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5360" windowHeight="8985" tabRatio="819" activeTab="1"/>
  </bookViews>
  <sheets>
    <sheet name="入力方法および注意点" sheetId="1" r:id="rId1"/>
    <sheet name="訪問型サービス（計算式あり）" sheetId="2" r:id="rId2"/>
    <sheet name="訪問型サービス（計算式なし)" sheetId="3" r:id="rId3"/>
  </sheets>
  <definedNames>
    <definedName name="_xlnm.Print_Area" localSheetId="1">'訪問型サービス（計算式あり）'!$A$38:$BC$63</definedName>
    <definedName name="_xlnm.Print_Area" localSheetId="2">'訪問型サービス（計算式なし)'!$A$38:$BC$66</definedName>
  </definedNames>
  <calcPr fullCalcOnLoad="1"/>
</workbook>
</file>

<file path=xl/comments1.xml><?xml version="1.0" encoding="utf-8"?>
<comments xmlns="http://schemas.openxmlformats.org/spreadsheetml/2006/main">
  <authors>
    <author>uruma0479</author>
    <author>uruma0580</author>
  </authors>
  <commentList>
    <comment ref="D33" authorId="0">
      <text>
        <r>
          <rPr>
            <b/>
            <sz val="9"/>
            <rFont val="ＭＳ Ｐゴシック"/>
            <family val="3"/>
          </rPr>
          <t>kaigo01:最上段
サービスⅠ～Ⅲ(1月単位)を選択します。</t>
        </r>
        <r>
          <rPr>
            <b/>
            <sz val="9"/>
            <color indexed="10"/>
            <rFont val="ＭＳ Ｐゴシック"/>
            <family val="3"/>
          </rPr>
          <t>同様のサービス（サービス提供時間が異なる）</t>
        </r>
        <r>
          <rPr>
            <b/>
            <sz val="9"/>
            <rFont val="ＭＳ Ｐゴシック"/>
            <family val="3"/>
          </rPr>
          <t>際は</t>
        </r>
        <r>
          <rPr>
            <b/>
            <sz val="9"/>
            <color indexed="10"/>
            <rFont val="ＭＳ Ｐゴシック"/>
            <family val="3"/>
          </rPr>
          <t>「同様」</t>
        </r>
        <r>
          <rPr>
            <b/>
            <sz val="9"/>
            <rFont val="ＭＳ Ｐゴシック"/>
            <family val="3"/>
          </rPr>
          <t>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39" authorId="0">
      <text>
        <r>
          <rPr>
            <b/>
            <sz val="9"/>
            <rFont val="ＭＳ Ｐゴシック"/>
            <family val="3"/>
          </rPr>
          <t>kaigo01:最上段
サービスⅣ～Ⅵ(1回単位)を選択します。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kaigo01:桜色欄
加算(1月単位)の選択欄になります。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D53" authorId="0">
      <text>
        <r>
          <rPr>
            <b/>
            <sz val="9"/>
            <rFont val="ＭＳ Ｐゴシック"/>
            <family val="3"/>
          </rPr>
          <t>kaigo01:オレンジ色欄
処遇改善加算の専用選択欄になります。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D41" authorId="1">
      <text>
        <r>
          <rPr>
            <b/>
            <sz val="9"/>
            <rFont val="ＭＳ Ｐゴシック"/>
            <family val="3"/>
          </rPr>
          <t>kaigo01:
サービスⅣ～Ⅵを選択します。主要サービス(1回単位)と</t>
        </r>
        <r>
          <rPr>
            <b/>
            <sz val="9"/>
            <color indexed="10"/>
            <rFont val="ＭＳ Ｐゴシック"/>
            <family val="3"/>
          </rPr>
          <t>同様のサービス（サービス提供時間が異なる）</t>
        </r>
        <r>
          <rPr>
            <b/>
            <sz val="9"/>
            <rFont val="ＭＳ Ｐゴシック"/>
            <family val="3"/>
          </rPr>
          <t>を選択する際は、</t>
        </r>
        <r>
          <rPr>
            <b/>
            <sz val="9"/>
            <color indexed="10"/>
            <rFont val="ＭＳ Ｐゴシック"/>
            <family val="3"/>
          </rPr>
          <t>「主要サービス（1回単位）」</t>
        </r>
        <r>
          <rPr>
            <b/>
            <sz val="9"/>
            <rFont val="ＭＳ Ｐゴシック"/>
            <family val="3"/>
          </rPr>
          <t>を選択してください。</t>
        </r>
      </text>
    </comment>
    <comment ref="D49" authorId="1">
      <text>
        <r>
          <rPr>
            <b/>
            <sz val="9"/>
            <rFont val="ＭＳ Ｐゴシック"/>
            <family val="3"/>
          </rPr>
          <t>加算(1回単位)の選択欄になります。</t>
        </r>
      </text>
    </comment>
  </commentList>
</comments>
</file>

<file path=xl/comments2.xml><?xml version="1.0" encoding="utf-8"?>
<comments xmlns="http://schemas.openxmlformats.org/spreadsheetml/2006/main">
  <authors>
    <author>uruma0580</author>
  </authors>
  <commentList>
    <comment ref="X40" authorId="0">
      <text>
        <r>
          <rPr>
            <b/>
            <sz val="9"/>
            <rFont val="ＭＳ Ｐゴシック"/>
            <family val="3"/>
          </rPr>
          <t xml:space="preserve">令和3年改正で追加。
（給付管理の特例的な取り扱い対応）
</t>
        </r>
      </text>
    </comment>
  </commentList>
</comments>
</file>

<file path=xl/comments3.xml><?xml version="1.0" encoding="utf-8"?>
<comments xmlns="http://schemas.openxmlformats.org/spreadsheetml/2006/main">
  <authors>
    <author>uruma0580</author>
  </authors>
  <commentList>
    <comment ref="X40" authorId="0">
      <text>
        <r>
          <rPr>
            <b/>
            <sz val="9"/>
            <rFont val="ＭＳ Ｐゴシック"/>
            <family val="3"/>
          </rPr>
          <t xml:space="preserve">令和3年改正で追加。
（給付管理の特例的な取り扱い対応）
</t>
        </r>
      </text>
    </comment>
  </commentList>
</comments>
</file>

<file path=xl/sharedStrings.xml><?xml version="1.0" encoding="utf-8"?>
<sst xmlns="http://schemas.openxmlformats.org/spreadsheetml/2006/main" count="697" uniqueCount="259">
  <si>
    <t>月</t>
  </si>
  <si>
    <t>年</t>
  </si>
  <si>
    <t>分</t>
  </si>
  <si>
    <t>日付</t>
  </si>
  <si>
    <t>～</t>
  </si>
  <si>
    <t>認定済</t>
  </si>
  <si>
    <t>作成年月日</t>
  </si>
  <si>
    <t>サービス内容</t>
  </si>
  <si>
    <t>合計</t>
  </si>
  <si>
    <t>曜日</t>
  </si>
  <si>
    <t>実績</t>
  </si>
  <si>
    <t>事業所番号</t>
  </si>
  <si>
    <t>うるま市</t>
  </si>
  <si>
    <t>事業所名</t>
  </si>
  <si>
    <t>平成</t>
  </si>
  <si>
    <t>年</t>
  </si>
  <si>
    <t>月</t>
  </si>
  <si>
    <t>日</t>
  </si>
  <si>
    <t>記録者</t>
  </si>
  <si>
    <t>被保険者　　番号</t>
  </si>
  <si>
    <t>要介護状態区分</t>
  </si>
  <si>
    <t>介護予防支援事業所および居宅支援事業所名</t>
  </si>
  <si>
    <t>被保険者　氏名</t>
  </si>
  <si>
    <t>支給限度額</t>
  </si>
  <si>
    <t>担当ケアマネージャー・プランナー名</t>
  </si>
  <si>
    <t>要支援１</t>
  </si>
  <si>
    <t>要支援２</t>
  </si>
  <si>
    <t>申請中</t>
  </si>
  <si>
    <t>申請中</t>
  </si>
  <si>
    <t>提供時間</t>
  </si>
  <si>
    <t>コード</t>
  </si>
  <si>
    <t>単位</t>
  </si>
  <si>
    <t>区分</t>
  </si>
  <si>
    <t>未定</t>
  </si>
  <si>
    <t>時間</t>
  </si>
  <si>
    <t>小計</t>
  </si>
  <si>
    <t>事業対象者</t>
  </si>
  <si>
    <t>事業対象者(申請有)</t>
  </si>
  <si>
    <t>火</t>
  </si>
  <si>
    <t>水</t>
  </si>
  <si>
    <t>木</t>
  </si>
  <si>
    <t>金</t>
  </si>
  <si>
    <t>土</t>
  </si>
  <si>
    <t>日</t>
  </si>
  <si>
    <t>月</t>
  </si>
  <si>
    <t>火</t>
  </si>
  <si>
    <t>水</t>
  </si>
  <si>
    <t>木</t>
  </si>
  <si>
    <t>金</t>
  </si>
  <si>
    <t>訪問通所区分支給限度管理・利用者負担計算</t>
  </si>
  <si>
    <t>事業所名</t>
  </si>
  <si>
    <t>事業所番号</t>
  </si>
  <si>
    <t>サービス内容/種類</t>
  </si>
  <si>
    <t>サービス　コード</t>
  </si>
  <si>
    <t>単位数</t>
  </si>
  <si>
    <t>回数</t>
  </si>
  <si>
    <t>種類支給限度基準を超える単位数</t>
  </si>
  <si>
    <t>種類支給限度　　　基準内単位数</t>
  </si>
  <si>
    <t>区分支給限度基準を超える単位数</t>
  </si>
  <si>
    <t>区分支給限度　　　基準内単位数</t>
  </si>
  <si>
    <t>単位数　単価</t>
  </si>
  <si>
    <t>　　費用総額　　　　　（保険対象分）</t>
  </si>
  <si>
    <t>給付率％</t>
  </si>
  <si>
    <t>保険給付額</t>
  </si>
  <si>
    <t>　利用者負担　　（全額負担分）</t>
  </si>
  <si>
    <t>区分支給限度基準額（単位）</t>
  </si>
  <si>
    <t>合計</t>
  </si>
  <si>
    <t>種類別支給限度管理</t>
  </si>
  <si>
    <t>サービス種類</t>
  </si>
  <si>
    <t>種類支給限度　　基準額（単位）</t>
  </si>
  <si>
    <t>合計単位数</t>
  </si>
  <si>
    <t>訪問介護</t>
  </si>
  <si>
    <t>通所介護</t>
  </si>
  <si>
    <t>訪問入浴介護</t>
  </si>
  <si>
    <t>通所リハビリテーション</t>
  </si>
  <si>
    <t>福祉用具貸与</t>
  </si>
  <si>
    <t>訪問リハビリテーション</t>
  </si>
  <si>
    <t>短所入所区分支給限度管理・利用者負担計算</t>
  </si>
  <si>
    <t>区分支給限度基準額（日）</t>
  </si>
  <si>
    <t>前月までの利用日数</t>
  </si>
  <si>
    <t>当月の計画利用日数</t>
  </si>
  <si>
    <t>保険給付対象日数</t>
  </si>
  <si>
    <t>区分支給限度基準を超える日数</t>
  </si>
  <si>
    <t>単位数</t>
  </si>
  <si>
    <t>割引適用後　率％　点数</t>
  </si>
  <si>
    <t>日数</t>
  </si>
  <si>
    <t>給付対象日数</t>
  </si>
  <si>
    <t>区分支給限度　基準内点数</t>
  </si>
  <si>
    <t>単位　単価</t>
  </si>
  <si>
    <t>　　費用総額　　（保険対象分）</t>
  </si>
  <si>
    <t>給付率％</t>
  </si>
  <si>
    <t>保険給付額</t>
  </si>
  <si>
    <t>　利用者負担　　（保険対象分）</t>
  </si>
  <si>
    <t>　対象外日数</t>
  </si>
  <si>
    <t>給付対象外単位数</t>
  </si>
  <si>
    <t>　利用者負担　
（保険対象分）</t>
  </si>
  <si>
    <t>利用者負担　　（全額負担分）</t>
  </si>
  <si>
    <t>種類支給限度　
基準額（単位）</t>
  </si>
  <si>
    <t>種類支給限度基準を超える単位数</t>
  </si>
  <si>
    <t>　同　様</t>
  </si>
  <si>
    <t xml:space="preserve"> 訪問型サービスⅠ</t>
  </si>
  <si>
    <t>～</t>
  </si>
  <si>
    <t xml:space="preserve"> 訪問型サービスⅡ</t>
  </si>
  <si>
    <t xml:space="preserve"> 訪問型サービスⅠ・初任</t>
  </si>
  <si>
    <t xml:space="preserve"> 訪問型サービスⅠ・同一</t>
  </si>
  <si>
    <t xml:space="preserve"> 訪問型サービスⅠ・初任・同一</t>
  </si>
  <si>
    <t xml:space="preserve"> 訪問型サービスⅡ・初任</t>
  </si>
  <si>
    <t xml:space="preserve"> 訪問型サービスⅡ・同一</t>
  </si>
  <si>
    <t xml:space="preserve"> 訪問型サービスⅡ・初任・同一</t>
  </si>
  <si>
    <t xml:space="preserve"> 訪問型サービスⅢ</t>
  </si>
  <si>
    <t xml:space="preserve"> 訪問型サービスⅢ・初任</t>
  </si>
  <si>
    <t xml:space="preserve"> 訪問型サービスⅢ・同一</t>
  </si>
  <si>
    <t xml:space="preserve"> 訪問型サービスⅢ・初任・同一</t>
  </si>
  <si>
    <t xml:space="preserve"> 訪問型サービスⅣ</t>
  </si>
  <si>
    <t xml:space="preserve"> 訪問型サービス特別地域加算</t>
  </si>
  <si>
    <t xml:space="preserve"> 訪問型サービスⅣ・初任</t>
  </si>
  <si>
    <t xml:space="preserve"> 訪問型サービスⅣ・同一</t>
  </si>
  <si>
    <t xml:space="preserve"> 訪問型サービスⅣ・初任・同一</t>
  </si>
  <si>
    <t xml:space="preserve"> 訪問型サービスⅤ</t>
  </si>
  <si>
    <t xml:space="preserve"> 訪問型サービスⅤ・初任</t>
  </si>
  <si>
    <t xml:space="preserve"> 訪問型サービスⅤ・同一</t>
  </si>
  <si>
    <t xml:space="preserve"> 訪問型サービス処遇改善加算Ⅰ</t>
  </si>
  <si>
    <t xml:space="preserve"> 訪問型サービスⅤ・初任・同一</t>
  </si>
  <si>
    <t xml:space="preserve"> 訪問型サービスⅥ・初任</t>
  </si>
  <si>
    <t xml:space="preserve"> 訪問型サービスⅥ・同一</t>
  </si>
  <si>
    <t xml:space="preserve"> 訪問型サービスⅥ・初任・同一</t>
  </si>
  <si>
    <t xml:space="preserve"> 訪問型短時間サービス</t>
  </si>
  <si>
    <t xml:space="preserve"> 訪問型短時間サービス・初任</t>
  </si>
  <si>
    <t xml:space="preserve"> 訪問型短時間サービス・同一</t>
  </si>
  <si>
    <t xml:space="preserve"> 訪問型短時間サービス・初任・同一</t>
  </si>
  <si>
    <t>A18000</t>
  </si>
  <si>
    <t xml:space="preserve"> 訪問型サービス小規模事業所加算</t>
  </si>
  <si>
    <t>A18100</t>
  </si>
  <si>
    <t xml:space="preserve"> 訪問型サービス中山間地域等提供加算</t>
  </si>
  <si>
    <t>A18110</t>
  </si>
  <si>
    <t xml:space="preserve"> 訪問型サービス初回加算</t>
  </si>
  <si>
    <t>A14001</t>
  </si>
  <si>
    <t xml:space="preserve"> 訪問型サービス生活機能向上加算</t>
  </si>
  <si>
    <t>A14002</t>
  </si>
  <si>
    <t xml:space="preserve"> 訪問型サービス特別地域加算回数</t>
  </si>
  <si>
    <t>A18002</t>
  </si>
  <si>
    <t xml:space="preserve"> 訪問型サービス小規模事業所加算回数</t>
  </si>
  <si>
    <t>A18102</t>
  </si>
  <si>
    <t xml:space="preserve"> 訪問型サービス中山間地域等加算回数</t>
  </si>
  <si>
    <t>A18112</t>
  </si>
  <si>
    <t>A16270</t>
  </si>
  <si>
    <t xml:space="preserve"> 訪問型サービス処遇改善加算Ⅱ</t>
  </si>
  <si>
    <t>A16271</t>
  </si>
  <si>
    <t xml:space="preserve"> 訪問型サービス処遇改善加算Ⅲ</t>
  </si>
  <si>
    <t>A16273</t>
  </si>
  <si>
    <t xml:space="preserve"> 訪問型サービス処遇改善加算Ⅳ</t>
  </si>
  <si>
    <t>A16275</t>
  </si>
  <si>
    <t>A11111</t>
  </si>
  <si>
    <t>A11113</t>
  </si>
  <si>
    <t>A11114</t>
  </si>
  <si>
    <t>A11115</t>
  </si>
  <si>
    <t>A11211</t>
  </si>
  <si>
    <t>A11213</t>
  </si>
  <si>
    <t>A11214</t>
  </si>
  <si>
    <t>A11215</t>
  </si>
  <si>
    <t>A11321</t>
  </si>
  <si>
    <t>A11323</t>
  </si>
  <si>
    <t>A11324</t>
  </si>
  <si>
    <t>A11325</t>
  </si>
  <si>
    <t>A12411</t>
  </si>
  <si>
    <t>A12413</t>
  </si>
  <si>
    <t>A12414</t>
  </si>
  <si>
    <t>A12415</t>
  </si>
  <si>
    <t>A12511</t>
  </si>
  <si>
    <t>A12513</t>
  </si>
  <si>
    <t>A12514</t>
  </si>
  <si>
    <t>A12515</t>
  </si>
  <si>
    <t>A12621</t>
  </si>
  <si>
    <t>A12623</t>
  </si>
  <si>
    <t>A12624</t>
  </si>
  <si>
    <t>A12625</t>
  </si>
  <si>
    <t>A11411</t>
  </si>
  <si>
    <t>A11413</t>
  </si>
  <si>
    <t>A11414</t>
  </si>
  <si>
    <t>A11415</t>
  </si>
  <si>
    <t>サービスコード</t>
  </si>
  <si>
    <t>サービス
単位/金額</t>
  </si>
  <si>
    <t>割引適用後率％　単位数</t>
  </si>
  <si>
    <t>予定</t>
  </si>
  <si>
    <r>
      <t xml:space="preserve"> </t>
    </r>
    <r>
      <rPr>
        <sz val="9"/>
        <color indexed="8"/>
        <rFont val="ＭＳ Ｐ明朝"/>
        <family val="1"/>
      </rPr>
      <t>訪問型サービスⅥ</t>
    </r>
  </si>
  <si>
    <t>給付率</t>
  </si>
  <si>
    <t>サービス提供票別表</t>
  </si>
  <si>
    <t>サービス提供票（訪問型サービス(みなし)）</t>
  </si>
  <si>
    <t xml:space="preserve"> 訪問型独自サービス特別地域加算</t>
  </si>
  <si>
    <t xml:space="preserve"> 訪問型独自サービス小規模事業所加算</t>
  </si>
  <si>
    <t xml:space="preserve"> 訪問型独自サービス中山間地域等提供加算</t>
  </si>
  <si>
    <t xml:space="preserve"> 訪問型独自サービス初回加算</t>
  </si>
  <si>
    <t xml:space="preserve"> 訪問型独自サービス特別地域加算回数</t>
  </si>
  <si>
    <t xml:space="preserve"> 訪問型独自サービス小規模事業所加算回数</t>
  </si>
  <si>
    <t xml:space="preserve"> 訪問型独自サービス中山間地域等加算回数</t>
  </si>
  <si>
    <t xml:space="preserve"> 訪問型独自サービス処遇改善加算Ⅰ</t>
  </si>
  <si>
    <t xml:space="preserve"> 訪問型独自サービス処遇改善加算Ⅱ</t>
  </si>
  <si>
    <t xml:space="preserve"> 訪問型独自サービス処遇改善加算Ⅲ</t>
  </si>
  <si>
    <t>A21111</t>
  </si>
  <si>
    <t>A21114</t>
  </si>
  <si>
    <t>A21211</t>
  </si>
  <si>
    <t>A21214</t>
  </si>
  <si>
    <t>A21321</t>
  </si>
  <si>
    <t>A21324</t>
  </si>
  <si>
    <t>A22411</t>
  </si>
  <si>
    <t>A22414</t>
  </si>
  <si>
    <t>A22511</t>
  </si>
  <si>
    <t>A22514</t>
  </si>
  <si>
    <t>A22621</t>
  </si>
  <si>
    <t>A22624</t>
  </si>
  <si>
    <t>A21411</t>
  </si>
  <si>
    <t>A21414</t>
  </si>
  <si>
    <t>A28000</t>
  </si>
  <si>
    <t>A28100</t>
  </si>
  <si>
    <t>A28110</t>
  </si>
  <si>
    <t>A24001</t>
  </si>
  <si>
    <t>A24002</t>
  </si>
  <si>
    <t>A28002</t>
  </si>
  <si>
    <t>A28102</t>
  </si>
  <si>
    <t>A28112</t>
  </si>
  <si>
    <t>A26269</t>
  </si>
  <si>
    <t>令和</t>
  </si>
  <si>
    <t>令和</t>
  </si>
  <si>
    <t xml:space="preserve"> 訪問型独自サービス生活機能向上加算Ⅰ</t>
  </si>
  <si>
    <t xml:space="preserve"> 訪問型独自サービス生活機能向上加算Ⅱ</t>
  </si>
  <si>
    <t>A24003</t>
  </si>
  <si>
    <t xml:space="preserve"> 訪問型独自サービス特定処遇改善加算Ⅰ</t>
  </si>
  <si>
    <t xml:space="preserve"> 訪問型独自サービス特定処遇改善加算Ⅱ</t>
  </si>
  <si>
    <t>A26278</t>
  </si>
  <si>
    <t>A26279</t>
  </si>
  <si>
    <t>A26270</t>
  </si>
  <si>
    <t>A26271</t>
  </si>
  <si>
    <t>サービス提供票別表</t>
  </si>
  <si>
    <t>サービス提供票（訪問型サービス(独自)</t>
  </si>
  <si>
    <r>
      <t xml:space="preserve"> </t>
    </r>
    <r>
      <rPr>
        <sz val="9"/>
        <color indexed="10"/>
        <rFont val="ＭＳ Ｐ明朝"/>
        <family val="1"/>
      </rPr>
      <t>訪問型独自サービスⅠ・同一</t>
    </r>
  </si>
  <si>
    <r>
      <t xml:space="preserve"> </t>
    </r>
    <r>
      <rPr>
        <sz val="9"/>
        <color indexed="10"/>
        <rFont val="ＭＳ Ｐ明朝"/>
        <family val="1"/>
      </rPr>
      <t>訪問型独自サービスⅡ・同一</t>
    </r>
  </si>
  <si>
    <r>
      <t xml:space="preserve"> </t>
    </r>
    <r>
      <rPr>
        <sz val="9"/>
        <color indexed="10"/>
        <rFont val="ＭＳ Ｐ明朝"/>
        <family val="1"/>
      </rPr>
      <t>訪問型独自サービスⅢ・同一</t>
    </r>
  </si>
  <si>
    <r>
      <t xml:space="preserve"> </t>
    </r>
    <r>
      <rPr>
        <sz val="9"/>
        <color indexed="10"/>
        <rFont val="ＭＳ Ｐ明朝"/>
        <family val="1"/>
      </rPr>
      <t>訪問型独自サービスⅣ</t>
    </r>
  </si>
  <si>
    <r>
      <t xml:space="preserve"> </t>
    </r>
    <r>
      <rPr>
        <sz val="9"/>
        <color indexed="10"/>
        <rFont val="ＭＳ Ｐ明朝"/>
        <family val="1"/>
      </rPr>
      <t>訪問型独自サービスⅣ・同一</t>
    </r>
  </si>
  <si>
    <r>
      <t xml:space="preserve"> </t>
    </r>
    <r>
      <rPr>
        <sz val="9"/>
        <color indexed="10"/>
        <rFont val="ＭＳ Ｐ明朝"/>
        <family val="1"/>
      </rPr>
      <t>訪問型独自サービスⅤ</t>
    </r>
  </si>
  <si>
    <r>
      <t xml:space="preserve"> </t>
    </r>
    <r>
      <rPr>
        <sz val="9"/>
        <color indexed="10"/>
        <rFont val="ＭＳ Ｐ明朝"/>
        <family val="1"/>
      </rPr>
      <t>訪問型独自サービスⅤ・同一</t>
    </r>
  </si>
  <si>
    <r>
      <t xml:space="preserve"> </t>
    </r>
    <r>
      <rPr>
        <sz val="9"/>
        <color indexed="10"/>
        <rFont val="ＭＳ Ｐ明朝"/>
        <family val="1"/>
      </rPr>
      <t>訪問型独自サービスⅥ</t>
    </r>
  </si>
  <si>
    <r>
      <t xml:space="preserve"> </t>
    </r>
    <r>
      <rPr>
        <sz val="9"/>
        <color indexed="10"/>
        <rFont val="ＭＳ Ｐ明朝"/>
        <family val="1"/>
      </rPr>
      <t>訪問型独自サービスⅥ・同一</t>
    </r>
  </si>
  <si>
    <r>
      <t xml:space="preserve"> </t>
    </r>
    <r>
      <rPr>
        <sz val="9"/>
        <color indexed="10"/>
        <rFont val="ＭＳ Ｐ明朝"/>
        <family val="1"/>
      </rPr>
      <t>訪問型独自短時間サービス</t>
    </r>
  </si>
  <si>
    <r>
      <t xml:space="preserve"> </t>
    </r>
    <r>
      <rPr>
        <sz val="9"/>
        <color indexed="10"/>
        <rFont val="ＭＳ Ｐ明朝"/>
        <family val="1"/>
      </rPr>
      <t>訪問型独自短時間サービス・同一</t>
    </r>
  </si>
  <si>
    <r>
      <t xml:space="preserve"> </t>
    </r>
    <r>
      <rPr>
        <sz val="9"/>
        <color indexed="10"/>
        <rFont val="ＭＳ Ｐ明朝"/>
        <family val="1"/>
      </rPr>
      <t>訪問型独自サービスⅠ</t>
    </r>
  </si>
  <si>
    <r>
      <t xml:space="preserve"> </t>
    </r>
    <r>
      <rPr>
        <sz val="9"/>
        <color indexed="10"/>
        <rFont val="ＭＳ Ｐ明朝"/>
        <family val="1"/>
      </rPr>
      <t>訪問型独自サービスⅡ</t>
    </r>
  </si>
  <si>
    <r>
      <t xml:space="preserve"> </t>
    </r>
    <r>
      <rPr>
        <sz val="9"/>
        <color indexed="10"/>
        <rFont val="ＭＳ Ｐ明朝"/>
        <family val="1"/>
      </rPr>
      <t>訪問型独自サービスⅢ</t>
    </r>
  </si>
  <si>
    <t>給付管理単位数</t>
  </si>
  <si>
    <t>定額利用者負担単価金額</t>
  </si>
  <si>
    <t>合計</t>
  </si>
  <si>
    <t>月</t>
  </si>
  <si>
    <t>要介護認定期間中の短期入所利用日数</t>
  </si>
  <si>
    <t>前月までの利用日数</t>
  </si>
  <si>
    <t>当月の計画利用日数</t>
  </si>
  <si>
    <t>累計利用日数</t>
  </si>
  <si>
    <t xml:space="preserve"> 訪問型独自サービス介護職員等ベースアップ等支援加算</t>
  </si>
  <si>
    <t>A26281</t>
  </si>
  <si>
    <t xml:space="preserve"> 訪問型独自サービス職員等ベースアップ等支援加算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</si>
</sst>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#,##0_ "/>
    <numFmt numFmtId="185" formatCode="0.0_ "/>
    <numFmt numFmtId="186" formatCode="#,##0.0_ "/>
    <numFmt numFmtId="187" formatCode="0_ "/>
    <numFmt numFmtId="188" formatCode="\6\5#"/>
    <numFmt numFmtId="189" formatCode="##,##0"/>
    <numFmt numFmtId="190" formatCode="\A\5#"/>
    <numFmt numFmtId="191" formatCode="0;[Red]0"/>
    <numFmt numFmtId="192" formatCode="0;_됅"/>
    <numFmt numFmtId="193" formatCode="\A\1#"/>
    <numFmt numFmtId="194" formatCode="#,##0_);[Red]\(#,##0\)"/>
    <numFmt numFmtId="195" formatCode="#,##0;[Red]#,##0"/>
    <numFmt numFmtId="196" formatCode="[&lt;=999]000;[&lt;=9999]000\-00;000\-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8"/>
      <name val="Arial"/>
      <family val="2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b/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Times New Roman"/>
      <family val="1"/>
    </font>
    <font>
      <sz val="9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6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color indexed="26"/>
      <name val="HG丸ｺﾞｼｯｸM-PRO"/>
      <family val="3"/>
    </font>
    <font>
      <u val="double"/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Times New Roman"/>
      <family val="1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  <font>
      <sz val="6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indexed="63"/>
      <name val="Calibri"/>
      <family val="3"/>
    </font>
    <font>
      <sz val="11"/>
      <name val="Calibri"/>
      <family val="3"/>
    </font>
    <font>
      <sz val="6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A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  <xf numFmtId="20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/>
    </xf>
    <xf numFmtId="177" fontId="3" fillId="3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shrinkToFit="1"/>
    </xf>
    <xf numFmtId="0" fontId="1" fillId="0" borderId="10" xfId="0" applyFont="1" applyBorder="1" applyAlignment="1">
      <alignment horizontal="right"/>
    </xf>
    <xf numFmtId="192" fontId="0" fillId="0" borderId="14" xfId="0" applyNumberFormat="1" applyBorder="1" applyAlignment="1">
      <alignment horizontal="right"/>
    </xf>
    <xf numFmtId="0" fontId="1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1" fillId="11" borderId="10" xfId="0" applyFont="1" applyFill="1" applyBorder="1" applyAlignment="1">
      <alignment horizontal="center" vertical="center" wrapText="1" shrinkToFit="1"/>
    </xf>
    <xf numFmtId="177" fontId="3" fillId="11" borderId="10" xfId="0" applyNumberFormat="1" applyFont="1" applyFill="1" applyBorder="1" applyAlignment="1">
      <alignment shrinkToFit="1"/>
    </xf>
    <xf numFmtId="177" fontId="3" fillId="33" borderId="18" xfId="0" applyNumberFormat="1" applyFont="1" applyFill="1" applyBorder="1" applyAlignment="1">
      <alignment vertical="center"/>
    </xf>
    <xf numFmtId="177" fontId="3" fillId="33" borderId="19" xfId="0" applyNumberFormat="1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5" fillId="0" borderId="24" xfId="0" applyFont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29" xfId="0" applyFont="1" applyFill="1" applyBorder="1" applyAlignment="1">
      <alignment vertical="center"/>
    </xf>
    <xf numFmtId="0" fontId="14" fillId="0" borderId="30" xfId="61" applyFont="1" applyFill="1" applyBorder="1" applyAlignment="1">
      <alignment horizontal="left" vertical="top" shrinkToFit="1"/>
      <protection/>
    </xf>
    <xf numFmtId="189" fontId="10" fillId="0" borderId="31" xfId="61" applyNumberFormat="1" applyFont="1" applyFill="1" applyBorder="1" applyAlignment="1">
      <alignment horizontal="right" vertical="center" shrinkToFit="1"/>
      <protection/>
    </xf>
    <xf numFmtId="0" fontId="5" fillId="33" borderId="23" xfId="0" applyFont="1" applyFill="1" applyBorder="1" applyAlignment="1">
      <alignment horizontal="center" vertical="center"/>
    </xf>
    <xf numFmtId="0" fontId="14" fillId="0" borderId="10" xfId="61" applyFont="1" applyFill="1" applyBorder="1" applyAlignment="1">
      <alignment horizontal="left" vertical="top" shrinkToFit="1"/>
      <protection/>
    </xf>
    <xf numFmtId="189" fontId="10" fillId="0" borderId="32" xfId="61" applyNumberFormat="1" applyFont="1" applyFill="1" applyBorder="1" applyAlignment="1">
      <alignment horizontal="right" shrinkToFit="1"/>
      <protection/>
    </xf>
    <xf numFmtId="0" fontId="5" fillId="33" borderId="33" xfId="0" applyFont="1" applyFill="1" applyBorder="1" applyAlignment="1">
      <alignment vertical="center"/>
    </xf>
    <xf numFmtId="189" fontId="10" fillId="0" borderId="32" xfId="61" applyNumberFormat="1" applyFont="1" applyFill="1" applyBorder="1" applyAlignment="1">
      <alignment horizontal="right" vertical="center" shrinkToFit="1"/>
      <protection/>
    </xf>
    <xf numFmtId="1" fontId="10" fillId="0" borderId="32" xfId="61" applyNumberFormat="1" applyFont="1" applyFill="1" applyBorder="1" applyAlignment="1">
      <alignment horizontal="right" vertical="center" shrinkToFit="1"/>
      <protection/>
    </xf>
    <xf numFmtId="0" fontId="14" fillId="0" borderId="18" xfId="61" applyFont="1" applyFill="1" applyBorder="1" applyAlignment="1">
      <alignment horizontal="left" vertical="top" shrinkToFit="1"/>
      <protection/>
    </xf>
    <xf numFmtId="0" fontId="14" fillId="11" borderId="21" xfId="61" applyFont="1" applyFill="1" applyBorder="1" applyAlignment="1">
      <alignment horizontal="left" vertical="top" shrinkToFit="1"/>
      <protection/>
    </xf>
    <xf numFmtId="193" fontId="10" fillId="11" borderId="22" xfId="61" applyNumberFormat="1" applyFont="1" applyFill="1" applyBorder="1" applyAlignment="1">
      <alignment horizontal="right" shrinkToFit="1"/>
      <protection/>
    </xf>
    <xf numFmtId="0" fontId="0" fillId="11" borderId="34" xfId="0" applyFill="1" applyBorder="1" applyAlignment="1">
      <alignment/>
    </xf>
    <xf numFmtId="0" fontId="5" fillId="11" borderId="24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4" fillId="11" borderId="31" xfId="61" applyFont="1" applyFill="1" applyBorder="1" applyAlignment="1">
      <alignment horizontal="left" vertical="top" shrinkToFit="1"/>
      <protection/>
    </xf>
    <xf numFmtId="189" fontId="10" fillId="11" borderId="31" xfId="61" applyNumberFormat="1" applyFont="1" applyFill="1" applyBorder="1" applyAlignment="1">
      <alignment horizontal="right" vertical="center" shrinkToFit="1"/>
      <protection/>
    </xf>
    <xf numFmtId="187" fontId="5" fillId="0" borderId="0" xfId="0" applyNumberFormat="1" applyFont="1" applyAlignment="1">
      <alignment vertical="center"/>
    </xf>
    <xf numFmtId="0" fontId="14" fillId="11" borderId="10" xfId="61" applyFont="1" applyFill="1" applyBorder="1" applyAlignment="1">
      <alignment horizontal="left" vertical="top" shrinkToFit="1"/>
      <protection/>
    </xf>
    <xf numFmtId="189" fontId="10" fillId="11" borderId="32" xfId="61" applyNumberFormat="1" applyFont="1" applyFill="1" applyBorder="1" applyAlignment="1">
      <alignment horizontal="right" shrinkToFit="1"/>
      <protection/>
    </xf>
    <xf numFmtId="0" fontId="14" fillId="11" borderId="18" xfId="61" applyFont="1" applyFill="1" applyBorder="1" applyAlignment="1">
      <alignment horizontal="left" vertical="top" shrinkToFit="1"/>
      <protection/>
    </xf>
    <xf numFmtId="189" fontId="10" fillId="11" borderId="32" xfId="61" applyNumberFormat="1" applyFont="1" applyFill="1" applyBorder="1" applyAlignment="1">
      <alignment horizontal="right" vertical="center" shrinkToFit="1"/>
      <protection/>
    </xf>
    <xf numFmtId="0" fontId="5" fillId="33" borderId="36" xfId="0" applyFont="1" applyFill="1" applyBorder="1" applyAlignment="1">
      <alignment vertical="center"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 horizontal="right"/>
    </xf>
    <xf numFmtId="0" fontId="3" fillId="3" borderId="24" xfId="0" applyFont="1" applyFill="1" applyBorder="1" applyAlignment="1">
      <alignment/>
    </xf>
    <xf numFmtId="0" fontId="3" fillId="3" borderId="0" xfId="0" applyNumberFormat="1" applyFont="1" applyFill="1" applyBorder="1" applyAlignment="1">
      <alignment horizontal="right"/>
    </xf>
    <xf numFmtId="177" fontId="3" fillId="3" borderId="29" xfId="0" applyNumberFormat="1" applyFont="1" applyFill="1" applyBorder="1" applyAlignment="1">
      <alignment horizontal="right"/>
    </xf>
    <xf numFmtId="0" fontId="0" fillId="10" borderId="24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9" xfId="0" applyFill="1" applyBorder="1" applyAlignment="1">
      <alignment horizontal="left"/>
    </xf>
    <xf numFmtId="0" fontId="3" fillId="10" borderId="24" xfId="0" applyFont="1" applyFill="1" applyBorder="1" applyAlignment="1">
      <alignment horizontal="left"/>
    </xf>
    <xf numFmtId="0" fontId="3" fillId="10" borderId="0" xfId="0" applyNumberFormat="1" applyFont="1" applyFill="1" applyBorder="1" applyAlignment="1">
      <alignment horizontal="right"/>
    </xf>
    <xf numFmtId="177" fontId="3" fillId="10" borderId="29" xfId="0" applyNumberFormat="1" applyFont="1" applyFill="1" applyBorder="1" applyAlignment="1">
      <alignment horizontal="right"/>
    </xf>
    <xf numFmtId="0" fontId="0" fillId="19" borderId="24" xfId="0" applyFill="1" applyBorder="1" applyAlignment="1">
      <alignment horizontal="left"/>
    </xf>
    <xf numFmtId="0" fontId="0" fillId="19" borderId="0" xfId="0" applyNumberFormat="1" applyFill="1" applyBorder="1" applyAlignment="1">
      <alignment horizontal="left"/>
    </xf>
    <xf numFmtId="177" fontId="0" fillId="19" borderId="29" xfId="0" applyNumberFormat="1" applyFill="1" applyBorder="1" applyAlignment="1">
      <alignment horizontal="right"/>
    </xf>
    <xf numFmtId="0" fontId="3" fillId="19" borderId="24" xfId="0" applyFont="1" applyFill="1" applyBorder="1" applyAlignment="1">
      <alignment/>
    </xf>
    <xf numFmtId="0" fontId="3" fillId="19" borderId="0" xfId="0" applyNumberFormat="1" applyFont="1" applyFill="1" applyBorder="1" applyAlignment="1">
      <alignment horizontal="right"/>
    </xf>
    <xf numFmtId="177" fontId="3" fillId="19" borderId="29" xfId="0" applyNumberFormat="1" applyFont="1" applyFill="1" applyBorder="1" applyAlignment="1">
      <alignment horizontal="right"/>
    </xf>
    <xf numFmtId="0" fontId="3" fillId="19" borderId="16" xfId="0" applyFont="1" applyFill="1" applyBorder="1" applyAlignment="1">
      <alignment/>
    </xf>
    <xf numFmtId="0" fontId="3" fillId="19" borderId="17" xfId="0" applyNumberFormat="1" applyFont="1" applyFill="1" applyBorder="1" applyAlignment="1">
      <alignment horizontal="right"/>
    </xf>
    <xf numFmtId="177" fontId="3" fillId="19" borderId="37" xfId="0" applyNumberFormat="1" applyFont="1" applyFill="1" applyBorder="1" applyAlignment="1">
      <alignment horizontal="right"/>
    </xf>
    <xf numFmtId="0" fontId="10" fillId="0" borderId="38" xfId="61" applyNumberFormat="1" applyFont="1" applyFill="1" applyBorder="1" applyAlignment="1">
      <alignment horizontal="right" shrinkToFit="1"/>
      <protection/>
    </xf>
    <xf numFmtId="0" fontId="10" fillId="0" borderId="39" xfId="61" applyNumberFormat="1" applyFont="1" applyFill="1" applyBorder="1" applyAlignment="1">
      <alignment horizontal="right" shrinkToFit="1"/>
      <protection/>
    </xf>
    <xf numFmtId="0" fontId="10" fillId="11" borderId="38" xfId="61" applyNumberFormat="1" applyFont="1" applyFill="1" applyBorder="1" applyAlignment="1">
      <alignment horizontal="right" shrinkToFit="1"/>
      <protection/>
    </xf>
    <xf numFmtId="0" fontId="10" fillId="11" borderId="39" xfId="61" applyNumberFormat="1" applyFont="1" applyFill="1" applyBorder="1" applyAlignment="1">
      <alignment horizontal="right" shrinkToFit="1"/>
      <protection/>
    </xf>
    <xf numFmtId="0" fontId="3" fillId="36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33" borderId="40" xfId="0" applyFill="1" applyBorder="1" applyAlignment="1">
      <alignment vertical="center" shrinkToFit="1"/>
    </xf>
    <xf numFmtId="0" fontId="5" fillId="28" borderId="21" xfId="0" applyFont="1" applyFill="1" applyBorder="1" applyAlignment="1">
      <alignment vertical="center"/>
    </xf>
    <xf numFmtId="0" fontId="0" fillId="28" borderId="41" xfId="0" applyFill="1" applyBorder="1" applyAlignment="1">
      <alignment vertical="center"/>
    </xf>
    <xf numFmtId="0" fontId="0" fillId="28" borderId="42" xfId="0" applyFill="1" applyBorder="1" applyAlignment="1">
      <alignment vertical="center"/>
    </xf>
    <xf numFmtId="0" fontId="5" fillId="33" borderId="43" xfId="0" applyFont="1" applyFill="1" applyBorder="1" applyAlignment="1" applyProtection="1">
      <alignment vertical="center"/>
      <protection locked="0"/>
    </xf>
    <xf numFmtId="0" fontId="5" fillId="33" borderId="44" xfId="0" applyFont="1" applyFill="1" applyBorder="1" applyAlignment="1" applyProtection="1">
      <alignment vertical="center"/>
      <protection locked="0"/>
    </xf>
    <xf numFmtId="0" fontId="5" fillId="33" borderId="45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5" fillId="28" borderId="18" xfId="0" applyFont="1" applyFill="1" applyBorder="1" applyAlignment="1">
      <alignment vertical="center"/>
    </xf>
    <xf numFmtId="0" fontId="5" fillId="28" borderId="49" xfId="0" applyFont="1" applyFill="1" applyBorder="1" applyAlignment="1">
      <alignment vertical="center"/>
    </xf>
    <xf numFmtId="0" fontId="0" fillId="28" borderId="49" xfId="0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 shrinkToFit="1"/>
    </xf>
    <xf numFmtId="0" fontId="1" fillId="37" borderId="10" xfId="0" applyFont="1" applyFill="1" applyBorder="1" applyAlignment="1">
      <alignment horizontal="center" vertical="center" wrapText="1" shrinkToFit="1"/>
    </xf>
    <xf numFmtId="177" fontId="3" fillId="37" borderId="10" xfId="0" applyNumberFormat="1" applyFont="1" applyFill="1" applyBorder="1" applyAlignment="1">
      <alignment shrinkToFit="1"/>
    </xf>
    <xf numFmtId="0" fontId="1" fillId="38" borderId="10" xfId="0" applyFont="1" applyFill="1" applyBorder="1" applyAlignment="1">
      <alignment horizontal="center" vertical="center" wrapText="1" shrinkToFit="1"/>
    </xf>
    <xf numFmtId="177" fontId="3" fillId="38" borderId="10" xfId="0" applyNumberFormat="1" applyFont="1" applyFill="1" applyBorder="1" applyAlignment="1">
      <alignment shrinkToFit="1"/>
    </xf>
    <xf numFmtId="0" fontId="5" fillId="33" borderId="5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shrinkToFit="1"/>
    </xf>
    <xf numFmtId="0" fontId="3" fillId="39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 wrapText="1" shrinkToFit="1"/>
    </xf>
    <xf numFmtId="0" fontId="12" fillId="39" borderId="10" xfId="0" applyFont="1" applyFill="1" applyBorder="1" applyAlignment="1">
      <alignment/>
    </xf>
    <xf numFmtId="177" fontId="3" fillId="39" borderId="10" xfId="0" applyNumberFormat="1" applyFont="1" applyFill="1" applyBorder="1" applyAlignment="1">
      <alignment shrinkToFit="1"/>
    </xf>
    <xf numFmtId="0" fontId="12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65" fillId="0" borderId="30" xfId="61" applyFont="1" applyFill="1" applyBorder="1" applyAlignment="1">
      <alignment horizontal="left" vertical="top" shrinkToFit="1"/>
      <protection/>
    </xf>
    <xf numFmtId="0" fontId="66" fillId="0" borderId="38" xfId="61" applyNumberFormat="1" applyFont="1" applyFill="1" applyBorder="1" applyAlignment="1">
      <alignment horizontal="right" shrinkToFit="1"/>
      <protection/>
    </xf>
    <xf numFmtId="189" fontId="66" fillId="0" borderId="31" xfId="61" applyNumberFormat="1" applyFont="1" applyFill="1" applyBorder="1" applyAlignment="1">
      <alignment horizontal="right" vertical="center" shrinkToFit="1"/>
      <protection/>
    </xf>
    <xf numFmtId="0" fontId="65" fillId="0" borderId="10" xfId="61" applyFont="1" applyFill="1" applyBorder="1" applyAlignment="1">
      <alignment horizontal="left" vertical="top" shrinkToFit="1"/>
      <protection/>
    </xf>
    <xf numFmtId="0" fontId="66" fillId="0" borderId="39" xfId="61" applyNumberFormat="1" applyFont="1" applyFill="1" applyBorder="1" applyAlignment="1">
      <alignment horizontal="right" shrinkToFit="1"/>
      <protection/>
    </xf>
    <xf numFmtId="189" fontId="66" fillId="0" borderId="32" xfId="61" applyNumberFormat="1" applyFont="1" applyFill="1" applyBorder="1" applyAlignment="1">
      <alignment horizontal="right" vertical="center" shrinkToFit="1"/>
      <protection/>
    </xf>
    <xf numFmtId="0" fontId="65" fillId="11" borderId="31" xfId="61" applyFont="1" applyFill="1" applyBorder="1" applyAlignment="1">
      <alignment horizontal="left" vertical="top" shrinkToFit="1"/>
      <protection/>
    </xf>
    <xf numFmtId="0" fontId="66" fillId="11" borderId="38" xfId="61" applyNumberFormat="1" applyFont="1" applyFill="1" applyBorder="1" applyAlignment="1">
      <alignment horizontal="right" shrinkToFit="1"/>
      <protection/>
    </xf>
    <xf numFmtId="189" fontId="66" fillId="11" borderId="31" xfId="61" applyNumberFormat="1" applyFont="1" applyFill="1" applyBorder="1" applyAlignment="1">
      <alignment horizontal="right" vertical="center" shrinkToFit="1"/>
      <protection/>
    </xf>
    <xf numFmtId="0" fontId="65" fillId="11" borderId="10" xfId="61" applyFont="1" applyFill="1" applyBorder="1" applyAlignment="1">
      <alignment horizontal="left" vertical="top" shrinkToFit="1"/>
      <protection/>
    </xf>
    <xf numFmtId="0" fontId="66" fillId="11" borderId="39" xfId="61" applyNumberFormat="1" applyFont="1" applyFill="1" applyBorder="1" applyAlignment="1">
      <alignment horizontal="right" shrinkToFit="1"/>
      <protection/>
    </xf>
    <xf numFmtId="189" fontId="66" fillId="11" borderId="32" xfId="61" applyNumberFormat="1" applyFont="1" applyFill="1" applyBorder="1" applyAlignment="1">
      <alignment horizontal="right" vertical="center" shrinkToFit="1"/>
      <protection/>
    </xf>
    <xf numFmtId="0" fontId="67" fillId="11" borderId="39" xfId="61" applyNumberFormat="1" applyFont="1" applyFill="1" applyBorder="1" applyAlignment="1">
      <alignment horizontal="right" shrinkToFit="1"/>
      <protection/>
    </xf>
    <xf numFmtId="0" fontId="66" fillId="11" borderId="39" xfId="61" applyNumberFormat="1" applyFont="1" applyFill="1" applyBorder="1" applyAlignment="1">
      <alignment horizontal="right" vertical="center" shrinkToFit="1"/>
      <protection/>
    </xf>
    <xf numFmtId="0" fontId="65" fillId="0" borderId="18" xfId="61" applyFont="1" applyFill="1" applyBorder="1" applyAlignment="1">
      <alignment horizontal="left" vertical="top" shrinkToFit="1"/>
      <protection/>
    </xf>
    <xf numFmtId="0" fontId="68" fillId="0" borderId="0" xfId="0" applyFont="1" applyAlignment="1">
      <alignment vertical="center"/>
    </xf>
    <xf numFmtId="0" fontId="65" fillId="11" borderId="18" xfId="61" applyFont="1" applyFill="1" applyBorder="1" applyAlignment="1">
      <alignment horizontal="left" vertical="top" shrinkToFit="1"/>
      <protection/>
    </xf>
    <xf numFmtId="189" fontId="66" fillId="40" borderId="32" xfId="61" applyNumberFormat="1" applyFont="1" applyFill="1" applyBorder="1" applyAlignment="1">
      <alignment horizontal="right" vertical="center" shrinkToFit="1"/>
      <protection/>
    </xf>
    <xf numFmtId="0" fontId="69" fillId="0" borderId="0" xfId="0" applyFont="1" applyAlignment="1">
      <alignment vertical="center"/>
    </xf>
    <xf numFmtId="0" fontId="3" fillId="19" borderId="21" xfId="0" applyFont="1" applyFill="1" applyBorder="1" applyAlignment="1">
      <alignment/>
    </xf>
    <xf numFmtId="0" fontId="3" fillId="19" borderId="22" xfId="0" applyNumberFormat="1" applyFont="1" applyFill="1" applyBorder="1" applyAlignment="1">
      <alignment horizontal="right"/>
    </xf>
    <xf numFmtId="177" fontId="3" fillId="19" borderId="23" xfId="0" applyNumberFormat="1" applyFont="1" applyFill="1" applyBorder="1" applyAlignment="1">
      <alignment horizontal="right"/>
    </xf>
    <xf numFmtId="0" fontId="5" fillId="6" borderId="10" xfId="0" applyFont="1" applyFill="1" applyBorder="1" applyAlignment="1">
      <alignment vertical="center"/>
    </xf>
    <xf numFmtId="184" fontId="5" fillId="6" borderId="10" xfId="0" applyNumberFormat="1" applyFont="1" applyFill="1" applyBorder="1" applyAlignment="1">
      <alignment vertical="center"/>
    </xf>
    <xf numFmtId="0" fontId="5" fillId="41" borderId="0" xfId="0" applyFont="1" applyFill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177" fontId="3" fillId="35" borderId="10" xfId="0" applyNumberFormat="1" applyFont="1" applyFill="1" applyBorder="1" applyAlignment="1">
      <alignment shrinkToFit="1"/>
    </xf>
    <xf numFmtId="0" fontId="3" fillId="35" borderId="1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84" fontId="0" fillId="34" borderId="18" xfId="58" applyNumberFormat="1" applyFont="1" applyFill="1" applyBorder="1" applyAlignment="1">
      <alignment horizontal="right"/>
    </xf>
    <xf numFmtId="184" fontId="0" fillId="34" borderId="19" xfId="58" applyNumberFormat="1" applyFont="1" applyFill="1" applyBorder="1" applyAlignment="1">
      <alignment horizontal="right"/>
    </xf>
    <xf numFmtId="184" fontId="0" fillId="34" borderId="20" xfId="58" applyNumberFormat="1" applyFont="1" applyFill="1" applyBorder="1" applyAlignment="1">
      <alignment horizontal="right"/>
    </xf>
    <xf numFmtId="184" fontId="0" fillId="0" borderId="18" xfId="0" applyNumberFormat="1" applyFont="1" applyBorder="1" applyAlignment="1">
      <alignment horizontal="right"/>
    </xf>
    <xf numFmtId="184" fontId="0" fillId="0" borderId="20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92" fontId="3" fillId="0" borderId="10" xfId="0" applyNumberFormat="1" applyFont="1" applyBorder="1" applyAlignment="1">
      <alignment horizontal="right"/>
    </xf>
    <xf numFmtId="184" fontId="0" fillId="28" borderId="10" xfId="0" applyNumberFormat="1" applyFont="1" applyFill="1" applyBorder="1" applyAlignment="1">
      <alignment horizontal="right"/>
    </xf>
    <xf numFmtId="194" fontId="0" fillId="28" borderId="18" xfId="0" applyNumberFormat="1" applyFill="1" applyBorder="1" applyAlignment="1">
      <alignment horizontal="right"/>
    </xf>
    <xf numFmtId="194" fontId="0" fillId="28" borderId="19" xfId="0" applyNumberFormat="1" applyFill="1" applyBorder="1" applyAlignment="1">
      <alignment horizontal="right"/>
    </xf>
    <xf numFmtId="194" fontId="0" fillId="28" borderId="20" xfId="0" applyNumberFormat="1" applyFill="1" applyBorder="1" applyAlignment="1">
      <alignment horizontal="right"/>
    </xf>
    <xf numFmtId="192" fontId="3" fillId="0" borderId="14" xfId="0" applyNumberFormat="1" applyFont="1" applyBorder="1" applyAlignment="1">
      <alignment horizontal="right"/>
    </xf>
    <xf numFmtId="194" fontId="70" fillId="34" borderId="18" xfId="0" applyNumberFormat="1" applyFont="1" applyFill="1" applyBorder="1" applyAlignment="1">
      <alignment horizontal="right"/>
    </xf>
    <xf numFmtId="194" fontId="71" fillId="34" borderId="19" xfId="0" applyNumberFormat="1" applyFont="1" applyFill="1" applyBorder="1" applyAlignment="1">
      <alignment horizontal="right"/>
    </xf>
    <xf numFmtId="194" fontId="71" fillId="34" borderId="20" xfId="0" applyNumberFormat="1" applyFont="1" applyFill="1" applyBorder="1" applyAlignment="1">
      <alignment horizontal="right"/>
    </xf>
    <xf numFmtId="184" fontId="0" fillId="34" borderId="10" xfId="58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177" fontId="3" fillId="33" borderId="18" xfId="0" applyNumberFormat="1" applyFont="1" applyFill="1" applyBorder="1" applyAlignment="1">
      <alignment horizontal="center" vertical="center"/>
    </xf>
    <xf numFmtId="177" fontId="3" fillId="33" borderId="19" xfId="0" applyNumberFormat="1" applyFont="1" applyFill="1" applyBorder="1" applyAlignment="1">
      <alignment horizontal="center" vertical="center"/>
    </xf>
    <xf numFmtId="177" fontId="3" fillId="33" borderId="20" xfId="0" applyNumberFormat="1" applyFont="1" applyFill="1" applyBorder="1" applyAlignment="1">
      <alignment horizontal="center" vertical="center"/>
    </xf>
    <xf numFmtId="178" fontId="3" fillId="33" borderId="18" xfId="0" applyNumberFormat="1" applyFont="1" applyFill="1" applyBorder="1" applyAlignment="1">
      <alignment horizontal="center" vertical="center"/>
    </xf>
    <xf numFmtId="178" fontId="3" fillId="33" borderId="20" xfId="0" applyNumberFormat="1" applyFont="1" applyFill="1" applyBorder="1" applyAlignment="1">
      <alignment horizontal="center" vertical="center"/>
    </xf>
    <xf numFmtId="184" fontId="0" fillId="34" borderId="18" xfId="0" applyNumberFormat="1" applyFill="1" applyBorder="1" applyAlignment="1">
      <alignment horizontal="right"/>
    </xf>
    <xf numFmtId="184" fontId="0" fillId="34" borderId="19" xfId="0" applyNumberFormat="1" applyFill="1" applyBorder="1" applyAlignment="1">
      <alignment horizontal="right"/>
    </xf>
    <xf numFmtId="184" fontId="0" fillId="34" borderId="20" xfId="0" applyNumberFormat="1" applyFill="1" applyBorder="1" applyAlignment="1">
      <alignment horizontal="right"/>
    </xf>
    <xf numFmtId="0" fontId="3" fillId="33" borderId="18" xfId="0" applyFont="1" applyFill="1" applyBorder="1" applyAlignment="1">
      <alignment shrinkToFit="1"/>
    </xf>
    <xf numFmtId="0" fontId="3" fillId="33" borderId="19" xfId="0" applyFont="1" applyFill="1" applyBorder="1" applyAlignment="1">
      <alignment shrinkToFit="1"/>
    </xf>
    <xf numFmtId="0" fontId="3" fillId="33" borderId="20" xfId="0" applyFont="1" applyFill="1" applyBorder="1" applyAlignment="1">
      <alignment shrinkToFi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87" fontId="3" fillId="33" borderId="18" xfId="0" applyNumberFormat="1" applyFont="1" applyFill="1" applyBorder="1" applyAlignment="1">
      <alignment horizontal="center" vertical="center"/>
    </xf>
    <xf numFmtId="187" fontId="3" fillId="33" borderId="20" xfId="0" applyNumberFormat="1" applyFont="1" applyFill="1" applyBorder="1" applyAlignment="1">
      <alignment horizontal="center" vertical="center"/>
    </xf>
    <xf numFmtId="187" fontId="13" fillId="33" borderId="18" xfId="0" applyNumberFormat="1" applyFont="1" applyFill="1" applyBorder="1" applyAlignment="1">
      <alignment horizontal="center" vertical="center"/>
    </xf>
    <xf numFmtId="187" fontId="12" fillId="33" borderId="19" xfId="0" applyNumberFormat="1" applyFont="1" applyFill="1" applyBorder="1" applyAlignment="1">
      <alignment horizontal="center" vertical="center"/>
    </xf>
    <xf numFmtId="187" fontId="12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/>
    </xf>
    <xf numFmtId="194" fontId="3" fillId="39" borderId="18" xfId="0" applyNumberFormat="1" applyFont="1" applyFill="1" applyBorder="1" applyAlignment="1">
      <alignment horizontal="center" vertical="center"/>
    </xf>
    <xf numFmtId="194" fontId="3" fillId="39" borderId="19" xfId="0" applyNumberFormat="1" applyFont="1" applyFill="1" applyBorder="1" applyAlignment="1">
      <alignment horizontal="center" vertical="center"/>
    </xf>
    <xf numFmtId="194" fontId="3" fillId="39" borderId="20" xfId="0" applyNumberFormat="1" applyFont="1" applyFill="1" applyBorder="1" applyAlignment="1">
      <alignment horizontal="center" vertical="center"/>
    </xf>
    <xf numFmtId="0" fontId="0" fillId="39" borderId="18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12" fillId="33" borderId="18" xfId="0" applyFont="1" applyFill="1" applyBorder="1" applyAlignment="1">
      <alignment horizontal="center" vertical="center" wrapText="1" shrinkToFit="1"/>
    </xf>
    <xf numFmtId="0" fontId="12" fillId="33" borderId="19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91" fontId="0" fillId="0" borderId="18" xfId="0" applyNumberFormat="1" applyBorder="1" applyAlignment="1">
      <alignment horizontal="center"/>
    </xf>
    <xf numFmtId="191" fontId="0" fillId="0" borderId="20" xfId="0" applyNumberFormat="1" applyBorder="1" applyAlignment="1">
      <alignment horizontal="center"/>
    </xf>
    <xf numFmtId="0" fontId="13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178" fontId="3" fillId="39" borderId="18" xfId="0" applyNumberFormat="1" applyFont="1" applyFill="1" applyBorder="1" applyAlignment="1">
      <alignment horizontal="center" vertical="center"/>
    </xf>
    <xf numFmtId="178" fontId="3" fillId="39" borderId="20" xfId="0" applyNumberFormat="1" applyFont="1" applyFill="1" applyBorder="1" applyAlignment="1">
      <alignment horizontal="center" vertical="center"/>
    </xf>
    <xf numFmtId="194" fontId="3" fillId="37" borderId="18" xfId="0" applyNumberFormat="1" applyFont="1" applyFill="1" applyBorder="1" applyAlignment="1">
      <alignment horizontal="center" vertical="center"/>
    </xf>
    <xf numFmtId="194" fontId="3" fillId="37" borderId="19" xfId="0" applyNumberFormat="1" applyFont="1" applyFill="1" applyBorder="1" applyAlignment="1">
      <alignment horizontal="center" vertical="center"/>
    </xf>
    <xf numFmtId="194" fontId="3" fillId="37" borderId="20" xfId="0" applyNumberFormat="1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3" fillId="39" borderId="18" xfId="0" applyFont="1" applyFill="1" applyBorder="1" applyAlignment="1">
      <alignment shrinkToFit="1"/>
    </xf>
    <xf numFmtId="0" fontId="3" fillId="39" borderId="19" xfId="0" applyFont="1" applyFill="1" applyBorder="1" applyAlignment="1">
      <alignment shrinkToFit="1"/>
    </xf>
    <xf numFmtId="0" fontId="3" fillId="39" borderId="20" xfId="0" applyFont="1" applyFill="1" applyBorder="1" applyAlignment="1">
      <alignment shrinkToFit="1"/>
    </xf>
    <xf numFmtId="0" fontId="12" fillId="39" borderId="18" xfId="0" applyFont="1" applyFill="1" applyBorder="1" applyAlignment="1">
      <alignment horizontal="center" vertical="center" wrapText="1" shrinkToFit="1"/>
    </xf>
    <xf numFmtId="0" fontId="12" fillId="39" borderId="19" xfId="0" applyFont="1" applyFill="1" applyBorder="1" applyAlignment="1">
      <alignment horizontal="center" vertical="center" wrapText="1" shrinkToFit="1"/>
    </xf>
    <xf numFmtId="0" fontId="12" fillId="39" borderId="20" xfId="0" applyFont="1" applyFill="1" applyBorder="1" applyAlignment="1">
      <alignment horizontal="center" vertical="center" wrapText="1" shrinkToFit="1"/>
    </xf>
    <xf numFmtId="0" fontId="3" fillId="39" borderId="18" xfId="0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191" fontId="3" fillId="39" borderId="18" xfId="0" applyNumberFormat="1" applyFont="1" applyFill="1" applyBorder="1" applyAlignment="1">
      <alignment horizontal="center" vertical="center"/>
    </xf>
    <xf numFmtId="191" fontId="3" fillId="39" borderId="20" xfId="0" applyNumberFormat="1" applyFont="1" applyFill="1" applyBorder="1" applyAlignment="1">
      <alignment horizontal="center" vertical="center"/>
    </xf>
    <xf numFmtId="184" fontId="13" fillId="39" borderId="18" xfId="0" applyNumberFormat="1" applyFont="1" applyFill="1" applyBorder="1" applyAlignment="1">
      <alignment horizontal="center" vertical="center"/>
    </xf>
    <xf numFmtId="184" fontId="12" fillId="39" borderId="19" xfId="0" applyNumberFormat="1" applyFont="1" applyFill="1" applyBorder="1" applyAlignment="1">
      <alignment horizontal="center" vertical="center"/>
    </xf>
    <xf numFmtId="184" fontId="12" fillId="39" borderId="20" xfId="0" applyNumberFormat="1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178" fontId="3" fillId="37" borderId="18" xfId="0" applyNumberFormat="1" applyFont="1" applyFill="1" applyBorder="1" applyAlignment="1">
      <alignment horizontal="center" vertical="center"/>
    </xf>
    <xf numFmtId="178" fontId="3" fillId="37" borderId="20" xfId="0" applyNumberFormat="1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shrinkToFit="1"/>
    </xf>
    <xf numFmtId="0" fontId="3" fillId="37" borderId="19" xfId="0" applyFont="1" applyFill="1" applyBorder="1" applyAlignment="1">
      <alignment shrinkToFit="1"/>
    </xf>
    <xf numFmtId="0" fontId="3" fillId="37" borderId="20" xfId="0" applyFont="1" applyFill="1" applyBorder="1" applyAlignment="1">
      <alignment shrinkToFit="1"/>
    </xf>
    <xf numFmtId="0" fontId="12" fillId="37" borderId="18" xfId="0" applyFont="1" applyFill="1" applyBorder="1" applyAlignment="1">
      <alignment horizontal="center" vertical="center" wrapText="1" shrinkToFit="1"/>
    </xf>
    <xf numFmtId="0" fontId="12" fillId="37" borderId="19" xfId="0" applyFont="1" applyFill="1" applyBorder="1" applyAlignment="1">
      <alignment horizontal="center" vertical="center" wrapText="1" shrinkToFit="1"/>
    </xf>
    <xf numFmtId="0" fontId="12" fillId="37" borderId="20" xfId="0" applyFont="1" applyFill="1" applyBorder="1" applyAlignment="1">
      <alignment horizontal="center" vertical="center" wrapText="1" shrinkToFit="1"/>
    </xf>
    <xf numFmtId="0" fontId="3" fillId="37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191" fontId="3" fillId="37" borderId="18" xfId="0" applyNumberFormat="1" applyFont="1" applyFill="1" applyBorder="1" applyAlignment="1">
      <alignment horizontal="center" vertical="center"/>
    </xf>
    <xf numFmtId="191" fontId="3" fillId="37" borderId="20" xfId="0" applyNumberFormat="1" applyFont="1" applyFill="1" applyBorder="1" applyAlignment="1">
      <alignment horizontal="center" vertical="center"/>
    </xf>
    <xf numFmtId="184" fontId="13" fillId="37" borderId="18" xfId="0" applyNumberFormat="1" applyFont="1" applyFill="1" applyBorder="1" applyAlignment="1">
      <alignment horizontal="center" vertical="center"/>
    </xf>
    <xf numFmtId="184" fontId="12" fillId="37" borderId="19" xfId="0" applyNumberFormat="1" applyFont="1" applyFill="1" applyBorder="1" applyAlignment="1">
      <alignment horizontal="center" vertical="center"/>
    </xf>
    <xf numFmtId="184" fontId="12" fillId="37" borderId="20" xfId="0" applyNumberFormat="1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194" fontId="3" fillId="38" borderId="18" xfId="0" applyNumberFormat="1" applyFont="1" applyFill="1" applyBorder="1" applyAlignment="1">
      <alignment horizontal="center" vertical="center"/>
    </xf>
    <xf numFmtId="194" fontId="3" fillId="38" borderId="19" xfId="0" applyNumberFormat="1" applyFont="1" applyFill="1" applyBorder="1" applyAlignment="1">
      <alignment horizontal="center" vertical="center"/>
    </xf>
    <xf numFmtId="194" fontId="3" fillId="38" borderId="20" xfId="0" applyNumberFormat="1" applyFont="1" applyFill="1" applyBorder="1" applyAlignment="1">
      <alignment horizontal="center" vertical="center"/>
    </xf>
    <xf numFmtId="178" fontId="3" fillId="38" borderId="18" xfId="0" applyNumberFormat="1" applyFont="1" applyFill="1" applyBorder="1" applyAlignment="1">
      <alignment horizontal="center" vertical="center"/>
    </xf>
    <xf numFmtId="178" fontId="3" fillId="38" borderId="20" xfId="0" applyNumberFormat="1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shrinkToFit="1"/>
    </xf>
    <xf numFmtId="0" fontId="3" fillId="38" borderId="19" xfId="0" applyFont="1" applyFill="1" applyBorder="1" applyAlignment="1">
      <alignment shrinkToFit="1"/>
    </xf>
    <xf numFmtId="0" fontId="3" fillId="38" borderId="20" xfId="0" applyFont="1" applyFill="1" applyBorder="1" applyAlignment="1">
      <alignment shrinkToFit="1"/>
    </xf>
    <xf numFmtId="0" fontId="12" fillId="38" borderId="18" xfId="0" applyFont="1" applyFill="1" applyBorder="1" applyAlignment="1">
      <alignment horizontal="center" vertical="center" wrapText="1" shrinkToFit="1"/>
    </xf>
    <xf numFmtId="0" fontId="12" fillId="38" borderId="19" xfId="0" applyFont="1" applyFill="1" applyBorder="1" applyAlignment="1">
      <alignment horizontal="center" vertical="center" wrapText="1" shrinkToFit="1"/>
    </xf>
    <xf numFmtId="0" fontId="12" fillId="38" borderId="20" xfId="0" applyFont="1" applyFill="1" applyBorder="1" applyAlignment="1">
      <alignment horizontal="center" vertical="center" wrapText="1" shrinkToFit="1"/>
    </xf>
    <xf numFmtId="0" fontId="3" fillId="38" borderId="18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191" fontId="3" fillId="38" borderId="18" xfId="0" applyNumberFormat="1" applyFont="1" applyFill="1" applyBorder="1" applyAlignment="1">
      <alignment horizontal="center" vertical="center"/>
    </xf>
    <xf numFmtId="191" fontId="3" fillId="38" borderId="20" xfId="0" applyNumberFormat="1" applyFont="1" applyFill="1" applyBorder="1" applyAlignment="1">
      <alignment horizontal="center" vertical="center"/>
    </xf>
    <xf numFmtId="184" fontId="13" fillId="38" borderId="18" xfId="0" applyNumberFormat="1" applyFont="1" applyFill="1" applyBorder="1" applyAlignment="1">
      <alignment horizontal="center" vertical="center"/>
    </xf>
    <xf numFmtId="184" fontId="12" fillId="38" borderId="19" xfId="0" applyNumberFormat="1" applyFont="1" applyFill="1" applyBorder="1" applyAlignment="1">
      <alignment horizontal="center" vertical="center"/>
    </xf>
    <xf numFmtId="184" fontId="12" fillId="38" borderId="20" xfId="0" applyNumberFormat="1" applyFont="1" applyFill="1" applyBorder="1" applyAlignment="1">
      <alignment horizontal="center" vertical="center"/>
    </xf>
    <xf numFmtId="194" fontId="3" fillId="34" borderId="18" xfId="0" applyNumberFormat="1" applyFont="1" applyFill="1" applyBorder="1" applyAlignment="1">
      <alignment horizontal="center" vertical="center"/>
    </xf>
    <xf numFmtId="194" fontId="3" fillId="34" borderId="19" xfId="0" applyNumberFormat="1" applyFont="1" applyFill="1" applyBorder="1" applyAlignment="1">
      <alignment horizontal="center" vertical="center"/>
    </xf>
    <xf numFmtId="194" fontId="3" fillId="34" borderId="2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94" fontId="3" fillId="0" borderId="18" xfId="0" applyNumberFormat="1" applyFont="1" applyBorder="1" applyAlignment="1">
      <alignment horizontal="center" vertical="center"/>
    </xf>
    <xf numFmtId="194" fontId="3" fillId="0" borderId="19" xfId="0" applyNumberFormat="1" applyFont="1" applyBorder="1" applyAlignment="1">
      <alignment horizontal="center" vertical="center"/>
    </xf>
    <xf numFmtId="194" fontId="3" fillId="0" borderId="20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shrinkToFit="1"/>
    </xf>
    <xf numFmtId="0" fontId="12" fillId="0" borderId="19" xfId="0" applyFont="1" applyBorder="1" applyAlignment="1">
      <alignment shrinkToFit="1"/>
    </xf>
    <xf numFmtId="0" fontId="12" fillId="0" borderId="20" xfId="0" applyFont="1" applyBorder="1" applyAlignment="1">
      <alignment shrinkToFit="1"/>
    </xf>
    <xf numFmtId="0" fontId="12" fillId="11" borderId="18" xfId="0" applyFont="1" applyFill="1" applyBorder="1" applyAlignment="1">
      <alignment horizontal="center" vertical="center" wrapText="1" shrinkToFit="1"/>
    </xf>
    <xf numFmtId="0" fontId="12" fillId="11" borderId="19" xfId="0" applyFont="1" applyFill="1" applyBorder="1" applyAlignment="1">
      <alignment horizontal="center" vertical="center" wrapText="1" shrinkToFit="1"/>
    </xf>
    <xf numFmtId="0" fontId="12" fillId="11" borderId="20" xfId="0" applyFont="1" applyFill="1" applyBorder="1" applyAlignment="1">
      <alignment horizontal="center" vertical="center" wrapText="1" shrinkToFit="1"/>
    </xf>
    <xf numFmtId="0" fontId="3" fillId="11" borderId="18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191" fontId="3" fillId="11" borderId="18" xfId="0" applyNumberFormat="1" applyFont="1" applyFill="1" applyBorder="1" applyAlignment="1">
      <alignment horizontal="center" vertical="center"/>
    </xf>
    <xf numFmtId="191" fontId="3" fillId="11" borderId="20" xfId="0" applyNumberFormat="1" applyFont="1" applyFill="1" applyBorder="1" applyAlignment="1">
      <alignment horizontal="center" vertical="center"/>
    </xf>
    <xf numFmtId="184" fontId="13" fillId="11" borderId="18" xfId="0" applyNumberFormat="1" applyFont="1" applyFill="1" applyBorder="1" applyAlignment="1">
      <alignment horizontal="center" vertical="center"/>
    </xf>
    <xf numFmtId="184" fontId="12" fillId="11" borderId="19" xfId="0" applyNumberFormat="1" applyFont="1" applyFill="1" applyBorder="1" applyAlignment="1">
      <alignment horizontal="center" vertical="center"/>
    </xf>
    <xf numFmtId="184" fontId="12" fillId="11" borderId="20" xfId="0" applyNumberFormat="1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 wrapText="1" shrinkToFit="1"/>
    </xf>
    <xf numFmtId="0" fontId="12" fillId="35" borderId="19" xfId="0" applyFont="1" applyFill="1" applyBorder="1" applyAlignment="1">
      <alignment horizontal="center" vertical="center" wrapText="1" shrinkToFit="1"/>
    </xf>
    <xf numFmtId="0" fontId="12" fillId="35" borderId="20" xfId="0" applyFont="1" applyFill="1" applyBorder="1" applyAlignment="1">
      <alignment horizontal="center" vertical="center" wrapText="1" shrinkToFit="1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191" fontId="3" fillId="35" borderId="18" xfId="0" applyNumberFormat="1" applyFont="1" applyFill="1" applyBorder="1" applyAlignment="1">
      <alignment horizontal="center" vertical="center"/>
    </xf>
    <xf numFmtId="191" fontId="3" fillId="35" borderId="20" xfId="0" applyNumberFormat="1" applyFont="1" applyFill="1" applyBorder="1" applyAlignment="1">
      <alignment horizontal="center" vertical="center"/>
    </xf>
    <xf numFmtId="184" fontId="13" fillId="34" borderId="18" xfId="0" applyNumberFormat="1" applyFont="1" applyFill="1" applyBorder="1" applyAlignment="1">
      <alignment horizontal="center" vertical="center"/>
    </xf>
    <xf numFmtId="184" fontId="12" fillId="34" borderId="19" xfId="0" applyNumberFormat="1" applyFont="1" applyFill="1" applyBorder="1" applyAlignment="1">
      <alignment horizontal="center" vertical="center"/>
    </xf>
    <xf numFmtId="184" fontId="12" fillId="34" borderId="2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20" fontId="5" fillId="35" borderId="54" xfId="0" applyNumberFormat="1" applyFont="1" applyFill="1" applyBorder="1" applyAlignment="1" applyProtection="1">
      <alignment horizontal="center" vertical="center"/>
      <protection locked="0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0" fontId="5" fillId="10" borderId="22" xfId="0" applyFont="1" applyFill="1" applyBorder="1" applyAlignment="1" applyProtection="1">
      <alignment horizontal="left" vertical="center" wrapText="1"/>
      <protection locked="0"/>
    </xf>
    <xf numFmtId="0" fontId="5" fillId="10" borderId="23" xfId="0" applyFont="1" applyFill="1" applyBorder="1" applyAlignment="1" applyProtection="1">
      <alignment horizontal="left" vertical="center" wrapText="1"/>
      <protection locked="0"/>
    </xf>
    <xf numFmtId="0" fontId="5" fillId="10" borderId="17" xfId="0" applyFont="1" applyFill="1" applyBorder="1" applyAlignment="1" applyProtection="1">
      <alignment horizontal="left" vertical="center" wrapText="1"/>
      <protection locked="0"/>
    </xf>
    <xf numFmtId="0" fontId="5" fillId="10" borderId="37" xfId="0" applyFont="1" applyFill="1" applyBorder="1" applyAlignment="1" applyProtection="1">
      <alignment horizontal="left" vertical="center" wrapText="1"/>
      <protection locked="0"/>
    </xf>
    <xf numFmtId="0" fontId="5" fillId="10" borderId="10" xfId="0" applyFont="1" applyFill="1" applyBorder="1" applyAlignment="1">
      <alignment horizontal="center" vertical="center"/>
    </xf>
    <xf numFmtId="20" fontId="5" fillId="35" borderId="17" xfId="0" applyNumberFormat="1" applyFont="1" applyFill="1" applyBorder="1" applyAlignment="1" applyProtection="1">
      <alignment horizontal="center"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5" fillId="19" borderId="21" xfId="0" applyFont="1" applyFill="1" applyBorder="1" applyAlignment="1" applyProtection="1">
      <alignment horizontal="left" vertical="center" wrapText="1"/>
      <protection locked="0"/>
    </xf>
    <xf numFmtId="0" fontId="5" fillId="19" borderId="22" xfId="0" applyFont="1" applyFill="1" applyBorder="1" applyAlignment="1" applyProtection="1">
      <alignment horizontal="left" vertical="center" wrapText="1"/>
      <protection locked="0"/>
    </xf>
    <xf numFmtId="0" fontId="5" fillId="19" borderId="23" xfId="0" applyFont="1" applyFill="1" applyBorder="1" applyAlignment="1" applyProtection="1">
      <alignment horizontal="left" vertical="center" wrapText="1"/>
      <protection locked="0"/>
    </xf>
    <xf numFmtId="0" fontId="5" fillId="19" borderId="55" xfId="0" applyFont="1" applyFill="1" applyBorder="1" applyAlignment="1" applyProtection="1">
      <alignment horizontal="left" vertical="center" wrapText="1"/>
      <protection locked="0"/>
    </xf>
    <xf numFmtId="0" fontId="5" fillId="19" borderId="56" xfId="0" applyFont="1" applyFill="1" applyBorder="1" applyAlignment="1" applyProtection="1">
      <alignment horizontal="left" vertical="center" wrapText="1"/>
      <protection locked="0"/>
    </xf>
    <xf numFmtId="0" fontId="5" fillId="19" borderId="57" xfId="0" applyFont="1" applyFill="1" applyBorder="1" applyAlignment="1" applyProtection="1">
      <alignment horizontal="left" vertical="center" wrapText="1"/>
      <protection locked="0"/>
    </xf>
    <xf numFmtId="0" fontId="5" fillId="19" borderId="10" xfId="0" applyFont="1" applyFill="1" applyBorder="1" applyAlignment="1">
      <alignment horizontal="center" vertical="center"/>
    </xf>
    <xf numFmtId="0" fontId="5" fillId="19" borderId="58" xfId="0" applyFont="1" applyFill="1" applyBorder="1" applyAlignment="1">
      <alignment horizontal="center" vertical="center"/>
    </xf>
    <xf numFmtId="20" fontId="5" fillId="35" borderId="56" xfId="0" applyNumberFormat="1" applyFont="1" applyFill="1" applyBorder="1" applyAlignment="1" applyProtection="1">
      <alignment horizontal="center" vertical="center"/>
      <protection locked="0"/>
    </xf>
    <xf numFmtId="0" fontId="5" fillId="35" borderId="57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left" vertical="center" wrapText="1"/>
      <protection locked="0"/>
    </xf>
    <xf numFmtId="0" fontId="5" fillId="3" borderId="23" xfId="0" applyFont="1" applyFill="1" applyBorder="1" applyAlignment="1" applyProtection="1">
      <alignment horizontal="left" vertical="center" wrapText="1"/>
      <protection locked="0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5" fillId="3" borderId="37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37" borderId="22" xfId="0" applyFont="1" applyFill="1" applyBorder="1" applyAlignment="1" applyProtection="1">
      <alignment horizontal="left" vertical="center" wrapText="1"/>
      <protection locked="0"/>
    </xf>
    <xf numFmtId="0" fontId="5" fillId="37" borderId="23" xfId="0" applyFont="1" applyFill="1" applyBorder="1" applyAlignment="1" applyProtection="1">
      <alignment horizontal="left" vertical="center" wrapText="1"/>
      <protection locked="0"/>
    </xf>
    <xf numFmtId="0" fontId="5" fillId="37" borderId="17" xfId="0" applyFont="1" applyFill="1" applyBorder="1" applyAlignment="1" applyProtection="1">
      <alignment horizontal="left" vertical="center" wrapText="1"/>
      <protection locked="0"/>
    </xf>
    <xf numFmtId="0" fontId="5" fillId="37" borderId="37" xfId="0" applyFont="1" applyFill="1" applyBorder="1" applyAlignment="1" applyProtection="1">
      <alignment horizontal="left" vertical="center" wrapText="1"/>
      <protection locked="0"/>
    </xf>
    <xf numFmtId="0" fontId="5" fillId="11" borderId="22" xfId="0" applyFont="1" applyFill="1" applyBorder="1" applyAlignment="1" applyProtection="1">
      <alignment horizontal="left" vertical="center" wrapText="1"/>
      <protection locked="0"/>
    </xf>
    <xf numFmtId="0" fontId="5" fillId="11" borderId="23" xfId="0" applyFont="1" applyFill="1" applyBorder="1" applyAlignment="1" applyProtection="1">
      <alignment horizontal="left" vertical="center" wrapText="1"/>
      <protection locked="0"/>
    </xf>
    <xf numFmtId="0" fontId="5" fillId="11" borderId="17" xfId="0" applyFont="1" applyFill="1" applyBorder="1" applyAlignment="1" applyProtection="1">
      <alignment horizontal="left" vertical="center" wrapText="1"/>
      <protection locked="0"/>
    </xf>
    <xf numFmtId="0" fontId="5" fillId="11" borderId="37" xfId="0" applyFont="1" applyFill="1" applyBorder="1" applyAlignment="1" applyProtection="1">
      <alignment horizontal="left" vertical="center" wrapText="1"/>
      <protection locked="0"/>
    </xf>
    <xf numFmtId="0" fontId="5" fillId="11" borderId="10" xfId="0" applyFont="1" applyFill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5" fillId="3" borderId="16" xfId="0" applyFont="1" applyFill="1" applyBorder="1" applyAlignment="1" applyProtection="1">
      <alignment horizontal="left" vertical="center" wrapText="1"/>
      <protection locked="0"/>
    </xf>
    <xf numFmtId="0" fontId="5" fillId="38" borderId="10" xfId="0" applyFont="1" applyFill="1" applyBorder="1" applyAlignment="1">
      <alignment horizontal="center" vertical="center"/>
    </xf>
    <xf numFmtId="0" fontId="5" fillId="35" borderId="22" xfId="0" applyFont="1" applyFill="1" applyBorder="1" applyAlignment="1" applyProtection="1">
      <alignment horizontal="left" vertical="center" wrapText="1"/>
      <protection locked="0"/>
    </xf>
    <xf numFmtId="0" fontId="5" fillId="35" borderId="23" xfId="0" applyFont="1" applyFill="1" applyBorder="1" applyAlignment="1" applyProtection="1">
      <alignment horizontal="left" vertical="center" wrapText="1"/>
      <protection locked="0"/>
    </xf>
    <xf numFmtId="0" fontId="5" fillId="35" borderId="17" xfId="0" applyFont="1" applyFill="1" applyBorder="1" applyAlignment="1" applyProtection="1">
      <alignment horizontal="left" vertical="center" wrapText="1"/>
      <protection locked="0"/>
    </xf>
    <xf numFmtId="0" fontId="5" fillId="35" borderId="37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28" borderId="18" xfId="0" applyFont="1" applyFill="1" applyBorder="1" applyAlignment="1">
      <alignment horizontal="center" vertical="center"/>
    </xf>
    <xf numFmtId="0" fontId="2" fillId="28" borderId="19" xfId="0" applyFont="1" applyFill="1" applyBorder="1" applyAlignment="1">
      <alignment horizontal="center" vertical="center"/>
    </xf>
    <xf numFmtId="0" fontId="2" fillId="28" borderId="2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vertical="center"/>
      <protection locked="0"/>
    </xf>
    <xf numFmtId="0" fontId="9" fillId="33" borderId="18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vertical="center" wrapText="1" shrinkToFit="1"/>
    </xf>
    <xf numFmtId="0" fontId="9" fillId="33" borderId="20" xfId="0" applyFont="1" applyFill="1" applyBorder="1" applyAlignment="1">
      <alignment vertical="center" wrapText="1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vertical="center"/>
    </xf>
    <xf numFmtId="0" fontId="0" fillId="33" borderId="21" xfId="0" applyFill="1" applyBorder="1" applyAlignment="1">
      <alignment vertical="center" textRotation="255"/>
    </xf>
    <xf numFmtId="0" fontId="0" fillId="33" borderId="16" xfId="0" applyFill="1" applyBorder="1" applyAlignment="1">
      <alignment vertical="center" textRotation="255"/>
    </xf>
    <xf numFmtId="0" fontId="6" fillId="35" borderId="22" xfId="0" applyFont="1" applyFill="1" applyBorder="1" applyAlignment="1" applyProtection="1">
      <alignment horizontal="center" vertical="center"/>
      <protection locked="0"/>
    </xf>
    <xf numFmtId="0" fontId="6" fillId="35" borderId="17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2" fillId="33" borderId="64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0" fillId="35" borderId="3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right" vertical="center"/>
    </xf>
    <xf numFmtId="0" fontId="6" fillId="35" borderId="0" xfId="0" applyFont="1" applyFill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94" fontId="3" fillId="33" borderId="18" xfId="0" applyNumberFormat="1" applyFont="1" applyFill="1" applyBorder="1" applyAlignment="1">
      <alignment horizontal="center" vertical="center"/>
    </xf>
    <xf numFmtId="194" fontId="3" fillId="33" borderId="19" xfId="0" applyNumberFormat="1" applyFont="1" applyFill="1" applyBorder="1" applyAlignment="1">
      <alignment horizontal="center" vertical="center"/>
    </xf>
    <xf numFmtId="194" fontId="3" fillId="33" borderId="20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20" fontId="5" fillId="33" borderId="54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20" fontId="5" fillId="33" borderId="56" xfId="0" applyNumberFormat="1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20" fontId="5" fillId="33" borderId="17" xfId="0" applyNumberFormat="1" applyFont="1" applyFill="1" applyBorder="1" applyAlignment="1" applyProtection="1">
      <alignment horizontal="center" vertical="center"/>
      <protection locked="0"/>
    </xf>
    <xf numFmtId="20" fontId="5" fillId="33" borderId="37" xfId="0" applyNumberFormat="1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12" fillId="35" borderId="18" xfId="0" applyFont="1" applyFill="1" applyBorder="1" applyAlignment="1">
      <alignment shrinkToFit="1"/>
    </xf>
    <xf numFmtId="0" fontId="12" fillId="35" borderId="19" xfId="0" applyFont="1" applyFill="1" applyBorder="1" applyAlignment="1">
      <alignment shrinkToFit="1"/>
    </xf>
    <xf numFmtId="0" fontId="12" fillId="35" borderId="20" xfId="0" applyFont="1" applyFill="1" applyBorder="1" applyAlignment="1">
      <alignment shrinkToFit="1"/>
    </xf>
    <xf numFmtId="0" fontId="3" fillId="35" borderId="18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184" fontId="13" fillId="35" borderId="18" xfId="0" applyNumberFormat="1" applyFont="1" applyFill="1" applyBorder="1" applyAlignment="1">
      <alignment horizontal="center" vertical="center"/>
    </xf>
    <xf numFmtId="184" fontId="12" fillId="35" borderId="19" xfId="0" applyNumberFormat="1" applyFont="1" applyFill="1" applyBorder="1" applyAlignment="1">
      <alignment horizontal="center" vertical="center"/>
    </xf>
    <xf numFmtId="184" fontId="12" fillId="35" borderId="20" xfId="0" applyNumberFormat="1" applyFont="1" applyFill="1" applyBorder="1" applyAlignment="1">
      <alignment horizontal="center" vertical="center"/>
    </xf>
    <xf numFmtId="194" fontId="3" fillId="35" borderId="18" xfId="0" applyNumberFormat="1" applyFont="1" applyFill="1" applyBorder="1" applyAlignment="1">
      <alignment horizontal="center" vertical="center"/>
    </xf>
    <xf numFmtId="194" fontId="3" fillId="35" borderId="19" xfId="0" applyNumberFormat="1" applyFont="1" applyFill="1" applyBorder="1" applyAlignment="1">
      <alignment horizontal="center" vertical="center"/>
    </xf>
    <xf numFmtId="194" fontId="3" fillId="35" borderId="20" xfId="0" applyNumberFormat="1" applyFont="1" applyFill="1" applyBorder="1" applyAlignment="1">
      <alignment horizontal="center" vertical="center"/>
    </xf>
    <xf numFmtId="194" fontId="3" fillId="42" borderId="18" xfId="0" applyNumberFormat="1" applyFont="1" applyFill="1" applyBorder="1" applyAlignment="1">
      <alignment horizontal="center" vertical="center"/>
    </xf>
    <xf numFmtId="194" fontId="3" fillId="42" borderId="19" xfId="0" applyNumberFormat="1" applyFont="1" applyFill="1" applyBorder="1" applyAlignment="1">
      <alignment horizontal="center" vertical="center"/>
    </xf>
    <xf numFmtId="194" fontId="3" fillId="42" borderId="20" xfId="0" applyNumberFormat="1" applyFont="1" applyFill="1" applyBorder="1" applyAlignment="1">
      <alignment horizontal="center" vertical="center"/>
    </xf>
    <xf numFmtId="0" fontId="12" fillId="42" borderId="18" xfId="0" applyFont="1" applyFill="1" applyBorder="1" applyAlignment="1">
      <alignment shrinkToFit="1"/>
    </xf>
    <xf numFmtId="0" fontId="12" fillId="42" borderId="19" xfId="0" applyFont="1" applyFill="1" applyBorder="1" applyAlignment="1">
      <alignment shrinkToFit="1"/>
    </xf>
    <xf numFmtId="0" fontId="12" fillId="42" borderId="20" xfId="0" applyFont="1" applyFill="1" applyBorder="1" applyAlignment="1">
      <alignment shrinkToFit="1"/>
    </xf>
    <xf numFmtId="0" fontId="3" fillId="42" borderId="18" xfId="0" applyFont="1" applyFill="1" applyBorder="1" applyAlignment="1">
      <alignment/>
    </xf>
    <xf numFmtId="0" fontId="3" fillId="42" borderId="20" xfId="0" applyFont="1" applyFill="1" applyBorder="1" applyAlignment="1">
      <alignment/>
    </xf>
    <xf numFmtId="184" fontId="13" fillId="42" borderId="18" xfId="0" applyNumberFormat="1" applyFont="1" applyFill="1" applyBorder="1" applyAlignment="1">
      <alignment horizontal="center" vertical="center"/>
    </xf>
    <xf numFmtId="184" fontId="12" fillId="42" borderId="19" xfId="0" applyNumberFormat="1" applyFont="1" applyFill="1" applyBorder="1" applyAlignment="1">
      <alignment horizontal="center" vertical="center"/>
    </xf>
    <xf numFmtId="184" fontId="12" fillId="42" borderId="20" xfId="0" applyNumberFormat="1" applyFont="1" applyFill="1" applyBorder="1" applyAlignment="1">
      <alignment horizontal="center" vertical="center"/>
    </xf>
    <xf numFmtId="194" fontId="0" fillId="33" borderId="18" xfId="0" applyNumberFormat="1" applyFill="1" applyBorder="1" applyAlignment="1">
      <alignment horizontal="right"/>
    </xf>
    <xf numFmtId="194" fontId="0" fillId="33" borderId="19" xfId="0" applyNumberFormat="1" applyFill="1" applyBorder="1" applyAlignment="1">
      <alignment horizontal="right"/>
    </xf>
    <xf numFmtId="194" fontId="0" fillId="33" borderId="20" xfId="0" applyNumberFormat="1" applyFill="1" applyBorder="1" applyAlignment="1">
      <alignment horizontal="right"/>
    </xf>
    <xf numFmtId="184" fontId="0" fillId="33" borderId="10" xfId="0" applyNumberFormat="1" applyFont="1" applyFill="1" applyBorder="1" applyAlignment="1">
      <alignment horizontal="right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184" fontId="12" fillId="0" borderId="18" xfId="0" applyNumberFormat="1" applyFont="1" applyFill="1" applyBorder="1" applyAlignment="1">
      <alignment horizontal="center" vertical="center"/>
    </xf>
    <xf numFmtId="184" fontId="12" fillId="0" borderId="19" xfId="0" applyNumberFormat="1" applyFont="1" applyFill="1" applyBorder="1" applyAlignment="1">
      <alignment horizontal="center" vertical="center"/>
    </xf>
    <xf numFmtId="184" fontId="12" fillId="0" borderId="2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19" borderId="16" xfId="0" applyFont="1" applyFill="1" applyBorder="1" applyAlignment="1" applyProtection="1">
      <alignment horizontal="left" vertical="center" wrapText="1"/>
      <protection locked="0"/>
    </xf>
    <xf numFmtId="0" fontId="5" fillId="19" borderId="17" xfId="0" applyFont="1" applyFill="1" applyBorder="1" applyAlignment="1" applyProtection="1">
      <alignment horizontal="left" vertical="center" wrapText="1"/>
      <protection locked="0"/>
    </xf>
    <xf numFmtId="0" fontId="5" fillId="19" borderId="37" xfId="0" applyFont="1" applyFill="1" applyBorder="1" applyAlignment="1" applyProtection="1">
      <alignment horizontal="left" vertical="center" wrapText="1"/>
      <protection locked="0"/>
    </xf>
    <xf numFmtId="20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39</xdr:col>
      <xdr:colOff>47625</xdr:colOff>
      <xdr:row>19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" y="114300"/>
          <a:ext cx="8953500" cy="2886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８年３月より日常生活支援総合事業が開始されます。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平成２８年３月以降は総合事業を利用される方はサービス提供実績報告書票を担当ケアマネージャー・プランナーへ提出してください。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（事業対象者および要支援認定の有効期間が平成２８年３月１日～の方が総合事業利用者になります）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＜サービス提供実績報告書の入力方法＞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☆当サービス提供票の様式は、データー化された様式と直接入力できる様式があります。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どちらを使用してもかまいません。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☆データーを入力の際には、セルの色により入力方法が異なります。以下の点にご注意ください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曜日の入力を行ってください。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□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直接入力になります。（変更等が考えられる箇所です）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FFFFCC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自動的に内容と数字が入ります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サービス提供状況・内容をご記入ください。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５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日割りの場合、サービス提供実績報告書（直接入力）をご使用ください。</a:t>
          </a:r>
          <a:r>
            <a:rPr lang="en-US" cap="none" sz="900" b="0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12</xdr:col>
      <xdr:colOff>238125</xdr:colOff>
      <xdr:row>2</xdr:row>
      <xdr:rowOff>133350</xdr:rowOff>
    </xdr:to>
    <xdr:sp>
      <xdr:nvSpPr>
        <xdr:cNvPr id="2" name="WordArt 8"/>
        <xdr:cNvSpPr>
          <a:spLocks/>
        </xdr:cNvSpPr>
      </xdr:nvSpPr>
      <xdr:spPr>
        <a:xfrm>
          <a:off x="314325" y="161925"/>
          <a:ext cx="29622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入力方法および注意点</a:t>
          </a:r>
        </a:p>
      </xdr:txBody>
    </xdr:sp>
    <xdr:clientData/>
  </xdr:twoCellAnchor>
  <xdr:twoCellAnchor>
    <xdr:from>
      <xdr:col>51</xdr:col>
      <xdr:colOff>333375</xdr:colOff>
      <xdr:row>28</xdr:row>
      <xdr:rowOff>295275</xdr:rowOff>
    </xdr:from>
    <xdr:to>
      <xdr:col>51</xdr:col>
      <xdr:colOff>1219200</xdr:colOff>
      <xdr:row>29</xdr:row>
      <xdr:rowOff>133350</xdr:rowOff>
    </xdr:to>
    <xdr:sp>
      <xdr:nvSpPr>
        <xdr:cNvPr id="3" name="角丸四角形吹き出し 3"/>
        <xdr:cNvSpPr>
          <a:spLocks/>
        </xdr:cNvSpPr>
      </xdr:nvSpPr>
      <xdr:spPr>
        <a:xfrm>
          <a:off x="11830050" y="4867275"/>
          <a:ext cx="885825" cy="285750"/>
        </a:xfrm>
        <a:prstGeom prst="wedgeRoundRectCallout">
          <a:avLst>
            <a:gd name="adj1" fmla="val -10930"/>
            <a:gd name="adj2" fmla="val 87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定額報酬</a:t>
          </a:r>
        </a:p>
      </xdr:txBody>
    </xdr:sp>
    <xdr:clientData/>
  </xdr:twoCellAnchor>
  <xdr:twoCellAnchor>
    <xdr:from>
      <xdr:col>50</xdr:col>
      <xdr:colOff>0</xdr:colOff>
      <xdr:row>43</xdr:row>
      <xdr:rowOff>0</xdr:rowOff>
    </xdr:from>
    <xdr:to>
      <xdr:col>51</xdr:col>
      <xdr:colOff>1247775</xdr:colOff>
      <xdr:row>44</xdr:row>
      <xdr:rowOff>85725</xdr:rowOff>
    </xdr:to>
    <xdr:sp>
      <xdr:nvSpPr>
        <xdr:cNvPr id="4" name="角丸四角形吹き出し 5"/>
        <xdr:cNvSpPr>
          <a:spLocks/>
        </xdr:cNvSpPr>
      </xdr:nvSpPr>
      <xdr:spPr>
        <a:xfrm>
          <a:off x="11496675" y="7810500"/>
          <a:ext cx="1247775" cy="285750"/>
        </a:xfrm>
        <a:prstGeom prst="wedgeRoundRectCallout">
          <a:avLst>
            <a:gd name="adj1" fmla="val -10930"/>
            <a:gd name="adj2" fmla="val 1134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回あたりの報酬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11</xdr:col>
      <xdr:colOff>152400</xdr:colOff>
      <xdr:row>35</xdr:row>
      <xdr:rowOff>85725</xdr:rowOff>
    </xdr:to>
    <xdr:sp>
      <xdr:nvSpPr>
        <xdr:cNvPr id="5" name="角丸四角形吹き出し 6"/>
        <xdr:cNvSpPr>
          <a:spLocks/>
        </xdr:cNvSpPr>
      </xdr:nvSpPr>
      <xdr:spPr>
        <a:xfrm>
          <a:off x="2085975" y="6010275"/>
          <a:ext cx="866775" cy="285750"/>
        </a:xfrm>
        <a:prstGeom prst="wedgeRoundRectCallout">
          <a:avLst>
            <a:gd name="adj1" fmla="val -79694"/>
            <a:gd name="adj2" fmla="val -87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定額報酬</a:t>
          </a:r>
        </a:p>
      </xdr:txBody>
    </xdr:sp>
    <xdr:clientData/>
  </xdr:twoCellAnchor>
  <xdr:twoCellAnchor>
    <xdr:from>
      <xdr:col>8</xdr:col>
      <xdr:colOff>142875</xdr:colOff>
      <xdr:row>38</xdr:row>
      <xdr:rowOff>28575</xdr:rowOff>
    </xdr:from>
    <xdr:to>
      <xdr:col>13</xdr:col>
      <xdr:colOff>180975</xdr:colOff>
      <xdr:row>39</xdr:row>
      <xdr:rowOff>114300</xdr:rowOff>
    </xdr:to>
    <xdr:sp>
      <xdr:nvSpPr>
        <xdr:cNvPr id="6" name="角丸四角形吹き出し 7"/>
        <xdr:cNvSpPr>
          <a:spLocks/>
        </xdr:cNvSpPr>
      </xdr:nvSpPr>
      <xdr:spPr>
        <a:xfrm>
          <a:off x="2228850" y="6838950"/>
          <a:ext cx="1228725" cy="285750"/>
        </a:xfrm>
        <a:prstGeom prst="wedgeRoundRectCallout">
          <a:avLst>
            <a:gd name="adj1" fmla="val -72018"/>
            <a:gd name="adj2" fmla="val 430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回あたりの報酬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914400</xdr:colOff>
      <xdr:row>7</xdr:row>
      <xdr:rowOff>419100</xdr:rowOff>
    </xdr:from>
    <xdr:to>
      <xdr:col>57</xdr:col>
      <xdr:colOff>1790700</xdr:colOff>
      <xdr:row>9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13954125" y="1790700"/>
          <a:ext cx="876300" cy="285750"/>
        </a:xfrm>
        <a:prstGeom prst="wedgeRoundRectCallout">
          <a:avLst>
            <a:gd name="adj1" fmla="val -10930"/>
            <a:gd name="adj2" fmla="val 87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定額報酬</a:t>
          </a:r>
        </a:p>
      </xdr:txBody>
    </xdr:sp>
    <xdr:clientData/>
  </xdr:twoCellAnchor>
  <xdr:twoCellAnchor>
    <xdr:from>
      <xdr:col>57</xdr:col>
      <xdr:colOff>657225</xdr:colOff>
      <xdr:row>15</xdr:row>
      <xdr:rowOff>180975</xdr:rowOff>
    </xdr:from>
    <xdr:to>
      <xdr:col>57</xdr:col>
      <xdr:colOff>1905000</xdr:colOff>
      <xdr:row>17</xdr:row>
      <xdr:rowOff>66675</xdr:rowOff>
    </xdr:to>
    <xdr:sp>
      <xdr:nvSpPr>
        <xdr:cNvPr id="2" name="角丸四角形吹き出し 2"/>
        <xdr:cNvSpPr>
          <a:spLocks/>
        </xdr:cNvSpPr>
      </xdr:nvSpPr>
      <xdr:spPr>
        <a:xfrm>
          <a:off x="13696950" y="3390900"/>
          <a:ext cx="1247775" cy="285750"/>
        </a:xfrm>
        <a:prstGeom prst="wedgeRoundRectCallout">
          <a:avLst>
            <a:gd name="adj1" fmla="val -10930"/>
            <a:gd name="adj2" fmla="val 1134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回あたりの報酬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914400</xdr:colOff>
      <xdr:row>7</xdr:row>
      <xdr:rowOff>419100</xdr:rowOff>
    </xdr:from>
    <xdr:to>
      <xdr:col>57</xdr:col>
      <xdr:colOff>1790700</xdr:colOff>
      <xdr:row>9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13954125" y="1790700"/>
          <a:ext cx="876300" cy="285750"/>
        </a:xfrm>
        <a:prstGeom prst="wedgeRoundRectCallout">
          <a:avLst>
            <a:gd name="adj1" fmla="val -10930"/>
            <a:gd name="adj2" fmla="val 87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定額報酬</a:t>
          </a:r>
        </a:p>
      </xdr:txBody>
    </xdr:sp>
    <xdr:clientData/>
  </xdr:twoCellAnchor>
  <xdr:twoCellAnchor>
    <xdr:from>
      <xdr:col>57</xdr:col>
      <xdr:colOff>657225</xdr:colOff>
      <xdr:row>15</xdr:row>
      <xdr:rowOff>180975</xdr:rowOff>
    </xdr:from>
    <xdr:to>
      <xdr:col>57</xdr:col>
      <xdr:colOff>1905000</xdr:colOff>
      <xdr:row>17</xdr:row>
      <xdr:rowOff>66675</xdr:rowOff>
    </xdr:to>
    <xdr:sp>
      <xdr:nvSpPr>
        <xdr:cNvPr id="2" name="角丸四角形吹き出し 2"/>
        <xdr:cNvSpPr>
          <a:spLocks/>
        </xdr:cNvSpPr>
      </xdr:nvSpPr>
      <xdr:spPr>
        <a:xfrm>
          <a:off x="13696950" y="3390900"/>
          <a:ext cx="1247775" cy="285750"/>
        </a:xfrm>
        <a:prstGeom prst="wedgeRoundRectCallout">
          <a:avLst>
            <a:gd name="adj1" fmla="val -10930"/>
            <a:gd name="adj2" fmla="val 1134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回あたりの報酬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3:BQ1576"/>
  <sheetViews>
    <sheetView zoomScale="90" zoomScaleNormal="90" zoomScalePageLayoutView="0" workbookViewId="0" topLeftCell="A40">
      <selection activeCell="U73" sqref="U73:W73"/>
    </sheetView>
  </sheetViews>
  <sheetFormatPr defaultColWidth="3.00390625" defaultRowHeight="13.5"/>
  <cols>
    <col min="1" max="1" width="4.00390625" style="1" customWidth="1"/>
    <col min="2" max="2" width="3.125" style="1" customWidth="1"/>
    <col min="3" max="3" width="4.625" style="1" customWidth="1"/>
    <col min="4" max="13" width="3.125" style="1" customWidth="1"/>
    <col min="14" max="41" width="3.00390625" style="1" customWidth="1"/>
    <col min="42" max="42" width="2.375" style="1" customWidth="1"/>
    <col min="43" max="45" width="3.00390625" style="1" customWidth="1"/>
    <col min="46" max="46" width="1.75390625" style="1" customWidth="1"/>
    <col min="47" max="47" width="2.00390625" style="1" customWidth="1"/>
    <col min="48" max="49" width="2.25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9.375" style="1" customWidth="1"/>
    <col min="54" max="54" width="7.375" style="1" bestFit="1" customWidth="1"/>
    <col min="55" max="55" width="3.00390625" style="1" customWidth="1"/>
    <col min="56" max="56" width="17.125" style="1" bestFit="1" customWidth="1"/>
    <col min="57" max="57" width="10.00390625" style="1" customWidth="1"/>
    <col min="58" max="58" width="3.00390625" style="1" customWidth="1"/>
    <col min="59" max="59" width="8.375" style="1" customWidth="1"/>
    <col min="60" max="67" width="3.00390625" style="1" customWidth="1"/>
    <col min="68" max="68" width="3.75390625" style="1" bestFit="1" customWidth="1"/>
    <col min="69" max="69" width="3.25390625" style="1" bestFit="1" customWidth="1"/>
    <col min="70" max="16384" width="3.00390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7.5" customHeight="1"/>
    <row r="23" spans="1:47" ht="9.75" customHeight="1">
      <c r="A23" s="520" t="s">
        <v>5</v>
      </c>
      <c r="B23" s="521"/>
      <c r="C23" s="521"/>
      <c r="D23" s="521"/>
      <c r="E23" s="522"/>
      <c r="F23" s="54"/>
      <c r="G23" s="54"/>
      <c r="H23" s="54"/>
      <c r="I23" s="526" t="s">
        <v>221</v>
      </c>
      <c r="J23" s="526"/>
      <c r="K23" s="527">
        <v>1</v>
      </c>
      <c r="L23" s="511" t="s">
        <v>1</v>
      </c>
      <c r="M23" s="527">
        <v>4</v>
      </c>
      <c r="N23" s="511" t="s">
        <v>0</v>
      </c>
      <c r="O23" s="511" t="s">
        <v>2</v>
      </c>
      <c r="P23" s="512" t="s">
        <v>187</v>
      </c>
      <c r="Q23" s="512"/>
      <c r="R23" s="512"/>
      <c r="S23" s="512"/>
      <c r="T23" s="512"/>
      <c r="U23" s="512"/>
      <c r="V23" s="512"/>
      <c r="W23" s="512"/>
      <c r="X23" s="512"/>
      <c r="Y23" s="512"/>
      <c r="Z23" s="512"/>
      <c r="AA23" s="512"/>
      <c r="AB23" s="512"/>
      <c r="AC23" s="512"/>
      <c r="AD23" s="512"/>
      <c r="AE23" s="512"/>
      <c r="AF23" s="512"/>
      <c r="AG23" s="512"/>
      <c r="AH23" s="439" t="s">
        <v>12</v>
      </c>
      <c r="AI23" s="439"/>
      <c r="AJ23" s="439"/>
      <c r="AK23" s="439"/>
      <c r="AL23" s="439"/>
      <c r="AM23" s="439"/>
      <c r="AN23" s="439"/>
      <c r="AO23" s="439"/>
      <c r="AP23" s="439"/>
      <c r="AQ23" s="54"/>
      <c r="AR23" s="54"/>
      <c r="AS23" s="54"/>
      <c r="AT23" s="54"/>
      <c r="AU23" s="54"/>
    </row>
    <row r="24" spans="1:47" ht="9.75" customHeight="1">
      <c r="A24" s="523"/>
      <c r="B24" s="524"/>
      <c r="C24" s="524"/>
      <c r="D24" s="524"/>
      <c r="E24" s="525"/>
      <c r="F24" s="54"/>
      <c r="G24" s="54"/>
      <c r="H24" s="54"/>
      <c r="I24" s="526"/>
      <c r="J24" s="526"/>
      <c r="K24" s="527"/>
      <c r="L24" s="511"/>
      <c r="M24" s="527"/>
      <c r="N24" s="511"/>
      <c r="O24" s="511"/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12"/>
      <c r="AA24" s="512"/>
      <c r="AB24" s="512"/>
      <c r="AC24" s="512"/>
      <c r="AD24" s="512"/>
      <c r="AE24" s="512"/>
      <c r="AF24" s="512"/>
      <c r="AG24" s="512"/>
      <c r="AH24" s="439"/>
      <c r="AI24" s="439"/>
      <c r="AJ24" s="439"/>
      <c r="AK24" s="439"/>
      <c r="AL24" s="439"/>
      <c r="AM24" s="439"/>
      <c r="AN24" s="439"/>
      <c r="AO24" s="439"/>
      <c r="AP24" s="439"/>
      <c r="AQ24" s="54"/>
      <c r="AR24" s="54"/>
      <c r="AS24" s="54"/>
      <c r="AT24" s="54"/>
      <c r="AU24" s="54"/>
    </row>
    <row r="25" spans="1:47" ht="8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</row>
    <row r="26" spans="1:47" ht="18" customHeight="1">
      <c r="A26" s="470" t="s">
        <v>11</v>
      </c>
      <c r="B26" s="513"/>
      <c r="C26" s="514"/>
      <c r="D26" s="518"/>
      <c r="E26" s="498"/>
      <c r="F26" s="498"/>
      <c r="G26" s="498"/>
      <c r="H26" s="498"/>
      <c r="I26" s="498"/>
      <c r="J26" s="498"/>
      <c r="K26" s="498"/>
      <c r="L26" s="498"/>
      <c r="M26" s="500"/>
      <c r="N26" s="502" t="s">
        <v>13</v>
      </c>
      <c r="O26" s="471"/>
      <c r="P26" s="471"/>
      <c r="Q26" s="503"/>
      <c r="R26" s="505"/>
      <c r="S26" s="506"/>
      <c r="T26" s="506"/>
      <c r="U26" s="506"/>
      <c r="V26" s="506"/>
      <c r="W26" s="506"/>
      <c r="X26" s="506"/>
      <c r="Y26" s="507"/>
      <c r="Z26" s="470" t="s">
        <v>6</v>
      </c>
      <c r="AA26" s="471"/>
      <c r="AB26" s="471"/>
      <c r="AC26" s="471"/>
      <c r="AD26" s="492" t="s">
        <v>14</v>
      </c>
      <c r="AE26" s="494">
        <v>28</v>
      </c>
      <c r="AF26" s="496" t="s">
        <v>15</v>
      </c>
      <c r="AG26" s="494">
        <v>3</v>
      </c>
      <c r="AH26" s="496" t="s">
        <v>16</v>
      </c>
      <c r="AI26" s="466">
        <v>1</v>
      </c>
      <c r="AJ26" s="468" t="s">
        <v>17</v>
      </c>
      <c r="AK26" s="470" t="s">
        <v>18</v>
      </c>
      <c r="AL26" s="471"/>
      <c r="AM26" s="471"/>
      <c r="AN26" s="471"/>
      <c r="AO26" s="474"/>
      <c r="AP26" s="475"/>
      <c r="AQ26" s="475"/>
      <c r="AR26" s="475"/>
      <c r="AS26" s="475"/>
      <c r="AT26" s="475"/>
      <c r="AU26" s="476"/>
    </row>
    <row r="27" spans="1:47" ht="18.75" customHeight="1">
      <c r="A27" s="515"/>
      <c r="B27" s="516"/>
      <c r="C27" s="517"/>
      <c r="D27" s="519"/>
      <c r="E27" s="499"/>
      <c r="F27" s="499"/>
      <c r="G27" s="499"/>
      <c r="H27" s="499"/>
      <c r="I27" s="499"/>
      <c r="J27" s="499"/>
      <c r="K27" s="499"/>
      <c r="L27" s="499"/>
      <c r="M27" s="501"/>
      <c r="N27" s="472"/>
      <c r="O27" s="473"/>
      <c r="P27" s="473"/>
      <c r="Q27" s="504"/>
      <c r="R27" s="508"/>
      <c r="S27" s="509"/>
      <c r="T27" s="509"/>
      <c r="U27" s="509"/>
      <c r="V27" s="509"/>
      <c r="W27" s="509"/>
      <c r="X27" s="509"/>
      <c r="Y27" s="510"/>
      <c r="Z27" s="472"/>
      <c r="AA27" s="473"/>
      <c r="AB27" s="473"/>
      <c r="AC27" s="473"/>
      <c r="AD27" s="493"/>
      <c r="AE27" s="495"/>
      <c r="AF27" s="497"/>
      <c r="AG27" s="495"/>
      <c r="AH27" s="497"/>
      <c r="AI27" s="467"/>
      <c r="AJ27" s="469"/>
      <c r="AK27" s="472"/>
      <c r="AL27" s="473"/>
      <c r="AM27" s="473"/>
      <c r="AN27" s="473"/>
      <c r="AO27" s="477"/>
      <c r="AP27" s="478"/>
      <c r="AQ27" s="478"/>
      <c r="AR27" s="478"/>
      <c r="AS27" s="478"/>
      <c r="AT27" s="478"/>
      <c r="AU27" s="479"/>
    </row>
    <row r="28" spans="1:47" ht="36" customHeight="1">
      <c r="A28" s="452" t="s">
        <v>19</v>
      </c>
      <c r="B28" s="453"/>
      <c r="C28" s="454"/>
      <c r="D28" s="55"/>
      <c r="E28" s="56"/>
      <c r="F28" s="56"/>
      <c r="G28" s="56"/>
      <c r="H28" s="56"/>
      <c r="I28" s="56"/>
      <c r="J28" s="56"/>
      <c r="K28" s="56"/>
      <c r="L28" s="56"/>
      <c r="M28" s="57"/>
      <c r="N28" s="480" t="s">
        <v>20</v>
      </c>
      <c r="O28" s="481"/>
      <c r="P28" s="481"/>
      <c r="Q28" s="482"/>
      <c r="R28" s="483" t="s">
        <v>36</v>
      </c>
      <c r="S28" s="484"/>
      <c r="T28" s="484"/>
      <c r="U28" s="484"/>
      <c r="V28" s="484"/>
      <c r="W28" s="484"/>
      <c r="X28" s="484"/>
      <c r="Y28" s="485"/>
      <c r="Z28" s="486" t="s">
        <v>21</v>
      </c>
      <c r="AA28" s="487"/>
      <c r="AB28" s="487"/>
      <c r="AC28" s="488"/>
      <c r="AD28" s="489"/>
      <c r="AE28" s="490"/>
      <c r="AF28" s="490"/>
      <c r="AG28" s="490"/>
      <c r="AH28" s="490"/>
      <c r="AI28" s="490"/>
      <c r="AJ28" s="490"/>
      <c r="AK28" s="491"/>
      <c r="AL28" s="491"/>
      <c r="AM28" s="491"/>
      <c r="AN28" s="491"/>
      <c r="AO28" s="252" t="s">
        <v>185</v>
      </c>
      <c r="AP28" s="254"/>
      <c r="AQ28" s="449">
        <v>90</v>
      </c>
      <c r="AR28" s="450"/>
      <c r="AS28" s="450"/>
      <c r="AT28" s="450"/>
      <c r="AU28" s="451"/>
    </row>
    <row r="29" spans="1:59" ht="35.25" customHeight="1">
      <c r="A29" s="452" t="s">
        <v>22</v>
      </c>
      <c r="B29" s="453"/>
      <c r="C29" s="454"/>
      <c r="D29" s="455"/>
      <c r="E29" s="456"/>
      <c r="F29" s="456"/>
      <c r="G29" s="456"/>
      <c r="H29" s="456"/>
      <c r="I29" s="457"/>
      <c r="J29" s="457"/>
      <c r="K29" s="457"/>
      <c r="L29" s="457"/>
      <c r="M29" s="458"/>
      <c r="N29" s="452" t="s">
        <v>23</v>
      </c>
      <c r="O29" s="453"/>
      <c r="P29" s="453"/>
      <c r="Q29" s="454"/>
      <c r="R29" s="459"/>
      <c r="S29" s="460"/>
      <c r="T29" s="460"/>
      <c r="U29" s="460"/>
      <c r="V29" s="460"/>
      <c r="W29" s="460"/>
      <c r="X29" s="460"/>
      <c r="Y29" s="461"/>
      <c r="Z29" s="462" t="s">
        <v>24</v>
      </c>
      <c r="AA29" s="463"/>
      <c r="AB29" s="463"/>
      <c r="AC29" s="464"/>
      <c r="AD29" s="455"/>
      <c r="AE29" s="456"/>
      <c r="AF29" s="456"/>
      <c r="AG29" s="456"/>
      <c r="AH29" s="456"/>
      <c r="AI29" s="456"/>
      <c r="AJ29" s="456"/>
      <c r="AK29" s="456"/>
      <c r="AL29" s="456"/>
      <c r="AM29" s="456"/>
      <c r="AN29" s="465"/>
      <c r="AO29" s="58"/>
      <c r="AP29" s="58"/>
      <c r="AQ29" s="58"/>
      <c r="AR29" s="58"/>
      <c r="AS29" s="58"/>
      <c r="AT29" s="58"/>
      <c r="AU29" s="58"/>
      <c r="AZ29" s="42" t="s">
        <v>7</v>
      </c>
      <c r="BA29" s="43" t="s">
        <v>30</v>
      </c>
      <c r="BB29" s="44" t="s">
        <v>31</v>
      </c>
      <c r="BD29" s="4" t="s">
        <v>32</v>
      </c>
      <c r="BE29" s="7" t="s">
        <v>23</v>
      </c>
      <c r="BG29" s="4" t="s">
        <v>34</v>
      </c>
    </row>
    <row r="30" spans="1:69" ht="10.5" customHeight="1" thickBo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121"/>
      <c r="AZ30" s="59"/>
      <c r="BA30" s="60"/>
      <c r="BB30" s="61"/>
      <c r="BC30" s="62"/>
      <c r="BD30" s="6"/>
      <c r="BE30" s="6"/>
      <c r="BG30" s="4"/>
      <c r="BP30" s="1">
        <v>90</v>
      </c>
      <c r="BQ30" s="1">
        <v>1</v>
      </c>
    </row>
    <row r="31" spans="1:69" ht="18" customHeight="1" thickBot="1">
      <c r="A31" s="435" t="s">
        <v>29</v>
      </c>
      <c r="B31" s="436"/>
      <c r="C31" s="437"/>
      <c r="D31" s="441" t="s">
        <v>7</v>
      </c>
      <c r="E31" s="441"/>
      <c r="F31" s="441"/>
      <c r="G31" s="441"/>
      <c r="H31" s="441"/>
      <c r="I31" s="443" t="s">
        <v>13</v>
      </c>
      <c r="J31" s="436"/>
      <c r="K31" s="436"/>
      <c r="L31" s="436"/>
      <c r="M31" s="437"/>
      <c r="N31" s="63" t="s">
        <v>3</v>
      </c>
      <c r="O31" s="64">
        <v>1</v>
      </c>
      <c r="P31" s="65">
        <v>2</v>
      </c>
      <c r="Q31" s="65">
        <v>3</v>
      </c>
      <c r="R31" s="65">
        <v>4</v>
      </c>
      <c r="S31" s="65">
        <v>5</v>
      </c>
      <c r="T31" s="65">
        <v>6</v>
      </c>
      <c r="U31" s="65">
        <v>7</v>
      </c>
      <c r="V31" s="65">
        <v>8</v>
      </c>
      <c r="W31" s="65">
        <v>9</v>
      </c>
      <c r="X31" s="65">
        <v>10</v>
      </c>
      <c r="Y31" s="65">
        <v>11</v>
      </c>
      <c r="Z31" s="65">
        <v>12</v>
      </c>
      <c r="AA31" s="65">
        <v>13</v>
      </c>
      <c r="AB31" s="65">
        <v>14</v>
      </c>
      <c r="AC31" s="65">
        <v>15</v>
      </c>
      <c r="AD31" s="65">
        <v>16</v>
      </c>
      <c r="AE31" s="65">
        <v>17</v>
      </c>
      <c r="AF31" s="65">
        <v>18</v>
      </c>
      <c r="AG31" s="65">
        <v>19</v>
      </c>
      <c r="AH31" s="65">
        <v>20</v>
      </c>
      <c r="AI31" s="65">
        <v>21</v>
      </c>
      <c r="AJ31" s="65">
        <v>22</v>
      </c>
      <c r="AK31" s="65">
        <v>23</v>
      </c>
      <c r="AL31" s="65">
        <v>24</v>
      </c>
      <c r="AM31" s="65">
        <v>25</v>
      </c>
      <c r="AN31" s="65">
        <v>26</v>
      </c>
      <c r="AO31" s="65">
        <v>27</v>
      </c>
      <c r="AP31" s="65">
        <v>28</v>
      </c>
      <c r="AQ31" s="65">
        <v>29</v>
      </c>
      <c r="AR31" s="65">
        <v>30</v>
      </c>
      <c r="AS31" s="66">
        <v>31</v>
      </c>
      <c r="AT31" s="445" t="s">
        <v>8</v>
      </c>
      <c r="AU31" s="446"/>
      <c r="AV31" s="122"/>
      <c r="AY31" s="1" t="s">
        <v>25</v>
      </c>
      <c r="AZ31" s="67" t="s">
        <v>99</v>
      </c>
      <c r="BA31" s="68">
        <v>0</v>
      </c>
      <c r="BB31" s="69">
        <v>0</v>
      </c>
      <c r="BC31" s="62"/>
      <c r="BD31" s="6" t="s">
        <v>36</v>
      </c>
      <c r="BE31" s="6">
        <v>50030</v>
      </c>
      <c r="BG31" s="8">
        <v>0</v>
      </c>
      <c r="BP31" s="1">
        <v>80</v>
      </c>
      <c r="BQ31" s="1">
        <v>2</v>
      </c>
    </row>
    <row r="32" spans="1:69" ht="18" customHeight="1">
      <c r="A32" s="438"/>
      <c r="B32" s="439"/>
      <c r="C32" s="440"/>
      <c r="D32" s="442"/>
      <c r="E32" s="442"/>
      <c r="F32" s="442"/>
      <c r="G32" s="442"/>
      <c r="H32" s="442"/>
      <c r="I32" s="444"/>
      <c r="J32" s="439"/>
      <c r="K32" s="439"/>
      <c r="L32" s="439"/>
      <c r="M32" s="440"/>
      <c r="N32" s="155" t="s">
        <v>9</v>
      </c>
      <c r="O32" s="11" t="s">
        <v>38</v>
      </c>
      <c r="P32" s="12" t="s">
        <v>39</v>
      </c>
      <c r="Q32" s="12" t="s">
        <v>40</v>
      </c>
      <c r="R32" s="12" t="s">
        <v>41</v>
      </c>
      <c r="S32" s="12" t="s">
        <v>42</v>
      </c>
      <c r="T32" s="12" t="s">
        <v>43</v>
      </c>
      <c r="U32" s="12" t="s">
        <v>44</v>
      </c>
      <c r="V32" s="12" t="s">
        <v>45</v>
      </c>
      <c r="W32" s="12" t="s">
        <v>46</v>
      </c>
      <c r="X32" s="12" t="s">
        <v>47</v>
      </c>
      <c r="Y32" s="12" t="s">
        <v>48</v>
      </c>
      <c r="Z32" s="12" t="s">
        <v>42</v>
      </c>
      <c r="AA32" s="12" t="s">
        <v>43</v>
      </c>
      <c r="AB32" s="12" t="s">
        <v>44</v>
      </c>
      <c r="AC32" s="12" t="s">
        <v>45</v>
      </c>
      <c r="AD32" s="12" t="s">
        <v>46</v>
      </c>
      <c r="AE32" s="12" t="s">
        <v>47</v>
      </c>
      <c r="AF32" s="12" t="s">
        <v>48</v>
      </c>
      <c r="AG32" s="12" t="s">
        <v>42</v>
      </c>
      <c r="AH32" s="12" t="s">
        <v>43</v>
      </c>
      <c r="AI32" s="12" t="s">
        <v>44</v>
      </c>
      <c r="AJ32" s="12" t="s">
        <v>45</v>
      </c>
      <c r="AK32" s="12" t="s">
        <v>46</v>
      </c>
      <c r="AL32" s="12" t="s">
        <v>47</v>
      </c>
      <c r="AM32" s="12" t="s">
        <v>48</v>
      </c>
      <c r="AN32" s="12" t="s">
        <v>42</v>
      </c>
      <c r="AO32" s="12" t="s">
        <v>43</v>
      </c>
      <c r="AP32" s="12" t="s">
        <v>44</v>
      </c>
      <c r="AQ32" s="12" t="s">
        <v>45</v>
      </c>
      <c r="AR32" s="12" t="s">
        <v>46</v>
      </c>
      <c r="AS32" s="13" t="s">
        <v>40</v>
      </c>
      <c r="AT32" s="447"/>
      <c r="AU32" s="448"/>
      <c r="AV32" s="122"/>
      <c r="AX32" s="1">
        <v>1</v>
      </c>
      <c r="AY32" s="1" t="s">
        <v>26</v>
      </c>
      <c r="AZ32" s="70" t="s">
        <v>100</v>
      </c>
      <c r="BA32" s="114" t="s">
        <v>152</v>
      </c>
      <c r="BB32" s="71">
        <v>1168</v>
      </c>
      <c r="BC32" s="62"/>
      <c r="BD32" s="6" t="s">
        <v>37</v>
      </c>
      <c r="BE32" s="6">
        <v>104730</v>
      </c>
      <c r="BG32" s="8">
        <v>0.010416666666666666</v>
      </c>
      <c r="BL32" s="1" t="str">
        <f aca="true" t="shared" si="0" ref="BL32:BL43">"A1"&amp;BA32</f>
        <v>A1A11111</v>
      </c>
      <c r="BP32" s="1">
        <v>70</v>
      </c>
      <c r="BQ32" s="1">
        <v>3</v>
      </c>
    </row>
    <row r="33" spans="1:69" ht="15.75" customHeight="1">
      <c r="A33" s="394">
        <v>0.375</v>
      </c>
      <c r="B33" s="395"/>
      <c r="C33" s="72" t="s">
        <v>4</v>
      </c>
      <c r="D33" s="430" t="s">
        <v>100</v>
      </c>
      <c r="E33" s="430"/>
      <c r="F33" s="430"/>
      <c r="G33" s="430"/>
      <c r="H33" s="431"/>
      <c r="I33" s="434"/>
      <c r="J33" s="434"/>
      <c r="K33" s="434"/>
      <c r="L33" s="434"/>
      <c r="M33" s="434"/>
      <c r="N33" s="118" t="s">
        <v>183</v>
      </c>
      <c r="O33" s="133"/>
      <c r="P33" s="134">
        <v>1</v>
      </c>
      <c r="Q33" s="134"/>
      <c r="R33" s="134"/>
      <c r="S33" s="134"/>
      <c r="T33" s="134"/>
      <c r="U33" s="134"/>
      <c r="V33" s="134"/>
      <c r="W33" s="134">
        <v>1</v>
      </c>
      <c r="X33" s="134"/>
      <c r="Y33" s="134"/>
      <c r="Z33" s="134"/>
      <c r="AA33" s="134"/>
      <c r="AB33" s="134"/>
      <c r="AC33" s="134"/>
      <c r="AD33" s="134">
        <v>1</v>
      </c>
      <c r="AE33" s="134"/>
      <c r="AF33" s="134"/>
      <c r="AG33" s="134"/>
      <c r="AH33" s="134"/>
      <c r="AI33" s="134"/>
      <c r="AJ33" s="134"/>
      <c r="AK33" s="134">
        <v>1</v>
      </c>
      <c r="AL33" s="134"/>
      <c r="AM33" s="134"/>
      <c r="AN33" s="134"/>
      <c r="AO33" s="134"/>
      <c r="AP33" s="134"/>
      <c r="AQ33" s="134"/>
      <c r="AR33" s="134">
        <v>1</v>
      </c>
      <c r="AS33" s="135"/>
      <c r="AT33" s="136">
        <f aca="true" t="shared" si="1" ref="AT33:AT54">SUM(O33:AS33)</f>
        <v>5</v>
      </c>
      <c r="AU33" s="137"/>
      <c r="AV33" s="119"/>
      <c r="AX33" s="1">
        <v>2</v>
      </c>
      <c r="AY33" s="1" t="s">
        <v>27</v>
      </c>
      <c r="AZ33" s="73" t="s">
        <v>103</v>
      </c>
      <c r="BA33" s="115" t="s">
        <v>153</v>
      </c>
      <c r="BB33" s="74">
        <v>818</v>
      </c>
      <c r="BC33" s="62"/>
      <c r="BD33" s="6" t="s">
        <v>25</v>
      </c>
      <c r="BE33" s="6">
        <v>50030</v>
      </c>
      <c r="BG33" s="8">
        <v>0.0208333333333333</v>
      </c>
      <c r="BL33" s="1" t="str">
        <f t="shared" si="0"/>
        <v>A1A11113</v>
      </c>
      <c r="BQ33" s="1">
        <v>4</v>
      </c>
    </row>
    <row r="34" spans="1:69" ht="15.75" customHeight="1">
      <c r="A34" s="75"/>
      <c r="B34" s="401">
        <v>0.4375</v>
      </c>
      <c r="C34" s="402"/>
      <c r="D34" s="432"/>
      <c r="E34" s="432"/>
      <c r="F34" s="432"/>
      <c r="G34" s="432"/>
      <c r="H34" s="433"/>
      <c r="I34" s="434"/>
      <c r="J34" s="434"/>
      <c r="K34" s="434"/>
      <c r="L34" s="434"/>
      <c r="M34" s="434"/>
      <c r="N34" s="118" t="s">
        <v>10</v>
      </c>
      <c r="O34" s="127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9"/>
      <c r="AT34" s="136">
        <f t="shared" si="1"/>
        <v>0</v>
      </c>
      <c r="AU34" s="125"/>
      <c r="AV34" s="120"/>
      <c r="AX34" s="1">
        <v>3</v>
      </c>
      <c r="AZ34" s="73" t="s">
        <v>104</v>
      </c>
      <c r="BA34" s="115" t="s">
        <v>154</v>
      </c>
      <c r="BB34" s="76">
        <v>1051</v>
      </c>
      <c r="BC34" s="62"/>
      <c r="BD34" s="6" t="s">
        <v>26</v>
      </c>
      <c r="BE34" s="6">
        <v>104730</v>
      </c>
      <c r="BG34" s="8">
        <v>0.03125</v>
      </c>
      <c r="BL34" s="1" t="str">
        <f t="shared" si="0"/>
        <v>A1A11114</v>
      </c>
      <c r="BQ34" s="1">
        <v>5</v>
      </c>
    </row>
    <row r="35" spans="1:64" ht="15.75" customHeight="1">
      <c r="A35" s="394"/>
      <c r="B35" s="395"/>
      <c r="C35" s="72" t="s">
        <v>4</v>
      </c>
      <c r="D35" s="430" t="s">
        <v>99</v>
      </c>
      <c r="E35" s="430"/>
      <c r="F35" s="430"/>
      <c r="G35" s="430"/>
      <c r="H35" s="431"/>
      <c r="I35" s="434"/>
      <c r="J35" s="434"/>
      <c r="K35" s="434"/>
      <c r="L35" s="434"/>
      <c r="M35" s="434"/>
      <c r="N35" s="118" t="s">
        <v>183</v>
      </c>
      <c r="O35" s="133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5"/>
      <c r="AT35" s="136">
        <f t="shared" si="1"/>
        <v>0</v>
      </c>
      <c r="AU35" s="138"/>
      <c r="AV35" s="120"/>
      <c r="AX35" s="1">
        <v>4</v>
      </c>
      <c r="AZ35" s="73" t="s">
        <v>105</v>
      </c>
      <c r="BA35" s="115" t="s">
        <v>155</v>
      </c>
      <c r="BB35" s="77">
        <v>736</v>
      </c>
      <c r="BC35" s="62"/>
      <c r="BD35" s="6" t="s">
        <v>28</v>
      </c>
      <c r="BE35" s="5" t="s">
        <v>33</v>
      </c>
      <c r="BG35" s="8">
        <v>0.0416666666666667</v>
      </c>
      <c r="BL35" s="1" t="str">
        <f t="shared" si="0"/>
        <v>A1A11115</v>
      </c>
    </row>
    <row r="36" spans="1:64" ht="15.75" customHeight="1">
      <c r="A36" s="75"/>
      <c r="B36" s="401"/>
      <c r="C36" s="402"/>
      <c r="D36" s="432"/>
      <c r="E36" s="432"/>
      <c r="F36" s="432"/>
      <c r="G36" s="432"/>
      <c r="H36" s="433"/>
      <c r="I36" s="434"/>
      <c r="J36" s="434"/>
      <c r="K36" s="434"/>
      <c r="L36" s="434"/>
      <c r="M36" s="434"/>
      <c r="N36" s="118" t="s">
        <v>10</v>
      </c>
      <c r="O36" s="127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9"/>
      <c r="AT36" s="136">
        <f t="shared" si="1"/>
        <v>0</v>
      </c>
      <c r="AU36" s="125"/>
      <c r="AV36" s="120"/>
      <c r="AX36" s="1">
        <v>5</v>
      </c>
      <c r="AZ36" s="73" t="s">
        <v>102</v>
      </c>
      <c r="BA36" s="115" t="s">
        <v>156</v>
      </c>
      <c r="BB36" s="76">
        <v>2335</v>
      </c>
      <c r="BC36" s="62"/>
      <c r="BG36" s="8">
        <v>0.0520833333333333</v>
      </c>
      <c r="BL36" s="1" t="str">
        <f t="shared" si="0"/>
        <v>A1A11211</v>
      </c>
    </row>
    <row r="37" spans="1:64" ht="15.75" customHeight="1">
      <c r="A37" s="394"/>
      <c r="B37" s="395"/>
      <c r="C37" s="72" t="s">
        <v>4</v>
      </c>
      <c r="D37" s="430"/>
      <c r="E37" s="430"/>
      <c r="F37" s="430"/>
      <c r="G37" s="430"/>
      <c r="H37" s="431"/>
      <c r="I37" s="434"/>
      <c r="J37" s="434"/>
      <c r="K37" s="434"/>
      <c r="L37" s="434"/>
      <c r="M37" s="434"/>
      <c r="N37" s="118" t="s">
        <v>183</v>
      </c>
      <c r="O37" s="133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5"/>
      <c r="AT37" s="136">
        <f t="shared" si="1"/>
        <v>0</v>
      </c>
      <c r="AU37" s="137"/>
      <c r="AV37" s="119"/>
      <c r="AX37" s="1">
        <v>6</v>
      </c>
      <c r="AZ37" s="73" t="s">
        <v>106</v>
      </c>
      <c r="BA37" s="115" t="s">
        <v>157</v>
      </c>
      <c r="BB37" s="74">
        <v>1635</v>
      </c>
      <c r="BC37" s="62"/>
      <c r="BG37" s="8">
        <v>0.0625</v>
      </c>
      <c r="BL37" s="1" t="str">
        <f t="shared" si="0"/>
        <v>A1A11213</v>
      </c>
    </row>
    <row r="38" spans="1:64" ht="15.75" customHeight="1">
      <c r="A38" s="75"/>
      <c r="B38" s="401"/>
      <c r="C38" s="402"/>
      <c r="D38" s="432"/>
      <c r="E38" s="432"/>
      <c r="F38" s="432"/>
      <c r="G38" s="432"/>
      <c r="H38" s="433"/>
      <c r="I38" s="434"/>
      <c r="J38" s="434"/>
      <c r="K38" s="434"/>
      <c r="L38" s="434"/>
      <c r="M38" s="434"/>
      <c r="N38" s="118" t="s">
        <v>10</v>
      </c>
      <c r="O38" s="127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9"/>
      <c r="AT38" s="136">
        <f t="shared" si="1"/>
        <v>0</v>
      </c>
      <c r="AU38" s="125"/>
      <c r="AV38" s="120"/>
      <c r="AX38" s="1">
        <v>7</v>
      </c>
      <c r="AZ38" s="73" t="s">
        <v>107</v>
      </c>
      <c r="BA38" s="115" t="s">
        <v>158</v>
      </c>
      <c r="BB38" s="76">
        <v>2102</v>
      </c>
      <c r="BC38" s="62"/>
      <c r="BG38" s="8">
        <v>0.0729166666666667</v>
      </c>
      <c r="BL38" s="1" t="str">
        <f t="shared" si="0"/>
        <v>A1A11214</v>
      </c>
    </row>
    <row r="39" spans="1:64" ht="15.75" customHeight="1">
      <c r="A39" s="394"/>
      <c r="B39" s="395"/>
      <c r="C39" s="72" t="s">
        <v>4</v>
      </c>
      <c r="D39" s="422" t="s">
        <v>113</v>
      </c>
      <c r="E39" s="422"/>
      <c r="F39" s="422"/>
      <c r="G39" s="422"/>
      <c r="H39" s="423"/>
      <c r="I39" s="426"/>
      <c r="J39" s="426"/>
      <c r="K39" s="426"/>
      <c r="L39" s="426"/>
      <c r="M39" s="426"/>
      <c r="N39" s="118" t="s">
        <v>183</v>
      </c>
      <c r="O39" s="133"/>
      <c r="P39" s="134"/>
      <c r="Q39" s="134">
        <v>1</v>
      </c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5"/>
      <c r="AT39" s="136">
        <f t="shared" si="1"/>
        <v>1</v>
      </c>
      <c r="AU39" s="138"/>
      <c r="AV39" s="120"/>
      <c r="AX39" s="1">
        <v>8</v>
      </c>
      <c r="AZ39" s="73" t="s">
        <v>108</v>
      </c>
      <c r="BA39" s="115" t="s">
        <v>159</v>
      </c>
      <c r="BB39" s="76">
        <v>1472</v>
      </c>
      <c r="BC39" s="62"/>
      <c r="BG39" s="8">
        <v>0.0833333333333333</v>
      </c>
      <c r="BL39" s="1" t="str">
        <f t="shared" si="0"/>
        <v>A1A11215</v>
      </c>
    </row>
    <row r="40" spans="1:64" ht="15.75" customHeight="1">
      <c r="A40" s="75"/>
      <c r="B40" s="401"/>
      <c r="C40" s="402"/>
      <c r="D40" s="424"/>
      <c r="E40" s="424"/>
      <c r="F40" s="424"/>
      <c r="G40" s="424"/>
      <c r="H40" s="425"/>
      <c r="I40" s="426"/>
      <c r="J40" s="426"/>
      <c r="K40" s="426"/>
      <c r="L40" s="426"/>
      <c r="M40" s="426"/>
      <c r="N40" s="118" t="s">
        <v>10</v>
      </c>
      <c r="O40" s="127"/>
      <c r="P40" s="128"/>
      <c r="Q40" s="128">
        <v>1</v>
      </c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9"/>
      <c r="AT40" s="136">
        <f t="shared" si="1"/>
        <v>1</v>
      </c>
      <c r="AU40" s="125"/>
      <c r="AV40" s="120"/>
      <c r="AX40" s="1">
        <v>9</v>
      </c>
      <c r="AZ40" s="73" t="s">
        <v>109</v>
      </c>
      <c r="BA40" s="115" t="s">
        <v>160</v>
      </c>
      <c r="BB40" s="76">
        <v>3704</v>
      </c>
      <c r="BC40" s="62"/>
      <c r="BG40" s="8">
        <v>0.09375</v>
      </c>
      <c r="BL40" s="1" t="str">
        <f t="shared" si="0"/>
        <v>A1A11321</v>
      </c>
    </row>
    <row r="41" spans="1:64" ht="15.75" customHeight="1">
      <c r="A41" s="394"/>
      <c r="B41" s="395"/>
      <c r="C41" s="72" t="s">
        <v>4</v>
      </c>
      <c r="D41" s="422" t="s">
        <v>113</v>
      </c>
      <c r="E41" s="422"/>
      <c r="F41" s="422"/>
      <c r="G41" s="422"/>
      <c r="H41" s="423"/>
      <c r="I41" s="426"/>
      <c r="J41" s="426"/>
      <c r="K41" s="426"/>
      <c r="L41" s="426"/>
      <c r="M41" s="426"/>
      <c r="N41" s="118" t="s">
        <v>183</v>
      </c>
      <c r="O41" s="133"/>
      <c r="P41" s="134"/>
      <c r="Q41" s="134"/>
      <c r="R41" s="134"/>
      <c r="S41" s="134"/>
      <c r="T41" s="134"/>
      <c r="U41" s="134"/>
      <c r="V41" s="134"/>
      <c r="W41" s="134"/>
      <c r="X41" s="134">
        <v>1</v>
      </c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5"/>
      <c r="AT41" s="136">
        <f t="shared" si="1"/>
        <v>1</v>
      </c>
      <c r="AU41" s="137"/>
      <c r="AV41" s="119"/>
      <c r="AX41" s="1">
        <v>10</v>
      </c>
      <c r="AZ41" s="73" t="s">
        <v>110</v>
      </c>
      <c r="BA41" s="115" t="s">
        <v>161</v>
      </c>
      <c r="BB41" s="74">
        <v>2593</v>
      </c>
      <c r="BC41" s="62"/>
      <c r="BG41" s="8">
        <v>0.104166666666667</v>
      </c>
      <c r="BL41" s="1" t="str">
        <f t="shared" si="0"/>
        <v>A1A11323</v>
      </c>
    </row>
    <row r="42" spans="1:64" ht="15.75" customHeight="1">
      <c r="A42" s="75"/>
      <c r="B42" s="401"/>
      <c r="C42" s="402"/>
      <c r="D42" s="424"/>
      <c r="E42" s="424"/>
      <c r="F42" s="424"/>
      <c r="G42" s="424"/>
      <c r="H42" s="425"/>
      <c r="I42" s="426"/>
      <c r="J42" s="426"/>
      <c r="K42" s="426"/>
      <c r="L42" s="426"/>
      <c r="M42" s="426"/>
      <c r="N42" s="118" t="s">
        <v>10</v>
      </c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8">
        <v>1</v>
      </c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9"/>
      <c r="AT42" s="136">
        <f t="shared" si="1"/>
        <v>1</v>
      </c>
      <c r="AU42" s="125"/>
      <c r="AV42" s="120"/>
      <c r="AX42" s="1">
        <v>11</v>
      </c>
      <c r="AZ42" s="78" t="s">
        <v>111</v>
      </c>
      <c r="BA42" s="115" t="s">
        <v>162</v>
      </c>
      <c r="BB42" s="76">
        <v>3334</v>
      </c>
      <c r="BC42" s="62"/>
      <c r="BG42" s="8">
        <v>0.114583333333333</v>
      </c>
      <c r="BL42" s="1" t="str">
        <f t="shared" si="0"/>
        <v>A1A11324</v>
      </c>
    </row>
    <row r="43" spans="1:64" ht="15.75" customHeight="1">
      <c r="A43" s="394"/>
      <c r="B43" s="395"/>
      <c r="C43" s="72" t="s">
        <v>4</v>
      </c>
      <c r="D43" s="422"/>
      <c r="E43" s="422"/>
      <c r="F43" s="422"/>
      <c r="G43" s="422"/>
      <c r="H43" s="423"/>
      <c r="I43" s="426"/>
      <c r="J43" s="426"/>
      <c r="K43" s="426"/>
      <c r="L43" s="426"/>
      <c r="M43" s="426"/>
      <c r="N43" s="118" t="s">
        <v>183</v>
      </c>
      <c r="O43" s="133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5"/>
      <c r="AT43" s="136">
        <f t="shared" si="1"/>
        <v>0</v>
      </c>
      <c r="AU43" s="137"/>
      <c r="AV43" s="119"/>
      <c r="AX43" s="1">
        <v>12</v>
      </c>
      <c r="AZ43" s="78" t="s">
        <v>112</v>
      </c>
      <c r="BA43" s="115" t="s">
        <v>163</v>
      </c>
      <c r="BB43" s="76">
        <v>2334</v>
      </c>
      <c r="BC43" s="62"/>
      <c r="BG43" s="8">
        <v>0.125</v>
      </c>
      <c r="BL43" s="1" t="str">
        <f t="shared" si="0"/>
        <v>A1A11325</v>
      </c>
    </row>
    <row r="44" spans="1:59" ht="15.75" customHeight="1">
      <c r="A44" s="75"/>
      <c r="B44" s="401"/>
      <c r="C44" s="402"/>
      <c r="D44" s="424"/>
      <c r="E44" s="424"/>
      <c r="F44" s="424"/>
      <c r="G44" s="424"/>
      <c r="H44" s="425"/>
      <c r="I44" s="426"/>
      <c r="J44" s="426"/>
      <c r="K44" s="426"/>
      <c r="L44" s="426"/>
      <c r="M44" s="426"/>
      <c r="N44" s="118" t="s">
        <v>10</v>
      </c>
      <c r="O44" s="127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9"/>
      <c r="AT44" s="136">
        <f t="shared" si="1"/>
        <v>0</v>
      </c>
      <c r="AU44" s="125"/>
      <c r="AV44" s="120"/>
      <c r="AZ44" s="79"/>
      <c r="BA44" s="80"/>
      <c r="BB44" s="81"/>
      <c r="BC44" s="9"/>
      <c r="BG44" s="8">
        <v>0.135416666666667</v>
      </c>
    </row>
    <row r="45" spans="1:64" ht="15.75" customHeight="1" thickBot="1">
      <c r="A45" s="394"/>
      <c r="B45" s="395"/>
      <c r="C45" s="72" t="s">
        <v>4</v>
      </c>
      <c r="D45" s="427"/>
      <c r="E45" s="413"/>
      <c r="F45" s="413"/>
      <c r="G45" s="413"/>
      <c r="H45" s="414"/>
      <c r="I45" s="429"/>
      <c r="J45" s="429"/>
      <c r="K45" s="429"/>
      <c r="L45" s="429"/>
      <c r="M45" s="429"/>
      <c r="N45" s="118" t="s">
        <v>183</v>
      </c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5"/>
      <c r="AT45" s="136">
        <f t="shared" si="1"/>
        <v>0</v>
      </c>
      <c r="AU45" s="137"/>
      <c r="AV45" s="119"/>
      <c r="AZ45" s="82" t="s">
        <v>99</v>
      </c>
      <c r="BA45" s="83">
        <v>0</v>
      </c>
      <c r="BB45" s="83">
        <v>0</v>
      </c>
      <c r="BC45" s="84"/>
      <c r="BG45" s="8">
        <v>0.145833333333333</v>
      </c>
      <c r="BL45" s="1" t="str">
        <f aca="true" t="shared" si="2" ref="BL45:BL60">"A1"&amp;BA46</f>
        <v>A1A12411</v>
      </c>
    </row>
    <row r="46" spans="1:64" ht="15.75" customHeight="1">
      <c r="A46" s="75"/>
      <c r="B46" s="401"/>
      <c r="C46" s="402"/>
      <c r="D46" s="428"/>
      <c r="E46" s="415"/>
      <c r="F46" s="415"/>
      <c r="G46" s="415"/>
      <c r="H46" s="416"/>
      <c r="I46" s="429"/>
      <c r="J46" s="429"/>
      <c r="K46" s="429"/>
      <c r="L46" s="429"/>
      <c r="M46" s="429"/>
      <c r="N46" s="118" t="s">
        <v>10</v>
      </c>
      <c r="O46" s="127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9"/>
      <c r="AT46" s="136">
        <f t="shared" si="1"/>
        <v>0</v>
      </c>
      <c r="AU46" s="125"/>
      <c r="AV46" s="120"/>
      <c r="AX46" s="1">
        <v>13</v>
      </c>
      <c r="AZ46" s="85" t="s">
        <v>113</v>
      </c>
      <c r="BA46" s="116" t="s">
        <v>164</v>
      </c>
      <c r="BB46" s="86">
        <v>266</v>
      </c>
      <c r="BE46" s="87"/>
      <c r="BG46" s="8">
        <v>0.15625</v>
      </c>
      <c r="BL46" s="1" t="str">
        <f t="shared" si="2"/>
        <v>A1A12413</v>
      </c>
    </row>
    <row r="47" spans="1:64" ht="15.75" customHeight="1">
      <c r="A47" s="394"/>
      <c r="B47" s="395"/>
      <c r="C47" s="72" t="s">
        <v>4</v>
      </c>
      <c r="D47" s="413"/>
      <c r="E47" s="413"/>
      <c r="F47" s="413"/>
      <c r="G47" s="413"/>
      <c r="H47" s="414"/>
      <c r="I47" s="417"/>
      <c r="J47" s="417"/>
      <c r="K47" s="417"/>
      <c r="L47" s="417"/>
      <c r="M47" s="417"/>
      <c r="N47" s="118" t="s">
        <v>183</v>
      </c>
      <c r="O47" s="133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5"/>
      <c r="AT47" s="136">
        <f t="shared" si="1"/>
        <v>0</v>
      </c>
      <c r="AU47" s="138"/>
      <c r="AV47" s="120"/>
      <c r="AX47" s="1">
        <v>14</v>
      </c>
      <c r="AZ47" s="88" t="s">
        <v>115</v>
      </c>
      <c r="BA47" s="117" t="s">
        <v>165</v>
      </c>
      <c r="BB47" s="89">
        <v>186</v>
      </c>
      <c r="BD47" s="6" t="s">
        <v>35</v>
      </c>
      <c r="BE47" s="10">
        <f>SUM(IF(ISERROR(SUM(U59:W64,U65:W68)),0,SUM(U59:W64,U65:W68)))</f>
        <v>1700</v>
      </c>
      <c r="BG47" s="8">
        <v>0.166666666666667</v>
      </c>
      <c r="BL47" s="1" t="str">
        <f t="shared" si="2"/>
        <v>A1A12414</v>
      </c>
    </row>
    <row r="48" spans="1:64" ht="15.75" customHeight="1">
      <c r="A48" s="75"/>
      <c r="B48" s="401"/>
      <c r="C48" s="402"/>
      <c r="D48" s="415"/>
      <c r="E48" s="415"/>
      <c r="F48" s="415"/>
      <c r="G48" s="415"/>
      <c r="H48" s="416"/>
      <c r="I48" s="417"/>
      <c r="J48" s="417"/>
      <c r="K48" s="417"/>
      <c r="L48" s="417"/>
      <c r="M48" s="417"/>
      <c r="N48" s="118" t="s">
        <v>10</v>
      </c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9"/>
      <c r="AT48" s="136">
        <f t="shared" si="1"/>
        <v>0</v>
      </c>
      <c r="AU48" s="125"/>
      <c r="AV48" s="120"/>
      <c r="AX48" s="1">
        <v>15</v>
      </c>
      <c r="AZ48" s="90" t="s">
        <v>116</v>
      </c>
      <c r="BA48" s="117" t="s">
        <v>166</v>
      </c>
      <c r="BB48" s="91">
        <v>239</v>
      </c>
      <c r="BG48" s="8">
        <v>0.177083333333333</v>
      </c>
      <c r="BL48" s="1" t="str">
        <f t="shared" si="2"/>
        <v>A1A12415</v>
      </c>
    </row>
    <row r="49" spans="1:64" ht="15.75" customHeight="1">
      <c r="A49" s="394"/>
      <c r="B49" s="395"/>
      <c r="C49" s="72" t="s">
        <v>4</v>
      </c>
      <c r="D49" s="418"/>
      <c r="E49" s="418"/>
      <c r="F49" s="418"/>
      <c r="G49" s="418"/>
      <c r="H49" s="419"/>
      <c r="I49" s="400"/>
      <c r="J49" s="400"/>
      <c r="K49" s="400"/>
      <c r="L49" s="400"/>
      <c r="M49" s="400"/>
      <c r="N49" s="118" t="s">
        <v>183</v>
      </c>
      <c r="O49" s="133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5"/>
      <c r="AT49" s="136">
        <f t="shared" si="1"/>
        <v>0</v>
      </c>
      <c r="AU49" s="137"/>
      <c r="AV49" s="119"/>
      <c r="AX49" s="1">
        <v>16</v>
      </c>
      <c r="AZ49" s="90" t="s">
        <v>117</v>
      </c>
      <c r="BA49" s="117" t="s">
        <v>167</v>
      </c>
      <c r="BB49" s="91">
        <v>167</v>
      </c>
      <c r="BG49" s="8">
        <v>0.1875</v>
      </c>
      <c r="BL49" s="1" t="str">
        <f t="shared" si="2"/>
        <v>A1A12511</v>
      </c>
    </row>
    <row r="50" spans="1:64" ht="15.75" customHeight="1">
      <c r="A50" s="75"/>
      <c r="B50" s="401"/>
      <c r="C50" s="402"/>
      <c r="D50" s="420"/>
      <c r="E50" s="420"/>
      <c r="F50" s="420"/>
      <c r="G50" s="420"/>
      <c r="H50" s="421"/>
      <c r="I50" s="400"/>
      <c r="J50" s="400"/>
      <c r="K50" s="400"/>
      <c r="L50" s="400"/>
      <c r="M50" s="400"/>
      <c r="N50" s="118" t="s">
        <v>10</v>
      </c>
      <c r="O50" s="127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9"/>
      <c r="AT50" s="136">
        <f t="shared" si="1"/>
        <v>0</v>
      </c>
      <c r="AU50" s="125"/>
      <c r="AV50" s="120"/>
      <c r="AX50" s="1">
        <v>17</v>
      </c>
      <c r="AZ50" s="88" t="s">
        <v>118</v>
      </c>
      <c r="BA50" s="117" t="s">
        <v>168</v>
      </c>
      <c r="BB50" s="91">
        <v>270</v>
      </c>
      <c r="BG50" s="8">
        <v>0.197916666666667</v>
      </c>
      <c r="BL50" s="1" t="str">
        <f t="shared" si="2"/>
        <v>A1A12513</v>
      </c>
    </row>
    <row r="51" spans="1:64" ht="15.75" customHeight="1">
      <c r="A51" s="394"/>
      <c r="B51" s="395"/>
      <c r="C51" s="72" t="s">
        <v>4</v>
      </c>
      <c r="D51" s="396"/>
      <c r="E51" s="396"/>
      <c r="F51" s="396"/>
      <c r="G51" s="396"/>
      <c r="H51" s="397"/>
      <c r="I51" s="400"/>
      <c r="J51" s="400"/>
      <c r="K51" s="400"/>
      <c r="L51" s="400"/>
      <c r="M51" s="400"/>
      <c r="N51" s="118" t="s">
        <v>183</v>
      </c>
      <c r="O51" s="133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5"/>
      <c r="AT51" s="136">
        <f t="shared" si="1"/>
        <v>0</v>
      </c>
      <c r="AU51" s="138"/>
      <c r="AV51" s="120"/>
      <c r="AX51" s="1">
        <v>18</v>
      </c>
      <c r="AZ51" s="88" t="s">
        <v>119</v>
      </c>
      <c r="BA51" s="117" t="s">
        <v>169</v>
      </c>
      <c r="BB51" s="89">
        <v>189</v>
      </c>
      <c r="BG51" s="8">
        <v>0.208333333333333</v>
      </c>
      <c r="BL51" s="1" t="str">
        <f t="shared" si="2"/>
        <v>A1A12514</v>
      </c>
    </row>
    <row r="52" spans="1:64" ht="15.75" customHeight="1">
      <c r="A52" s="75"/>
      <c r="B52" s="401"/>
      <c r="C52" s="402"/>
      <c r="D52" s="398"/>
      <c r="E52" s="398"/>
      <c r="F52" s="398"/>
      <c r="G52" s="398"/>
      <c r="H52" s="399"/>
      <c r="I52" s="400"/>
      <c r="J52" s="400"/>
      <c r="K52" s="400"/>
      <c r="L52" s="400"/>
      <c r="M52" s="400"/>
      <c r="N52" s="118" t="s">
        <v>10</v>
      </c>
      <c r="O52" s="127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9"/>
      <c r="AT52" s="136">
        <f t="shared" si="1"/>
        <v>0</v>
      </c>
      <c r="AU52" s="125"/>
      <c r="AV52" s="120"/>
      <c r="AX52" s="1">
        <v>19</v>
      </c>
      <c r="AZ52" s="90" t="s">
        <v>120</v>
      </c>
      <c r="BA52" s="117" t="s">
        <v>170</v>
      </c>
      <c r="BB52" s="91">
        <v>243</v>
      </c>
      <c r="BG52" s="8">
        <v>0.21875</v>
      </c>
      <c r="BL52" s="1" t="str">
        <f t="shared" si="2"/>
        <v>A1A12515</v>
      </c>
    </row>
    <row r="53" spans="1:64" ht="15.75" customHeight="1">
      <c r="A53" s="394"/>
      <c r="B53" s="395"/>
      <c r="C53" s="72" t="s">
        <v>4</v>
      </c>
      <c r="D53" s="403"/>
      <c r="E53" s="404"/>
      <c r="F53" s="404"/>
      <c r="G53" s="404"/>
      <c r="H53" s="405"/>
      <c r="I53" s="409"/>
      <c r="J53" s="409"/>
      <c r="K53" s="409"/>
      <c r="L53" s="409"/>
      <c r="M53" s="409"/>
      <c r="N53" s="118" t="s">
        <v>183</v>
      </c>
      <c r="O53" s="133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5"/>
      <c r="AT53" s="136">
        <f t="shared" si="1"/>
        <v>0</v>
      </c>
      <c r="AU53" s="137"/>
      <c r="AV53" s="119"/>
      <c r="AX53" s="1">
        <v>20</v>
      </c>
      <c r="AZ53" s="90" t="s">
        <v>122</v>
      </c>
      <c r="BA53" s="117" t="s">
        <v>171</v>
      </c>
      <c r="BB53" s="91">
        <v>170</v>
      </c>
      <c r="BG53" s="8">
        <v>0.229166666666667</v>
      </c>
      <c r="BL53" s="1" t="str">
        <f t="shared" si="2"/>
        <v>A1A12621</v>
      </c>
    </row>
    <row r="54" spans="1:64" ht="15.75" customHeight="1" thickBot="1">
      <c r="A54" s="92"/>
      <c r="B54" s="411"/>
      <c r="C54" s="412"/>
      <c r="D54" s="406"/>
      <c r="E54" s="407"/>
      <c r="F54" s="407"/>
      <c r="G54" s="407"/>
      <c r="H54" s="408"/>
      <c r="I54" s="410"/>
      <c r="J54" s="410"/>
      <c r="K54" s="410"/>
      <c r="L54" s="410"/>
      <c r="M54" s="410"/>
      <c r="N54" s="123" t="s">
        <v>10</v>
      </c>
      <c r="O54" s="130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2"/>
      <c r="AT54" s="124">
        <f t="shared" si="1"/>
        <v>0</v>
      </c>
      <c r="AU54" s="126"/>
      <c r="AV54" s="120"/>
      <c r="AX54" s="1">
        <v>21</v>
      </c>
      <c r="AZ54" s="88" t="s">
        <v>184</v>
      </c>
      <c r="BA54" s="117" t="s">
        <v>172</v>
      </c>
      <c r="BB54" s="91">
        <v>285</v>
      </c>
      <c r="BG54" s="8">
        <v>0.239583333333333</v>
      </c>
      <c r="BL54" s="1" t="str">
        <f>"A1"&amp;BA55</f>
        <v>A1A12623</v>
      </c>
    </row>
    <row r="55" spans="1:64" ht="15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144"/>
      <c r="AU55" s="54"/>
      <c r="AX55" s="1">
        <v>22</v>
      </c>
      <c r="AZ55" s="88" t="s">
        <v>123</v>
      </c>
      <c r="BA55" s="117" t="s">
        <v>173</v>
      </c>
      <c r="BB55" s="89">
        <v>200</v>
      </c>
      <c r="BG55" s="8">
        <v>0.25</v>
      </c>
      <c r="BL55" s="1" t="str">
        <f t="shared" si="2"/>
        <v>A1A12624</v>
      </c>
    </row>
    <row r="56" spans="1:64" ht="15.75" customHeight="1">
      <c r="A56"/>
      <c r="B56" s="385" t="s">
        <v>186</v>
      </c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86"/>
      <c r="AU56" s="386"/>
      <c r="AV56"/>
      <c r="AW56"/>
      <c r="AX56" s="1">
        <v>23</v>
      </c>
      <c r="AZ56" s="90" t="s">
        <v>124</v>
      </c>
      <c r="BA56" s="117" t="s">
        <v>174</v>
      </c>
      <c r="BB56" s="91">
        <v>257</v>
      </c>
      <c r="BG56" s="8">
        <v>0.260416666666667</v>
      </c>
      <c r="BL56" s="1" t="str">
        <f t="shared" si="2"/>
        <v>A1A12625</v>
      </c>
    </row>
    <row r="57" spans="1:64" ht="15.75" customHeight="1">
      <c r="A57" s="14" t="s">
        <v>49</v>
      </c>
      <c r="B57"/>
      <c r="C57"/>
      <c r="D57"/>
      <c r="E57" s="15"/>
      <c r="F57" s="15"/>
      <c r="G57" s="15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 s="1">
        <v>24</v>
      </c>
      <c r="AZ57" s="90" t="s">
        <v>125</v>
      </c>
      <c r="BA57" s="117" t="s">
        <v>175</v>
      </c>
      <c r="BB57" s="91">
        <v>180</v>
      </c>
      <c r="BG57" s="8">
        <v>0.270833333333333</v>
      </c>
      <c r="BL57" s="1" t="str">
        <f t="shared" si="2"/>
        <v>A1A11411</v>
      </c>
    </row>
    <row r="58" spans="1:64" ht="26.25" customHeight="1">
      <c r="A58" s="145" t="s">
        <v>50</v>
      </c>
      <c r="B58" s="212" t="s">
        <v>51</v>
      </c>
      <c r="C58" s="221"/>
      <c r="D58" s="221"/>
      <c r="E58" s="222"/>
      <c r="F58" s="212" t="s">
        <v>52</v>
      </c>
      <c r="G58" s="213"/>
      <c r="H58" s="213"/>
      <c r="I58" s="213"/>
      <c r="J58" s="213"/>
      <c r="K58" s="214"/>
      <c r="L58" s="387" t="s">
        <v>180</v>
      </c>
      <c r="M58" s="388"/>
      <c r="N58" s="389"/>
      <c r="O58" s="212" t="s">
        <v>54</v>
      </c>
      <c r="P58" s="390"/>
      <c r="Q58" s="391" t="s">
        <v>182</v>
      </c>
      <c r="R58" s="392"/>
      <c r="S58" s="392"/>
      <c r="T58" s="17" t="s">
        <v>55</v>
      </c>
      <c r="U58" s="391" t="s">
        <v>181</v>
      </c>
      <c r="V58" s="391"/>
      <c r="W58" s="391"/>
      <c r="X58" s="382" t="s">
        <v>56</v>
      </c>
      <c r="Y58" s="393"/>
      <c r="Z58" s="393"/>
      <c r="AA58" s="382" t="s">
        <v>57</v>
      </c>
      <c r="AB58" s="382"/>
      <c r="AC58" s="382"/>
      <c r="AD58" s="382" t="s">
        <v>58</v>
      </c>
      <c r="AE58" s="382"/>
      <c r="AF58" s="382"/>
      <c r="AG58" s="382" t="s">
        <v>59</v>
      </c>
      <c r="AH58" s="382"/>
      <c r="AI58" s="382"/>
      <c r="AJ58" s="383" t="s">
        <v>60</v>
      </c>
      <c r="AK58" s="214"/>
      <c r="AL58" s="382" t="s">
        <v>61</v>
      </c>
      <c r="AM58" s="384"/>
      <c r="AN58" s="384"/>
      <c r="AO58" s="18" t="s">
        <v>62</v>
      </c>
      <c r="AP58" s="16" t="s">
        <v>63</v>
      </c>
      <c r="AQ58" s="19"/>
      <c r="AR58" s="16"/>
      <c r="AS58" s="382" t="s">
        <v>95</v>
      </c>
      <c r="AT58" s="382"/>
      <c r="AU58" s="382"/>
      <c r="AV58" s="201" t="s">
        <v>96</v>
      </c>
      <c r="AW58" s="203"/>
      <c r="AX58" s="1">
        <v>25</v>
      </c>
      <c r="AZ58" s="88" t="s">
        <v>126</v>
      </c>
      <c r="BA58" s="117" t="s">
        <v>176</v>
      </c>
      <c r="BB58" s="91">
        <v>165</v>
      </c>
      <c r="BG58" s="8">
        <v>0.28125</v>
      </c>
      <c r="BL58" s="1" t="str">
        <f t="shared" si="2"/>
        <v>A1A11413</v>
      </c>
    </row>
    <row r="59" spans="1:64" ht="15.75" customHeight="1">
      <c r="A59" s="139">
        <f>I33</f>
        <v>0</v>
      </c>
      <c r="B59" s="357"/>
      <c r="C59" s="358"/>
      <c r="D59" s="358"/>
      <c r="E59" s="359"/>
      <c r="F59" s="371" t="str">
        <f>D33</f>
        <v> 訪問型サービスⅠ</v>
      </c>
      <c r="G59" s="372"/>
      <c r="H59" s="372"/>
      <c r="I59" s="372"/>
      <c r="J59" s="372"/>
      <c r="K59" s="373"/>
      <c r="L59" s="374" t="str">
        <f>IF(ISERROR(VLOOKUP(F59,$AZ$30:$BB$43,2,0)),"0",IF(VLOOKUP(F59,$AZ$30:$BB$43,2,0)=0,"",VLOOKUP(F59,$AZ$30:$BB$43,2,0)))</f>
        <v>A11111</v>
      </c>
      <c r="M59" s="375"/>
      <c r="N59" s="376"/>
      <c r="O59" s="377">
        <f>IF(ISERROR(VLOOKUP(F59,$AZ$30:$BB$43,3,0)),"0",IF(VLOOKUP(F59,$AZ$30:$BB$43,3,0)=0,"",VLOOKUP(F59,$AZ$30:$BB$43,3,0)))</f>
        <v>1168</v>
      </c>
      <c r="P59" s="378"/>
      <c r="Q59" s="20">
        <v>100</v>
      </c>
      <c r="R59" s="349"/>
      <c r="S59" s="351"/>
      <c r="T59" s="21">
        <f>AT33</f>
        <v>5</v>
      </c>
      <c r="U59" s="379">
        <f>IF(ISERROR(VLOOKUP(F59,$AZ$30:$BB$43,3,0)),"0",IF(VLOOKUP(F59,$AZ$30:$BB$43,3,0)=0,"",VLOOKUP(F59,$AZ$30:$BB$43,3,0)))</f>
        <v>1168</v>
      </c>
      <c r="V59" s="380"/>
      <c r="W59" s="381"/>
      <c r="X59" s="349"/>
      <c r="Y59" s="350"/>
      <c r="Z59" s="351"/>
      <c r="AA59" s="349"/>
      <c r="AB59" s="350"/>
      <c r="AC59" s="351"/>
      <c r="AD59" s="349"/>
      <c r="AE59" s="350"/>
      <c r="AF59" s="351"/>
      <c r="AG59" s="352">
        <f>U59</f>
        <v>1168</v>
      </c>
      <c r="AH59" s="353"/>
      <c r="AI59" s="354"/>
      <c r="AJ59" s="355">
        <v>10</v>
      </c>
      <c r="AK59" s="356"/>
      <c r="AL59" s="346">
        <f>IF(ISERROR(AG59*AJ59),0,AG59*AJ59)</f>
        <v>11680</v>
      </c>
      <c r="AM59" s="347"/>
      <c r="AN59" s="348"/>
      <c r="AO59" s="22">
        <f>AQ28</f>
        <v>90</v>
      </c>
      <c r="AP59" s="346">
        <f aca="true" t="shared" si="3" ref="AP59:AP69">AL59*(AO59/100)</f>
        <v>10512</v>
      </c>
      <c r="AQ59" s="347"/>
      <c r="AR59" s="348"/>
      <c r="AS59" s="346">
        <f>AL59-AP59</f>
        <v>1168</v>
      </c>
      <c r="AT59" s="347"/>
      <c r="AU59" s="348"/>
      <c r="AV59" s="271"/>
      <c r="AW59" s="273"/>
      <c r="AX59" s="1">
        <v>26</v>
      </c>
      <c r="AZ59" s="88" t="s">
        <v>127</v>
      </c>
      <c r="BA59" s="117" t="s">
        <v>177</v>
      </c>
      <c r="BB59" s="89">
        <v>116</v>
      </c>
      <c r="BG59" s="8">
        <v>0.291666666666667</v>
      </c>
      <c r="BL59" s="1" t="str">
        <f t="shared" si="2"/>
        <v>A1A11414</v>
      </c>
    </row>
    <row r="60" spans="1:64" ht="15.75" customHeight="1">
      <c r="A60" s="139">
        <f>I35</f>
        <v>0</v>
      </c>
      <c r="B60" s="357"/>
      <c r="C60" s="358"/>
      <c r="D60" s="358"/>
      <c r="E60" s="359"/>
      <c r="F60" s="371" t="str">
        <f>D35</f>
        <v>　同　様</v>
      </c>
      <c r="G60" s="372"/>
      <c r="H60" s="372"/>
      <c r="I60" s="372"/>
      <c r="J60" s="372"/>
      <c r="K60" s="373"/>
      <c r="L60" s="374">
        <f>IF(ISERROR(VLOOKUP(F60,$AZ$30:$BB$43,2,0)),"0",IF(VLOOKUP(F60,$AZ$30:$BB$43,2,0)=0,"",VLOOKUP(F60,$AZ$30:$BB$43,2,0)))</f>
      </c>
      <c r="M60" s="375"/>
      <c r="N60" s="376"/>
      <c r="O60" s="377">
        <f>IF(ISERROR(VLOOKUP(F60,$AZ$30:$BB$43,3,0)),"0",IF(VLOOKUP(F60,$AZ$30:$BB$43,3,0)=0,"",VLOOKUP(F60,$AZ$30:$BB$43,3,0)))</f>
      </c>
      <c r="P60" s="378"/>
      <c r="Q60" s="20">
        <v>100</v>
      </c>
      <c r="R60" s="349"/>
      <c r="S60" s="351"/>
      <c r="T60" s="21">
        <f>AT35</f>
        <v>0</v>
      </c>
      <c r="U60" s="379">
        <f>IF(ISERROR(VLOOKUP(F60,$AZ$30:$BB$43,3,0)),"0",IF(VLOOKUP(F60,$AZ$30:$BB$43,3,0)=0,"",VLOOKUP(F60,$AZ$30:$BB$43,3,0)))</f>
      </c>
      <c r="V60" s="380"/>
      <c r="W60" s="381"/>
      <c r="X60" s="349"/>
      <c r="Y60" s="350"/>
      <c r="Z60" s="351"/>
      <c r="AA60" s="349"/>
      <c r="AB60" s="350"/>
      <c r="AC60" s="351"/>
      <c r="AD60" s="349"/>
      <c r="AE60" s="350"/>
      <c r="AF60" s="351"/>
      <c r="AG60" s="352">
        <f aca="true" t="shared" si="4" ref="AG60:AG72">U60</f>
      </c>
      <c r="AH60" s="353"/>
      <c r="AI60" s="354"/>
      <c r="AJ60" s="355">
        <v>10</v>
      </c>
      <c r="AK60" s="356"/>
      <c r="AL60" s="346">
        <f aca="true" t="shared" si="5" ref="AL60:AL68">IF(ISERROR(AG60*AJ60),0,AG60*AJ60)</f>
        <v>0</v>
      </c>
      <c r="AM60" s="347"/>
      <c r="AN60" s="348"/>
      <c r="AO60" s="22">
        <f>AQ28</f>
        <v>90</v>
      </c>
      <c r="AP60" s="346">
        <f t="shared" si="3"/>
        <v>0</v>
      </c>
      <c r="AQ60" s="347"/>
      <c r="AR60" s="348"/>
      <c r="AS60" s="346">
        <f>AL60-AP60</f>
        <v>0</v>
      </c>
      <c r="AT60" s="347"/>
      <c r="AU60" s="348"/>
      <c r="AV60" s="271"/>
      <c r="AW60" s="273"/>
      <c r="AX60" s="1">
        <v>27</v>
      </c>
      <c r="AZ60" s="90" t="s">
        <v>128</v>
      </c>
      <c r="BA60" s="117" t="s">
        <v>178</v>
      </c>
      <c r="BB60" s="91">
        <v>149</v>
      </c>
      <c r="BG60" s="8">
        <v>0.302083333333333</v>
      </c>
      <c r="BL60" s="1" t="str">
        <f t="shared" si="2"/>
        <v>A1A11415</v>
      </c>
    </row>
    <row r="61" spans="1:59" ht="15.75" customHeight="1">
      <c r="A61" s="139">
        <f>I37</f>
        <v>0</v>
      </c>
      <c r="B61" s="357"/>
      <c r="C61" s="358"/>
      <c r="D61" s="358"/>
      <c r="E61" s="359"/>
      <c r="F61" s="371">
        <f>D37</f>
        <v>0</v>
      </c>
      <c r="G61" s="372"/>
      <c r="H61" s="372"/>
      <c r="I61" s="372"/>
      <c r="J61" s="372"/>
      <c r="K61" s="373"/>
      <c r="L61" s="374" t="str">
        <f>IF(ISERROR(VLOOKUP(F61,$AZ$30:$BB$43,2,0)),"0",IF(VLOOKUP(F61,$AZ$30:$BB$43,2,0)=0,"",VLOOKUP(F61,$AZ$30:$BB$43,2,0)))</f>
        <v>0</v>
      </c>
      <c r="M61" s="375"/>
      <c r="N61" s="376"/>
      <c r="O61" s="377" t="str">
        <f>IF(ISERROR(VLOOKUP(F61,$AZ$30:$BB$43,3,0)),"0",IF(VLOOKUP(F61,$AZ$30:$BB$43,3,0)=0,"",VLOOKUP(F61,$AZ$30:$BB$43,3,0)))</f>
        <v>0</v>
      </c>
      <c r="P61" s="378"/>
      <c r="Q61" s="20">
        <v>100</v>
      </c>
      <c r="R61" s="349"/>
      <c r="S61" s="351"/>
      <c r="T61" s="21">
        <f>AT37</f>
        <v>0</v>
      </c>
      <c r="U61" s="379" t="str">
        <f>IF(ISERROR(VLOOKUP(F61,$AZ$30:$BB$43,3,0)),"0",IF(VLOOKUP(F61,$AZ$30:$BB$43,3,0)=0,"",VLOOKUP(F61,$AZ$30:$BB$43,3,0)))</f>
        <v>0</v>
      </c>
      <c r="V61" s="380"/>
      <c r="W61" s="381"/>
      <c r="X61" s="349"/>
      <c r="Y61" s="350"/>
      <c r="Z61" s="351"/>
      <c r="AA61" s="349"/>
      <c r="AB61" s="350"/>
      <c r="AC61" s="351"/>
      <c r="AD61" s="349"/>
      <c r="AE61" s="350"/>
      <c r="AF61" s="351"/>
      <c r="AG61" s="352" t="str">
        <f t="shared" si="4"/>
        <v>0</v>
      </c>
      <c r="AH61" s="353"/>
      <c r="AI61" s="354"/>
      <c r="AJ61" s="355">
        <v>10</v>
      </c>
      <c r="AK61" s="356"/>
      <c r="AL61" s="346">
        <f t="shared" si="5"/>
        <v>0</v>
      </c>
      <c r="AM61" s="347"/>
      <c r="AN61" s="348"/>
      <c r="AO61" s="22">
        <f>AQ28</f>
        <v>90</v>
      </c>
      <c r="AP61" s="346">
        <f t="shared" si="3"/>
        <v>0</v>
      </c>
      <c r="AQ61" s="347"/>
      <c r="AR61" s="348"/>
      <c r="AS61" s="346">
        <f>AL61-AP61</f>
        <v>0</v>
      </c>
      <c r="AT61" s="347"/>
      <c r="AU61" s="348"/>
      <c r="AV61" s="271"/>
      <c r="AW61" s="273"/>
      <c r="AX61" s="1">
        <v>28</v>
      </c>
      <c r="AZ61" s="90" t="s">
        <v>129</v>
      </c>
      <c r="BA61" s="117" t="s">
        <v>179</v>
      </c>
      <c r="BB61" s="91">
        <v>104</v>
      </c>
      <c r="BG61" s="8">
        <v>0.3125</v>
      </c>
    </row>
    <row r="62" spans="1:64" ht="15.75" customHeight="1">
      <c r="A62" s="47">
        <f>I39</f>
        <v>0</v>
      </c>
      <c r="B62" s="357"/>
      <c r="C62" s="358"/>
      <c r="D62" s="358"/>
      <c r="E62" s="359"/>
      <c r="F62" s="360" t="str">
        <f>D39</f>
        <v> 訪問型サービスⅣ</v>
      </c>
      <c r="G62" s="361"/>
      <c r="H62" s="361"/>
      <c r="I62" s="361"/>
      <c r="J62" s="361"/>
      <c r="K62" s="362"/>
      <c r="L62" s="363" t="str">
        <f>IF(ISERROR(VLOOKUP(F62,$AZ$44:$BB$61,2,0)),"0",IF(VLOOKUP(F62,$AZ$44:$BB$61,2,0)=0,"",VLOOKUP(F62,$AZ$44:$BB$61,2,0)))</f>
        <v>A12411</v>
      </c>
      <c r="M62" s="364"/>
      <c r="N62" s="365"/>
      <c r="O62" s="366">
        <f>IF(ISERROR(VLOOKUP(F62,$AZ$44:$BB$61,3,0)),"0",IF(VLOOKUP(F62,$AZ$44:$BB$61,3,0)=0,"",VLOOKUP(F62,$AZ$44:$BB$61,3,0)))</f>
        <v>266</v>
      </c>
      <c r="P62" s="367"/>
      <c r="Q62" s="20">
        <v>100</v>
      </c>
      <c r="R62" s="349"/>
      <c r="S62" s="351"/>
      <c r="T62" s="48">
        <f>AT40</f>
        <v>1</v>
      </c>
      <c r="U62" s="368">
        <f>IF(ISERROR(VLOOKUP(F62,$AZ$44:$BB$61,3,0)),0,IF(VLOOKUP(F62,$AZ$44:$BB$61,3,0)=0,0,VLOOKUP(F62,$AZ$44:$BB$61,3,0)))*$T$62</f>
        <v>266</v>
      </c>
      <c r="V62" s="369"/>
      <c r="W62" s="370"/>
      <c r="X62" s="349"/>
      <c r="Y62" s="350"/>
      <c r="Z62" s="351"/>
      <c r="AA62" s="349"/>
      <c r="AB62" s="350"/>
      <c r="AC62" s="351"/>
      <c r="AD62" s="349"/>
      <c r="AE62" s="350"/>
      <c r="AF62" s="351"/>
      <c r="AG62" s="352">
        <f t="shared" si="4"/>
        <v>266</v>
      </c>
      <c r="AH62" s="353"/>
      <c r="AI62" s="354"/>
      <c r="AJ62" s="355">
        <v>10</v>
      </c>
      <c r="AK62" s="356"/>
      <c r="AL62" s="346">
        <f>IF(ISERROR(AG62*AJ62),0,AG62*AJ62)</f>
        <v>2660</v>
      </c>
      <c r="AM62" s="347"/>
      <c r="AN62" s="348"/>
      <c r="AO62" s="22">
        <f>AQ28</f>
        <v>90</v>
      </c>
      <c r="AP62" s="346">
        <f t="shared" si="3"/>
        <v>2394</v>
      </c>
      <c r="AQ62" s="347"/>
      <c r="AR62" s="348"/>
      <c r="AS62" s="346">
        <f aca="true" t="shared" si="6" ref="AS62:AS68">AL62-AP62</f>
        <v>266</v>
      </c>
      <c r="AT62" s="347"/>
      <c r="AU62" s="348"/>
      <c r="AV62" s="271"/>
      <c r="AW62" s="273"/>
      <c r="AZ62" s="93"/>
      <c r="BA62" s="94"/>
      <c r="BB62" s="95"/>
      <c r="BG62" s="8">
        <v>0.322916666666667</v>
      </c>
      <c r="BL62" s="1" t="str">
        <f>A22&amp;BA63</f>
        <v>A18000</v>
      </c>
    </row>
    <row r="63" spans="1:64" ht="15.75" customHeight="1">
      <c r="A63" s="47">
        <f>I41</f>
        <v>0</v>
      </c>
      <c r="B63" s="357"/>
      <c r="C63" s="358"/>
      <c r="D63" s="358"/>
      <c r="E63" s="359"/>
      <c r="F63" s="360" t="str">
        <f>D41</f>
        <v> 訪問型サービスⅣ</v>
      </c>
      <c r="G63" s="361"/>
      <c r="H63" s="361"/>
      <c r="I63" s="361"/>
      <c r="J63" s="361"/>
      <c r="K63" s="362"/>
      <c r="L63" s="363" t="str">
        <f>IF(ISERROR(VLOOKUP(F63,$AZ$44:$BB$61,2,0)),"0",IF(VLOOKUP(F63,$AZ$44:$BB$61,2,0)=0,"",VLOOKUP(F63,$AZ$44:$BB$61,2,0)))</f>
        <v>A12411</v>
      </c>
      <c r="M63" s="364"/>
      <c r="N63" s="365"/>
      <c r="O63" s="366">
        <f>IF(ISERROR(VLOOKUP(F63,$AZ$44:$BB$61,3,0)),"0",IF(VLOOKUP(F63,$AZ$44:$BB$61,3,0)=0,"",VLOOKUP(F63,$AZ$44:$BB$61,3,0)))</f>
        <v>266</v>
      </c>
      <c r="P63" s="367"/>
      <c r="Q63" s="20">
        <v>100</v>
      </c>
      <c r="R63" s="349"/>
      <c r="S63" s="351"/>
      <c r="T63" s="48">
        <f>AT42</f>
        <v>1</v>
      </c>
      <c r="U63" s="368">
        <f>IF(ISERROR(VLOOKUP(F63,$AZ$44:$BB$61,3,0)),0,IF(VLOOKUP(F63,$AZ$44:$BB$61,3,0)=0,0,VLOOKUP(F63,$AZ$44:$BB$61,3,0)))*$T$63</f>
        <v>266</v>
      </c>
      <c r="V63" s="369"/>
      <c r="W63" s="370"/>
      <c r="X63" s="349"/>
      <c r="Y63" s="350"/>
      <c r="Z63" s="351"/>
      <c r="AA63" s="349"/>
      <c r="AB63" s="350"/>
      <c r="AC63" s="351"/>
      <c r="AD63" s="349"/>
      <c r="AE63" s="350"/>
      <c r="AF63" s="351"/>
      <c r="AG63" s="352">
        <f t="shared" si="4"/>
        <v>266</v>
      </c>
      <c r="AH63" s="353"/>
      <c r="AI63" s="354"/>
      <c r="AJ63" s="355">
        <v>10</v>
      </c>
      <c r="AK63" s="356"/>
      <c r="AL63" s="346">
        <f t="shared" si="5"/>
        <v>2660</v>
      </c>
      <c r="AM63" s="347"/>
      <c r="AN63" s="348"/>
      <c r="AO63" s="22">
        <f>AQ28</f>
        <v>90</v>
      </c>
      <c r="AP63" s="346">
        <f t="shared" si="3"/>
        <v>2394</v>
      </c>
      <c r="AQ63" s="347"/>
      <c r="AR63" s="348"/>
      <c r="AS63" s="346">
        <f t="shared" si="6"/>
        <v>266</v>
      </c>
      <c r="AT63" s="347"/>
      <c r="AU63" s="348"/>
      <c r="AV63" s="271"/>
      <c r="AW63" s="273"/>
      <c r="AX63" s="1">
        <v>29</v>
      </c>
      <c r="AZ63" s="96" t="s">
        <v>114</v>
      </c>
      <c r="BA63" s="97" t="s">
        <v>130</v>
      </c>
      <c r="BB63" s="98">
        <f>ROUND(($U$59*15/100),0)</f>
        <v>175</v>
      </c>
      <c r="BG63" s="8">
        <v>0.333333333333333</v>
      </c>
      <c r="BL63" s="1" t="str">
        <f>A22&amp;BA64</f>
        <v>A18100</v>
      </c>
    </row>
    <row r="64" spans="1:64" ht="15.75" customHeight="1">
      <c r="A64" s="47">
        <f>I43</f>
        <v>0</v>
      </c>
      <c r="B64" s="357"/>
      <c r="C64" s="358"/>
      <c r="D64" s="358"/>
      <c r="E64" s="359"/>
      <c r="F64" s="360">
        <f>D43</f>
        <v>0</v>
      </c>
      <c r="G64" s="361"/>
      <c r="H64" s="361"/>
      <c r="I64" s="361"/>
      <c r="J64" s="361"/>
      <c r="K64" s="362"/>
      <c r="L64" s="363" t="str">
        <f>IF(ISERROR(VLOOKUP(F64,$AZ$44:$BB$61,2,0)),"0",IF(VLOOKUP(F64,$AZ$44:$BB$61,2,0)=0,"",VLOOKUP(F64,$AZ$44:$BB$61,2,0)))</f>
        <v>0</v>
      </c>
      <c r="M64" s="364"/>
      <c r="N64" s="365"/>
      <c r="O64" s="366" t="str">
        <f>IF(ISERROR(VLOOKUP(F64,$AZ$44:$BB$61,3,0)),"0",IF(VLOOKUP(F64,$AZ$44:$BB$61,3,0)=0,"",VLOOKUP(F64,$AZ$44:$BB$61,3,0)))</f>
        <v>0</v>
      </c>
      <c r="P64" s="367"/>
      <c r="Q64" s="20">
        <v>100</v>
      </c>
      <c r="R64" s="349"/>
      <c r="S64" s="351"/>
      <c r="T64" s="48">
        <f>AT44</f>
        <v>0</v>
      </c>
      <c r="U64" s="368">
        <f>IF(ISERROR(VLOOKUP(F64,$AZ$44:$BB$61,3,0)),0,IF(VLOOKUP(F64,$AZ$44:$BB$61,3,0)=0,0,VLOOKUP(F64,$AZ$44:$BB$61,3,0)))*$T$64</f>
        <v>0</v>
      </c>
      <c r="V64" s="369"/>
      <c r="W64" s="370"/>
      <c r="X64" s="349"/>
      <c r="Y64" s="350"/>
      <c r="Z64" s="351"/>
      <c r="AA64" s="349"/>
      <c r="AB64" s="350"/>
      <c r="AC64" s="351"/>
      <c r="AD64" s="349"/>
      <c r="AE64" s="350"/>
      <c r="AF64" s="351"/>
      <c r="AG64" s="352">
        <f>U64</f>
        <v>0</v>
      </c>
      <c r="AH64" s="353"/>
      <c r="AI64" s="354"/>
      <c r="AJ64" s="355">
        <v>10</v>
      </c>
      <c r="AK64" s="356"/>
      <c r="AL64" s="346">
        <f t="shared" si="5"/>
        <v>0</v>
      </c>
      <c r="AM64" s="347"/>
      <c r="AN64" s="348"/>
      <c r="AO64" s="22">
        <f>AQ28</f>
        <v>90</v>
      </c>
      <c r="AP64" s="346">
        <f t="shared" si="3"/>
        <v>0</v>
      </c>
      <c r="AQ64" s="347"/>
      <c r="AR64" s="348"/>
      <c r="AS64" s="346">
        <f t="shared" si="6"/>
        <v>0</v>
      </c>
      <c r="AT64" s="347"/>
      <c r="AU64" s="348"/>
      <c r="AV64" s="271"/>
      <c r="AW64" s="273"/>
      <c r="AX64" s="1">
        <v>30</v>
      </c>
      <c r="AZ64" s="96" t="s">
        <v>131</v>
      </c>
      <c r="BA64" s="97" t="s">
        <v>132</v>
      </c>
      <c r="BB64" s="98">
        <f>ROUND(SUM($U$59,IF(AND(ISERROR(VLOOKUP($F$65,$AZ$63:$BB$63,3,0)),ISERROR(VLOOKUP($F$66,$AZ$63:$BB$63,3,0))),0,BB63))*10/100,0)</f>
        <v>117</v>
      </c>
      <c r="BE64" s="87"/>
      <c r="BG64" s="8">
        <v>0.34375</v>
      </c>
      <c r="BL64" s="1" t="str">
        <f>A22&amp;BA65</f>
        <v>A18110</v>
      </c>
    </row>
    <row r="65" spans="1:64" ht="17.25" customHeight="1">
      <c r="A65" s="142">
        <f>I45</f>
        <v>0</v>
      </c>
      <c r="B65" s="332"/>
      <c r="C65" s="333"/>
      <c r="D65" s="333"/>
      <c r="E65" s="334"/>
      <c r="F65" s="335">
        <f>D45</f>
        <v>0</v>
      </c>
      <c r="G65" s="336"/>
      <c r="H65" s="336"/>
      <c r="I65" s="336"/>
      <c r="J65" s="336"/>
      <c r="K65" s="337"/>
      <c r="L65" s="338" t="str">
        <f>IF(ISERROR(VLOOKUP(F65,$AZ$62:$BB$67,2,0)),"0",IF(VLOOKUP(F65,$AZ$62:$BB$67,2,0)=0,"",VLOOKUP(F65,$AZ$62:$BB$67,2,0)))</f>
        <v>0</v>
      </c>
      <c r="M65" s="339"/>
      <c r="N65" s="340"/>
      <c r="O65" s="341" t="str">
        <f>IF(ISERROR(VLOOKUP(F65,$AZ$62:$BB$67,3,0)),"0",IF(VLOOKUP(F65,$AZ$62:$BB$67,3,0)=0,"",VLOOKUP(F65,$AZ$62:$BB$67,3,0)))</f>
        <v>0</v>
      </c>
      <c r="P65" s="342"/>
      <c r="Q65" s="152">
        <v>100</v>
      </c>
      <c r="R65" s="324"/>
      <c r="S65" s="326"/>
      <c r="T65" s="143">
        <f>AT45</f>
        <v>0</v>
      </c>
      <c r="U65" s="343" t="str">
        <f>IF(ISERROR(VLOOKUP(F65,$AZ$62:$BB$67,3,0)),"0",IF(VLOOKUP(F65,$AZ$62:$BB$67,3,0)=0,"",VLOOKUP(F65,$AZ$62:$BB$67,3,0)))</f>
        <v>0</v>
      </c>
      <c r="V65" s="344"/>
      <c r="W65" s="345"/>
      <c r="X65" s="324"/>
      <c r="Y65" s="325"/>
      <c r="Z65" s="326"/>
      <c r="AA65" s="324"/>
      <c r="AB65" s="325"/>
      <c r="AC65" s="326"/>
      <c r="AD65" s="324"/>
      <c r="AE65" s="325"/>
      <c r="AF65" s="326"/>
      <c r="AG65" s="327" t="str">
        <f>U65</f>
        <v>0</v>
      </c>
      <c r="AH65" s="328"/>
      <c r="AI65" s="329"/>
      <c r="AJ65" s="330">
        <v>10</v>
      </c>
      <c r="AK65" s="331"/>
      <c r="AL65" s="327">
        <f>IF(ISERROR(AG65*AJ65),0,AG65*AJ65)</f>
        <v>0</v>
      </c>
      <c r="AM65" s="328"/>
      <c r="AN65" s="329"/>
      <c r="AO65" s="153">
        <f>AQ28</f>
        <v>90</v>
      </c>
      <c r="AP65" s="327">
        <f t="shared" si="3"/>
        <v>0</v>
      </c>
      <c r="AQ65" s="328"/>
      <c r="AR65" s="329"/>
      <c r="AS65" s="327">
        <f t="shared" si="6"/>
        <v>0</v>
      </c>
      <c r="AT65" s="328"/>
      <c r="AU65" s="329"/>
      <c r="AV65" s="322"/>
      <c r="AW65" s="323"/>
      <c r="AX65" s="1">
        <v>31</v>
      </c>
      <c r="AZ65" s="96" t="s">
        <v>133</v>
      </c>
      <c r="BA65" s="97" t="s">
        <v>134</v>
      </c>
      <c r="BB65" s="98">
        <f>ROUND(SUM($U$59,IF(AND(ISERROR(VLOOKUP($F$65,$AZ$63:$BB$63,3,0)),ISERROR(VLOOKUP($F$66,$AZ$63:$BB$63,3,0))),0,$BB$63),IF(AND(ISERROR(VLOOKUP($F$65,$AZ$64:$BB$64,3,0)),ISERROR(VLOOKUP($F$66,$AZ$64:$BB$64,3,0))),0,$BB$64))*5/100,0)</f>
        <v>58</v>
      </c>
      <c r="BG65" s="8">
        <v>0.354166666666667</v>
      </c>
      <c r="BL65" s="1" t="str">
        <f>A22&amp;BA66</f>
        <v>A14001</v>
      </c>
    </row>
    <row r="66" spans="1:64" ht="14.25" customHeight="1">
      <c r="A66" s="142">
        <f>I47</f>
        <v>0</v>
      </c>
      <c r="B66" s="332"/>
      <c r="C66" s="333"/>
      <c r="D66" s="333"/>
      <c r="E66" s="334"/>
      <c r="F66" s="335">
        <f>D47</f>
        <v>0</v>
      </c>
      <c r="G66" s="336"/>
      <c r="H66" s="336"/>
      <c r="I66" s="336"/>
      <c r="J66" s="336"/>
      <c r="K66" s="337"/>
      <c r="L66" s="338" t="str">
        <f>IF(ISERROR(VLOOKUP(F66,$AZ$62:$BB$67,2,0)),"0",IF(VLOOKUP(F66,$AZ$62:$BB$67,2,0)=0,"",VLOOKUP(F66,$AZ$62:$BB$67,2,0)))</f>
        <v>0</v>
      </c>
      <c r="M66" s="339"/>
      <c r="N66" s="340"/>
      <c r="O66" s="341" t="str">
        <f>IF(ISERROR(VLOOKUP(F66,$AZ$62:$BB$67,3,0)),"0",IF(VLOOKUP(F66,$AZ$62:$BB$67,3,0)=0,"",VLOOKUP(F66,$AZ$62:$BB$67,3,0)))</f>
        <v>0</v>
      </c>
      <c r="P66" s="342"/>
      <c r="Q66" s="152">
        <v>100</v>
      </c>
      <c r="R66" s="324"/>
      <c r="S66" s="326"/>
      <c r="T66" s="143">
        <f>AT47</f>
        <v>0</v>
      </c>
      <c r="U66" s="343" t="str">
        <f>IF(ISERROR(VLOOKUP(F66,$AZ$62:$BB$67,3,0)),"0",IF(VLOOKUP(F66,$AZ$62:$BB$67,3,0)=0,"",VLOOKUP(F66,$AZ$62:$BB$67,3,0)))</f>
        <v>0</v>
      </c>
      <c r="V66" s="344"/>
      <c r="W66" s="345"/>
      <c r="X66" s="324"/>
      <c r="Y66" s="325"/>
      <c r="Z66" s="326"/>
      <c r="AA66" s="324"/>
      <c r="AB66" s="325"/>
      <c r="AC66" s="326"/>
      <c r="AD66" s="324"/>
      <c r="AE66" s="325"/>
      <c r="AF66" s="326"/>
      <c r="AG66" s="327" t="str">
        <f t="shared" si="4"/>
        <v>0</v>
      </c>
      <c r="AH66" s="328"/>
      <c r="AI66" s="329"/>
      <c r="AJ66" s="330">
        <v>10</v>
      </c>
      <c r="AK66" s="331"/>
      <c r="AL66" s="327">
        <f t="shared" si="5"/>
        <v>0</v>
      </c>
      <c r="AM66" s="328"/>
      <c r="AN66" s="329"/>
      <c r="AO66" s="153">
        <f>AQ28</f>
        <v>90</v>
      </c>
      <c r="AP66" s="327">
        <f t="shared" si="3"/>
        <v>0</v>
      </c>
      <c r="AQ66" s="328"/>
      <c r="AR66" s="329"/>
      <c r="AS66" s="327">
        <f t="shared" si="6"/>
        <v>0</v>
      </c>
      <c r="AT66" s="328"/>
      <c r="AU66" s="329"/>
      <c r="AV66" s="322"/>
      <c r="AW66" s="323"/>
      <c r="AX66" s="1">
        <v>32</v>
      </c>
      <c r="AZ66" s="96" t="s">
        <v>135</v>
      </c>
      <c r="BA66" s="97" t="s">
        <v>136</v>
      </c>
      <c r="BB66" s="98">
        <v>200</v>
      </c>
      <c r="BG66" s="8">
        <v>0.364583333333333</v>
      </c>
      <c r="BL66" s="1" t="str">
        <f>A22&amp;BA67</f>
        <v>A14002</v>
      </c>
    </row>
    <row r="67" spans="1:59" ht="15.75" customHeight="1">
      <c r="A67" s="140">
        <f>I49</f>
        <v>0</v>
      </c>
      <c r="B67" s="308"/>
      <c r="C67" s="309"/>
      <c r="D67" s="309"/>
      <c r="E67" s="310"/>
      <c r="F67" s="311">
        <f>D49</f>
        <v>0</v>
      </c>
      <c r="G67" s="312"/>
      <c r="H67" s="312"/>
      <c r="I67" s="312"/>
      <c r="J67" s="312"/>
      <c r="K67" s="313"/>
      <c r="L67" s="314" t="str">
        <f>IF(ISERROR(VLOOKUP(F67,$AZ$68:$BB$71,2,0)),"0",IF(VLOOKUP(F67,$AZ$68:$BB$71,2,0)=0,"",VLOOKUP(F67,$AZ$68:$BB$71,2,0)))</f>
        <v>0</v>
      </c>
      <c r="M67" s="315"/>
      <c r="N67" s="316"/>
      <c r="O67" s="317" t="str">
        <f>IF(ISERROR(VLOOKUP(F67,$AZ$68:$BB$71,3,0)),"0",IF(VLOOKUP(F67,$AZ$68:$BB$71,3,0)=0,"",VLOOKUP(F67,$AZ$68:$BB$71,3,0)))</f>
        <v>0</v>
      </c>
      <c r="P67" s="318"/>
      <c r="Q67" s="150">
        <v>100</v>
      </c>
      <c r="R67" s="303"/>
      <c r="S67" s="305"/>
      <c r="T67" s="141">
        <f>AT49</f>
        <v>0</v>
      </c>
      <c r="U67" s="319" t="str">
        <f>IF(ISERROR(VLOOKUP(F67,$AZ$68:$BB$71,3,0)),"0",IF(VLOOKUP(F67,$AZ$68:$BB$71,3,0)=0,"",VLOOKUP(F67,$AZ$68:$BB$71,3,0)))</f>
        <v>0</v>
      </c>
      <c r="V67" s="320"/>
      <c r="W67" s="321"/>
      <c r="X67" s="303"/>
      <c r="Y67" s="304"/>
      <c r="Z67" s="305"/>
      <c r="AA67" s="303"/>
      <c r="AB67" s="304"/>
      <c r="AC67" s="305"/>
      <c r="AD67" s="303"/>
      <c r="AE67" s="304"/>
      <c r="AF67" s="305"/>
      <c r="AG67" s="284" t="str">
        <f t="shared" si="4"/>
        <v>0</v>
      </c>
      <c r="AH67" s="285"/>
      <c r="AI67" s="286"/>
      <c r="AJ67" s="306">
        <v>10</v>
      </c>
      <c r="AK67" s="307"/>
      <c r="AL67" s="284">
        <f t="shared" si="5"/>
        <v>0</v>
      </c>
      <c r="AM67" s="285"/>
      <c r="AN67" s="286"/>
      <c r="AO67" s="151">
        <f>AQ28</f>
        <v>90</v>
      </c>
      <c r="AP67" s="284">
        <f t="shared" si="3"/>
        <v>0</v>
      </c>
      <c r="AQ67" s="285"/>
      <c r="AR67" s="286"/>
      <c r="AS67" s="284">
        <f t="shared" si="6"/>
        <v>0</v>
      </c>
      <c r="AT67" s="285"/>
      <c r="AU67" s="286"/>
      <c r="AV67" s="287"/>
      <c r="AW67" s="288"/>
      <c r="AX67" s="1">
        <v>33</v>
      </c>
      <c r="AZ67" s="96" t="s">
        <v>137</v>
      </c>
      <c r="BA67" s="97" t="s">
        <v>138</v>
      </c>
      <c r="BB67" s="98">
        <v>100</v>
      </c>
      <c r="BG67" s="8">
        <v>0.375</v>
      </c>
    </row>
    <row r="68" spans="1:64" ht="14.25" customHeight="1">
      <c r="A68" s="140">
        <f>I51</f>
        <v>0</v>
      </c>
      <c r="B68" s="308"/>
      <c r="C68" s="309"/>
      <c r="D68" s="309"/>
      <c r="E68" s="310"/>
      <c r="F68" s="311">
        <f>D51</f>
        <v>0</v>
      </c>
      <c r="G68" s="312"/>
      <c r="H68" s="312"/>
      <c r="I68" s="312"/>
      <c r="J68" s="312"/>
      <c r="K68" s="313"/>
      <c r="L68" s="314" t="str">
        <f>IF(ISERROR(VLOOKUP(F68,$AZ$68:$BB$71,2,0)),"0",IF(VLOOKUP(F68,$AZ$68:$BB$71,2,0)=0,"",VLOOKUP(F68,$AZ$68:$BB$71,2,0)))</f>
        <v>0</v>
      </c>
      <c r="M68" s="315"/>
      <c r="N68" s="316"/>
      <c r="O68" s="317" t="str">
        <f>IF(ISERROR(VLOOKUP(F68,$AZ$68:$BB$71,3,0)),"0",IF(VLOOKUP(F68,$AZ$68:$BB$71,3,0)=0,"",VLOOKUP(F68,$AZ$68:$BB$71,3,0)))</f>
        <v>0</v>
      </c>
      <c r="P68" s="318"/>
      <c r="Q68" s="150">
        <v>100</v>
      </c>
      <c r="R68" s="303"/>
      <c r="S68" s="305"/>
      <c r="T68" s="141">
        <f>AT51</f>
        <v>0</v>
      </c>
      <c r="U68" s="319" t="str">
        <f>IF(ISERROR(VLOOKUP(F68,$AZ$68:$BB$71,3,0)),"0",IF(VLOOKUP(F68,$AZ$68:$BB$71,3,0)=0,"",VLOOKUP(F68,$AZ$68:$BB$71,3,0)))</f>
        <v>0</v>
      </c>
      <c r="V68" s="320"/>
      <c r="W68" s="321"/>
      <c r="X68" s="303"/>
      <c r="Y68" s="304"/>
      <c r="Z68" s="305"/>
      <c r="AA68" s="303"/>
      <c r="AB68" s="304"/>
      <c r="AC68" s="305"/>
      <c r="AD68" s="303"/>
      <c r="AE68" s="304"/>
      <c r="AF68" s="305"/>
      <c r="AG68" s="284" t="str">
        <f t="shared" si="4"/>
        <v>0</v>
      </c>
      <c r="AH68" s="285"/>
      <c r="AI68" s="286"/>
      <c r="AJ68" s="306">
        <v>10</v>
      </c>
      <c r="AK68" s="307"/>
      <c r="AL68" s="284">
        <f t="shared" si="5"/>
        <v>0</v>
      </c>
      <c r="AM68" s="285"/>
      <c r="AN68" s="286"/>
      <c r="AO68" s="151">
        <f>AQ28</f>
        <v>90</v>
      </c>
      <c r="AP68" s="284">
        <f t="shared" si="3"/>
        <v>0</v>
      </c>
      <c r="AQ68" s="285"/>
      <c r="AR68" s="286"/>
      <c r="AS68" s="284">
        <f t="shared" si="6"/>
        <v>0</v>
      </c>
      <c r="AT68" s="285"/>
      <c r="AU68" s="286"/>
      <c r="AV68" s="287"/>
      <c r="AW68" s="288"/>
      <c r="AZ68" s="99"/>
      <c r="BA68" s="100"/>
      <c r="BB68" s="101"/>
      <c r="BG68" s="8">
        <v>0.385416666666667</v>
      </c>
      <c r="BL68" s="1" t="str">
        <f>A22&amp;BA69</f>
        <v>A18002</v>
      </c>
    </row>
    <row r="69" spans="1:64" ht="15.75" customHeight="1">
      <c r="A69" s="147">
        <f>I53</f>
        <v>0</v>
      </c>
      <c r="B69" s="289"/>
      <c r="C69" s="290"/>
      <c r="D69" s="290"/>
      <c r="E69" s="291"/>
      <c r="F69" s="292">
        <f>D53</f>
        <v>0</v>
      </c>
      <c r="G69" s="293"/>
      <c r="H69" s="293"/>
      <c r="I69" s="293"/>
      <c r="J69" s="293"/>
      <c r="K69" s="294"/>
      <c r="L69" s="295" t="str">
        <f>IF(ISERROR(VLOOKUP(F69,$AZ$72:$BB$76,2,0)),"0",IF(VLOOKUP(F69,$AZ$72:$BB$76,2,0)=0,"",VLOOKUP(F69,$AZ$72:$BB$76,2,0)))</f>
        <v>0</v>
      </c>
      <c r="M69" s="296"/>
      <c r="N69" s="297"/>
      <c r="O69" s="298" t="str">
        <f>IF(ISERROR(VLOOKUP(F69,$AZ$72:$BB$76,3,0)),"0",IF(VLOOKUP(F69,$AZ$72:$BB$76,3,0)=0,"",VLOOKUP(F69,$AZ$72:$BB$76,3,0)))</f>
        <v>0</v>
      </c>
      <c r="P69" s="299"/>
      <c r="Q69" s="148">
        <v>100</v>
      </c>
      <c r="R69" s="279"/>
      <c r="S69" s="281"/>
      <c r="T69" s="149">
        <f>AT53</f>
        <v>0</v>
      </c>
      <c r="U69" s="300" t="str">
        <f>IF(ISERROR(VLOOKUP(F69,$AZ$72:$BB$76,3,0)),"0",IF(VLOOKUP(F69,$AZ$72:$BB$76,3,0)=0,"",VLOOKUP(F69,$AZ$72:$BB$76,3,0)))</f>
        <v>0</v>
      </c>
      <c r="V69" s="301"/>
      <c r="W69" s="302"/>
      <c r="X69" s="279"/>
      <c r="Y69" s="280"/>
      <c r="Z69" s="281"/>
      <c r="AA69" s="279"/>
      <c r="AB69" s="280"/>
      <c r="AC69" s="281"/>
      <c r="AD69" s="279"/>
      <c r="AE69" s="280"/>
      <c r="AF69" s="281"/>
      <c r="AG69" s="261" t="str">
        <f>U69</f>
        <v>0</v>
      </c>
      <c r="AH69" s="262"/>
      <c r="AI69" s="263"/>
      <c r="AJ69" s="282">
        <v>10</v>
      </c>
      <c r="AK69" s="283"/>
      <c r="AL69" s="261">
        <f>IF(ISERROR(AG69*AJ69),0,AG69*AJ69)</f>
        <v>0</v>
      </c>
      <c r="AM69" s="262"/>
      <c r="AN69" s="263"/>
      <c r="AO69" s="146">
        <f>AQ28</f>
        <v>90</v>
      </c>
      <c r="AP69" s="261">
        <f t="shared" si="3"/>
        <v>0</v>
      </c>
      <c r="AQ69" s="262"/>
      <c r="AR69" s="263"/>
      <c r="AS69" s="261">
        <f>AL69-AP69</f>
        <v>0</v>
      </c>
      <c r="AT69" s="262"/>
      <c r="AU69" s="263"/>
      <c r="AV69" s="264"/>
      <c r="AW69" s="265"/>
      <c r="AX69" s="1">
        <v>34</v>
      </c>
      <c r="AZ69" s="102" t="s">
        <v>139</v>
      </c>
      <c r="BA69" s="103" t="s">
        <v>140</v>
      </c>
      <c r="BB69" s="104">
        <f>ROUND(((SUM(U62:W64))*15/100),0)</f>
        <v>80</v>
      </c>
      <c r="BG69" s="8">
        <v>0.395833333333333</v>
      </c>
      <c r="BL69" s="1" t="str">
        <f>A22&amp;BA70</f>
        <v>A18102</v>
      </c>
    </row>
    <row r="70" spans="1:64" ht="15" customHeight="1">
      <c r="A70" s="266"/>
      <c r="B70" s="267"/>
      <c r="C70" s="267"/>
      <c r="D70" s="267"/>
      <c r="E70" s="267"/>
      <c r="F70" s="268"/>
      <c r="G70" s="269"/>
      <c r="H70" s="269"/>
      <c r="I70" s="269"/>
      <c r="J70" s="269"/>
      <c r="K70" s="270"/>
      <c r="L70" s="271"/>
      <c r="M70" s="272"/>
      <c r="N70" s="273"/>
      <c r="O70" s="274"/>
      <c r="P70" s="275"/>
      <c r="Q70" s="23"/>
      <c r="R70" s="238"/>
      <c r="S70" s="240"/>
      <c r="T70" s="24"/>
      <c r="U70" s="276">
        <f>IF(ISERROR(VLOOKUP(A70,$BB$32:$BD$55,3,0)),"",IF(VLOOKUP(A70,$BB$32:$BD$55,3,0)=0,"",VLOOKUP(A70,$BB$32:$BD$55,3,0)))</f>
      </c>
      <c r="V70" s="277"/>
      <c r="W70" s="278"/>
      <c r="X70" s="238"/>
      <c r="Y70" s="239"/>
      <c r="Z70" s="240"/>
      <c r="AA70" s="238"/>
      <c r="AB70" s="239"/>
      <c r="AC70" s="240"/>
      <c r="AD70" s="238"/>
      <c r="AE70" s="239"/>
      <c r="AF70" s="240"/>
      <c r="AG70" s="241">
        <f t="shared" si="4"/>
      </c>
      <c r="AH70" s="242"/>
      <c r="AI70" s="243"/>
      <c r="AJ70" s="244"/>
      <c r="AK70" s="245"/>
      <c r="AL70" s="241"/>
      <c r="AM70" s="242"/>
      <c r="AN70" s="243"/>
      <c r="AO70" s="154"/>
      <c r="AP70" s="241"/>
      <c r="AQ70" s="242"/>
      <c r="AR70" s="243"/>
      <c r="AS70" s="49"/>
      <c r="AT70" s="50"/>
      <c r="AU70" s="50"/>
      <c r="AV70" s="45"/>
      <c r="AW70" s="46"/>
      <c r="AX70" s="1">
        <v>35</v>
      </c>
      <c r="AZ70" s="102" t="s">
        <v>141</v>
      </c>
      <c r="BA70" s="103" t="s">
        <v>142</v>
      </c>
      <c r="BB70" s="104">
        <f>ROUND(SUM($U$62:$W$64,IF(AND(ISERROR(VLOOKUP($F$67,$AZ$69:$BB$69,3,0)),ISERROR(VLOOKUP($F$68,$AZ$69:$BB$69,3,0))),0,$BB$69))*10/100,0)</f>
        <v>53</v>
      </c>
      <c r="BG70" s="8">
        <v>0.40625</v>
      </c>
      <c r="BL70" s="1" t="str">
        <f>A22&amp;BA71</f>
        <v>A18112</v>
      </c>
    </row>
    <row r="71" spans="1:59" ht="17.25" customHeight="1">
      <c r="A71" s="26"/>
      <c r="B71" s="249"/>
      <c r="C71" s="250"/>
      <c r="D71" s="250"/>
      <c r="E71" s="251"/>
      <c r="F71" s="252"/>
      <c r="G71" s="253"/>
      <c r="H71" s="253"/>
      <c r="I71" s="253"/>
      <c r="J71" s="253"/>
      <c r="K71" s="254"/>
      <c r="L71" s="252"/>
      <c r="M71" s="253"/>
      <c r="N71" s="254"/>
      <c r="O71" s="255"/>
      <c r="P71" s="256"/>
      <c r="Q71" s="23"/>
      <c r="R71" s="238"/>
      <c r="S71" s="240"/>
      <c r="T71" s="27"/>
      <c r="U71" s="257">
        <f>IF(ISERROR(VLOOKUP(F71,BB36:BD58,3,0)),"",IF(VLOOKUP(F71,BB36:BD58,3,0)=0,"",VLOOKUP(F71,BB36:BD58,3,0)))</f>
      </c>
      <c r="V71" s="258"/>
      <c r="W71" s="259"/>
      <c r="X71" s="238"/>
      <c r="Y71" s="239"/>
      <c r="Z71" s="240"/>
      <c r="AA71" s="238"/>
      <c r="AB71" s="239"/>
      <c r="AC71" s="240"/>
      <c r="AD71" s="238"/>
      <c r="AE71" s="239"/>
      <c r="AF71" s="240"/>
      <c r="AG71" s="241">
        <f t="shared" si="4"/>
      </c>
      <c r="AH71" s="242"/>
      <c r="AI71" s="243"/>
      <c r="AJ71" s="244"/>
      <c r="AK71" s="245"/>
      <c r="AL71" s="241"/>
      <c r="AM71" s="242"/>
      <c r="AN71" s="243"/>
      <c r="AO71" s="154"/>
      <c r="AP71" s="241"/>
      <c r="AQ71" s="242"/>
      <c r="AR71" s="243"/>
      <c r="AS71" s="49"/>
      <c r="AT71" s="50"/>
      <c r="AU71" s="50"/>
      <c r="AV71" s="45"/>
      <c r="AW71" s="46"/>
      <c r="AX71" s="1">
        <v>36</v>
      </c>
      <c r="AZ71" s="102" t="s">
        <v>143</v>
      </c>
      <c r="BA71" s="103" t="s">
        <v>144</v>
      </c>
      <c r="BB71" s="104">
        <f>ROUND(SUM($U$62:$W$64,IF(AND(ISERROR(VLOOKUP($F$67,$AZ$69:$BB$69,3,0)),ISERROR(VLOOKUP($F$68,$AZ$69:$BB$69,3,0))),0,$BB$69),IF(AND(ISERROR(VLOOKUP($F$67,$AZ$70:$BB$70,3,0)),ISERROR(VLOOKUP($F$68,$AZ$70:$BB$70,3,0))),0,$BB$70))*5/100,0)</f>
        <v>27</v>
      </c>
      <c r="BG71" s="8">
        <v>0.416666666666667</v>
      </c>
    </row>
    <row r="72" spans="1:64" ht="17.25" customHeight="1">
      <c r="A72" s="26"/>
      <c r="B72" s="249"/>
      <c r="C72" s="250"/>
      <c r="D72" s="250"/>
      <c r="E72" s="251"/>
      <c r="F72" s="252"/>
      <c r="G72" s="253"/>
      <c r="H72" s="253"/>
      <c r="I72" s="253"/>
      <c r="J72" s="253"/>
      <c r="K72" s="254"/>
      <c r="L72" s="252"/>
      <c r="M72" s="253"/>
      <c r="N72" s="254"/>
      <c r="O72" s="255"/>
      <c r="P72" s="256"/>
      <c r="Q72" s="23"/>
      <c r="R72" s="238"/>
      <c r="S72" s="240"/>
      <c r="T72" s="27"/>
      <c r="U72" s="257">
        <f>IF(ISERROR(VLOOKUP(F72,BB36:BD58,3,0)),"",IF(VLOOKUP(F72,BB36:BD58,3,0)=0,"",VLOOKUP(F72,BB36:BD58,3,0)))</f>
      </c>
      <c r="V72" s="258"/>
      <c r="W72" s="259"/>
      <c r="X72" s="260"/>
      <c r="Y72" s="239"/>
      <c r="Z72" s="240"/>
      <c r="AA72" s="238"/>
      <c r="AB72" s="239"/>
      <c r="AC72" s="240"/>
      <c r="AD72" s="238"/>
      <c r="AE72" s="239"/>
      <c r="AF72" s="240"/>
      <c r="AG72" s="241">
        <f t="shared" si="4"/>
      </c>
      <c r="AH72" s="242"/>
      <c r="AI72" s="243"/>
      <c r="AJ72" s="244"/>
      <c r="AK72" s="245"/>
      <c r="AL72" s="241"/>
      <c r="AM72" s="242"/>
      <c r="AN72" s="243"/>
      <c r="AO72" s="154"/>
      <c r="AP72" s="241"/>
      <c r="AQ72" s="242"/>
      <c r="AR72" s="243"/>
      <c r="AS72" s="49"/>
      <c r="AT72" s="50"/>
      <c r="AU72" s="50"/>
      <c r="AV72" s="45"/>
      <c r="AW72" s="46"/>
      <c r="AZ72" s="105"/>
      <c r="BA72" s="106"/>
      <c r="BB72" s="107"/>
      <c r="BG72" s="8">
        <v>0.427083333333333</v>
      </c>
      <c r="BL72" s="1" t="str">
        <f>A22&amp;BA73</f>
        <v>A16270</v>
      </c>
    </row>
    <row r="73" spans="1:64" ht="20.25" customHeight="1">
      <c r="A73" s="209"/>
      <c r="B73" s="210"/>
      <c r="C73" s="210"/>
      <c r="D73" s="210"/>
      <c r="E73" s="210"/>
      <c r="F73" s="210"/>
      <c r="G73" s="210"/>
      <c r="H73" s="210"/>
      <c r="I73" s="210"/>
      <c r="J73" s="210"/>
      <c r="K73" s="211"/>
      <c r="L73" s="225" t="s">
        <v>65</v>
      </c>
      <c r="M73" s="227"/>
      <c r="N73" s="227"/>
      <c r="O73" s="246">
        <f>R29/10</f>
        <v>0</v>
      </c>
      <c r="P73" s="247"/>
      <c r="Q73" s="247"/>
      <c r="R73" s="247"/>
      <c r="S73" s="248"/>
      <c r="T73" s="28" t="s">
        <v>66</v>
      </c>
      <c r="U73" s="230">
        <f>SUM(U59:W64)+SUMIF($F$65,$AZ$66,$U$65)+SUMIF($F$66,$AZ$66,$U$66)+SUMIF($F$65,$AZ$67,$U$65)+SUMIF($F$66,$AZ$67,$U$66)</f>
        <v>1700</v>
      </c>
      <c r="V73" s="231"/>
      <c r="W73" s="232"/>
      <c r="X73" s="238"/>
      <c r="Y73" s="239"/>
      <c r="Z73" s="240"/>
      <c r="AA73" s="228"/>
      <c r="AB73" s="228"/>
      <c r="AC73" s="228"/>
      <c r="AD73" s="229">
        <f>IF(U73&gt;O73,U73-O73,"")</f>
        <v>1700</v>
      </c>
      <c r="AE73" s="229"/>
      <c r="AF73" s="229"/>
      <c r="AG73" s="230">
        <f>IF(U73&gt;O73,O73,U73)</f>
        <v>0</v>
      </c>
      <c r="AH73" s="231"/>
      <c r="AI73" s="232"/>
      <c r="AJ73" s="233"/>
      <c r="AK73" s="233"/>
      <c r="AL73" s="234">
        <f>SUM(AL59:AN72)</f>
        <v>17000</v>
      </c>
      <c r="AM73" s="235"/>
      <c r="AN73" s="236"/>
      <c r="AO73" s="29"/>
      <c r="AP73" s="237">
        <f>SUM(AP59:AR72)</f>
        <v>15300</v>
      </c>
      <c r="AQ73" s="237"/>
      <c r="AR73" s="237"/>
      <c r="AS73" s="215">
        <f>SUM(AS59:AU72)</f>
        <v>1700</v>
      </c>
      <c r="AT73" s="216"/>
      <c r="AU73" s="217"/>
      <c r="AV73" s="218">
        <v>0</v>
      </c>
      <c r="AW73" s="219"/>
      <c r="AZ73" s="108" t="s">
        <v>121</v>
      </c>
      <c r="BA73" s="109" t="s">
        <v>145</v>
      </c>
      <c r="BB73" s="110">
        <f>ROUND((BE47*86/1000),0)</f>
        <v>146</v>
      </c>
      <c r="BG73" s="8">
        <v>0.4375</v>
      </c>
      <c r="BL73" s="1" t="str">
        <f>A22&amp;BA74</f>
        <v>A16271</v>
      </c>
    </row>
    <row r="74" spans="1:64" ht="15" customHeight="1">
      <c r="A74" s="30" t="s">
        <v>67</v>
      </c>
      <c r="B74" s="31"/>
      <c r="C74" s="31"/>
      <c r="D74" s="31"/>
      <c r="E74" s="32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 s="1">
        <v>37</v>
      </c>
      <c r="AZ74" s="108" t="s">
        <v>146</v>
      </c>
      <c r="BA74" s="109" t="s">
        <v>147</v>
      </c>
      <c r="BB74" s="110">
        <f>ROUND((BE47*48/1000),0)</f>
        <v>82</v>
      </c>
      <c r="BG74" s="8">
        <v>0.447916666666667</v>
      </c>
      <c r="BL74" s="1" t="str">
        <f>A22&amp;BA75</f>
        <v>A16273</v>
      </c>
    </row>
    <row r="75" spans="1:64" ht="16.5" customHeight="1">
      <c r="A75" s="220" t="s">
        <v>68</v>
      </c>
      <c r="B75" s="221"/>
      <c r="C75" s="221"/>
      <c r="D75" s="222"/>
      <c r="E75" s="201" t="s">
        <v>97</v>
      </c>
      <c r="F75" s="221"/>
      <c r="G75" s="221"/>
      <c r="H75" s="222"/>
      <c r="I75" s="220" t="s">
        <v>70</v>
      </c>
      <c r="J75" s="223"/>
      <c r="K75" s="224"/>
      <c r="L75" s="225" t="s">
        <v>98</v>
      </c>
      <c r="M75" s="226"/>
      <c r="N75" s="226"/>
      <c r="O75" s="226"/>
      <c r="P75" s="220" t="s">
        <v>68</v>
      </c>
      <c r="Q75" s="221"/>
      <c r="R75" s="221"/>
      <c r="S75" s="222"/>
      <c r="T75" s="225" t="s">
        <v>69</v>
      </c>
      <c r="U75" s="227"/>
      <c r="V75" s="227"/>
      <c r="W75" s="227"/>
      <c r="X75" s="220" t="s">
        <v>70</v>
      </c>
      <c r="Y75" s="221"/>
      <c r="Z75" s="222"/>
      <c r="AA75" s="225" t="s">
        <v>98</v>
      </c>
      <c r="AB75" s="226"/>
      <c r="AC75" s="226"/>
      <c r="AD75" s="226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 s="1">
        <v>38</v>
      </c>
      <c r="AZ75" s="108" t="s">
        <v>148</v>
      </c>
      <c r="BA75" s="109" t="s">
        <v>149</v>
      </c>
      <c r="BB75" s="110">
        <f>ROUND(($BB$74*90/100),0)</f>
        <v>74</v>
      </c>
      <c r="BG75" s="8">
        <v>0.458333333333333</v>
      </c>
      <c r="BL75" s="1" t="str">
        <f>A22&amp;BA76</f>
        <v>A16275</v>
      </c>
    </row>
    <row r="76" spans="1:59" ht="15.75" customHeight="1">
      <c r="A76" s="35" t="s">
        <v>71</v>
      </c>
      <c r="B76" s="36"/>
      <c r="C76" s="36"/>
      <c r="D76" s="37"/>
      <c r="E76" s="38"/>
      <c r="F76" s="36"/>
      <c r="G76" s="36"/>
      <c r="H76" s="37"/>
      <c r="I76" s="38"/>
      <c r="J76" s="36"/>
      <c r="K76" s="37"/>
      <c r="L76" s="38"/>
      <c r="M76" s="36"/>
      <c r="N76" s="36"/>
      <c r="O76" s="37"/>
      <c r="P76" s="20" t="s">
        <v>72</v>
      </c>
      <c r="Q76" s="20"/>
      <c r="R76" s="38"/>
      <c r="S76" s="37"/>
      <c r="T76" s="38"/>
      <c r="U76" s="36"/>
      <c r="V76" s="36"/>
      <c r="W76" s="37"/>
      <c r="X76" s="38"/>
      <c r="Y76" s="36"/>
      <c r="Z76" s="37"/>
      <c r="AA76" s="38"/>
      <c r="AB76" s="36"/>
      <c r="AC76" s="36"/>
      <c r="AD76" s="37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 s="1">
        <v>39</v>
      </c>
      <c r="AZ76" s="111" t="s">
        <v>150</v>
      </c>
      <c r="BA76" s="112" t="s">
        <v>151</v>
      </c>
      <c r="BB76" s="113">
        <f>ROUND(($BB$74*80/100),0)</f>
        <v>66</v>
      </c>
      <c r="BG76" s="8">
        <v>0.46875</v>
      </c>
    </row>
    <row r="77" spans="1:59" ht="15" customHeight="1">
      <c r="A77" s="35" t="s">
        <v>73</v>
      </c>
      <c r="B77" s="36"/>
      <c r="C77" s="36"/>
      <c r="D77" s="37"/>
      <c r="E77" s="38"/>
      <c r="F77" s="36"/>
      <c r="G77" s="36"/>
      <c r="H77" s="37"/>
      <c r="I77" s="38"/>
      <c r="J77" s="36"/>
      <c r="K77" s="37"/>
      <c r="L77" s="38"/>
      <c r="M77" s="36"/>
      <c r="N77" s="36"/>
      <c r="O77" s="37"/>
      <c r="P77" s="39" t="s">
        <v>74</v>
      </c>
      <c r="Q77" s="20"/>
      <c r="R77" s="38"/>
      <c r="S77" s="37"/>
      <c r="T77" s="38"/>
      <c r="U77" s="36"/>
      <c r="V77" s="36"/>
      <c r="W77" s="37"/>
      <c r="X77" s="38"/>
      <c r="Y77" s="36"/>
      <c r="Z77" s="37"/>
      <c r="AA77" s="38"/>
      <c r="AB77" s="36"/>
      <c r="AC77" s="36"/>
      <c r="AD77" s="3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BG77" s="8">
        <v>0.479166666666667</v>
      </c>
    </row>
    <row r="78" spans="1:59" ht="15.75" customHeight="1">
      <c r="A78" s="35" t="s">
        <v>71</v>
      </c>
      <c r="B78" s="36"/>
      <c r="C78" s="36"/>
      <c r="D78" s="37"/>
      <c r="E78" s="38"/>
      <c r="F78" s="36"/>
      <c r="G78" s="36"/>
      <c r="H78" s="37"/>
      <c r="I78" s="38"/>
      <c r="J78" s="36"/>
      <c r="K78" s="37"/>
      <c r="L78" s="38"/>
      <c r="M78" s="36"/>
      <c r="N78" s="36"/>
      <c r="O78" s="37"/>
      <c r="P78" s="20" t="s">
        <v>75</v>
      </c>
      <c r="Q78" s="20"/>
      <c r="R78" s="38"/>
      <c r="S78" s="37"/>
      <c r="T78" s="38"/>
      <c r="U78" s="36"/>
      <c r="V78" s="36"/>
      <c r="W78" s="37"/>
      <c r="X78" s="38"/>
      <c r="Y78" s="36"/>
      <c r="Z78" s="37"/>
      <c r="AA78" s="38"/>
      <c r="AB78" s="36"/>
      <c r="AC78" s="36"/>
      <c r="AD78" s="37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BG78" s="8">
        <v>0.489583333333333</v>
      </c>
    </row>
    <row r="79" spans="1:59" ht="15" customHeight="1">
      <c r="A79" s="20" t="s">
        <v>76</v>
      </c>
      <c r="B79" s="4"/>
      <c r="C79" s="4"/>
      <c r="D79" s="4"/>
      <c r="E79" s="38"/>
      <c r="F79" s="36"/>
      <c r="G79" s="36"/>
      <c r="H79" s="37"/>
      <c r="I79" s="38"/>
      <c r="J79" s="36"/>
      <c r="K79" s="37"/>
      <c r="L79" s="38"/>
      <c r="M79" s="36"/>
      <c r="N79" s="36"/>
      <c r="O79" s="37"/>
      <c r="P79" s="20" t="s">
        <v>66</v>
      </c>
      <c r="Q79" s="35"/>
      <c r="R79" s="36"/>
      <c r="S79" s="37"/>
      <c r="T79" s="209"/>
      <c r="U79" s="210"/>
      <c r="V79" s="210"/>
      <c r="W79" s="210"/>
      <c r="X79" s="210"/>
      <c r="Y79" s="210"/>
      <c r="Z79" s="211"/>
      <c r="AA79" s="38"/>
      <c r="AB79" s="36"/>
      <c r="AC79" s="36"/>
      <c r="AD79" s="37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BG79" s="8">
        <v>0.5</v>
      </c>
    </row>
    <row r="80" spans="1:59" ht="15.75" customHeight="1">
      <c r="A80" s="14" t="s">
        <v>77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BG80" s="8">
        <v>0.510416666666667</v>
      </c>
    </row>
    <row r="81" spans="1:59" ht="17.25" customHeight="1">
      <c r="A81" s="20" t="s">
        <v>78</v>
      </c>
      <c r="B81" s="4"/>
      <c r="C81" s="4"/>
      <c r="D81" s="4"/>
      <c r="E81" s="4"/>
      <c r="F81" s="35"/>
      <c r="G81" s="40" t="s">
        <v>79</v>
      </c>
      <c r="H81" s="36"/>
      <c r="I81" s="36"/>
      <c r="J81" s="36"/>
      <c r="K81" s="36"/>
      <c r="L81" s="36"/>
      <c r="M81" s="41"/>
      <c r="N81" s="20" t="s">
        <v>80</v>
      </c>
      <c r="O81" s="4"/>
      <c r="P81" s="4"/>
      <c r="Q81" s="4"/>
      <c r="R81" s="20"/>
      <c r="S81" s="20" t="s">
        <v>81</v>
      </c>
      <c r="T81" s="4"/>
      <c r="U81" s="4"/>
      <c r="V81" s="4"/>
      <c r="W81" s="20"/>
      <c r="X81" s="38"/>
      <c r="Y81" s="40" t="s">
        <v>82</v>
      </c>
      <c r="Z81" s="36"/>
      <c r="AA81" s="36"/>
      <c r="AB81" s="36"/>
      <c r="AC81" s="36"/>
      <c r="AD81" s="36"/>
      <c r="AE81" s="36"/>
      <c r="AF81" s="37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BG81" s="8">
        <v>0.520833333333333</v>
      </c>
    </row>
    <row r="82" spans="1:59" ht="18" customHeight="1">
      <c r="A82" s="42"/>
      <c r="B82" s="43"/>
      <c r="C82" s="43"/>
      <c r="D82" s="43"/>
      <c r="E82" s="44"/>
      <c r="F82" s="42"/>
      <c r="G82" s="43"/>
      <c r="H82" s="43"/>
      <c r="I82" s="43"/>
      <c r="J82" s="43"/>
      <c r="K82" s="43"/>
      <c r="L82" s="43"/>
      <c r="M82" s="44"/>
      <c r="N82" s="42"/>
      <c r="O82" s="43"/>
      <c r="P82" s="43"/>
      <c r="Q82" s="43"/>
      <c r="R82" s="44"/>
      <c r="S82" s="42"/>
      <c r="T82" s="43"/>
      <c r="U82" s="43"/>
      <c r="V82" s="43"/>
      <c r="W82" s="44"/>
      <c r="X82" s="42"/>
      <c r="Y82" s="43"/>
      <c r="Z82" s="43"/>
      <c r="AA82" s="43"/>
      <c r="AB82" s="43"/>
      <c r="AC82" s="43"/>
      <c r="AD82" s="43"/>
      <c r="AE82" s="43"/>
      <c r="AF82" s="44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BG82" s="8">
        <v>0.53125</v>
      </c>
    </row>
    <row r="83" spans="1:59" ht="17.25" customHeight="1">
      <c r="A83" s="51" t="s">
        <v>50</v>
      </c>
      <c r="B83" s="212" t="s">
        <v>51</v>
      </c>
      <c r="C83" s="213"/>
      <c r="D83" s="213"/>
      <c r="E83" s="214"/>
      <c r="F83" s="212" t="s">
        <v>52</v>
      </c>
      <c r="G83" s="213"/>
      <c r="H83" s="213"/>
      <c r="I83" s="213"/>
      <c r="J83" s="213"/>
      <c r="K83" s="214"/>
      <c r="L83" s="201" t="s">
        <v>53</v>
      </c>
      <c r="M83" s="202"/>
      <c r="N83" s="203"/>
      <c r="O83" s="51" t="s">
        <v>83</v>
      </c>
      <c r="P83" s="52"/>
      <c r="Q83" s="204" t="s">
        <v>84</v>
      </c>
      <c r="R83" s="207"/>
      <c r="S83" s="208"/>
      <c r="T83" s="53" t="s">
        <v>85</v>
      </c>
      <c r="U83" s="201" t="s">
        <v>86</v>
      </c>
      <c r="V83" s="202"/>
      <c r="W83" s="203"/>
      <c r="X83" s="204" t="s">
        <v>87</v>
      </c>
      <c r="Y83" s="207"/>
      <c r="Z83" s="208"/>
      <c r="AA83" s="201" t="s">
        <v>88</v>
      </c>
      <c r="AB83" s="202"/>
      <c r="AC83" s="203"/>
      <c r="AD83" s="204" t="s">
        <v>89</v>
      </c>
      <c r="AE83" s="205"/>
      <c r="AF83" s="206"/>
      <c r="AG83" s="204" t="s">
        <v>90</v>
      </c>
      <c r="AH83" s="207"/>
      <c r="AI83" s="208"/>
      <c r="AJ83" s="204" t="s">
        <v>91</v>
      </c>
      <c r="AK83" s="206"/>
      <c r="AL83" s="204" t="s">
        <v>92</v>
      </c>
      <c r="AM83" s="205"/>
      <c r="AN83" s="206"/>
      <c r="AO83" s="204" t="s">
        <v>93</v>
      </c>
      <c r="AP83" s="207"/>
      <c r="AQ83" s="208"/>
      <c r="AR83" s="201" t="s">
        <v>94</v>
      </c>
      <c r="AS83" s="202"/>
      <c r="AT83" s="202"/>
      <c r="AU83" s="203"/>
      <c r="AV83" s="201" t="s">
        <v>64</v>
      </c>
      <c r="AW83" s="203"/>
      <c r="BG83" s="8">
        <v>0.541666666666667</v>
      </c>
    </row>
    <row r="84" spans="1:59" ht="18" customHeight="1">
      <c r="A84" s="38"/>
      <c r="B84" s="38"/>
      <c r="C84" s="36"/>
      <c r="D84" s="36"/>
      <c r="E84" s="37"/>
      <c r="F84" s="36"/>
      <c r="G84" s="36"/>
      <c r="H84" s="36"/>
      <c r="I84" s="36"/>
      <c r="J84" s="36"/>
      <c r="K84" s="37"/>
      <c r="L84" s="38"/>
      <c r="M84" s="36"/>
      <c r="N84" s="37"/>
      <c r="O84" s="38"/>
      <c r="P84" s="37"/>
      <c r="Q84" s="38"/>
      <c r="R84" s="36"/>
      <c r="S84" s="37"/>
      <c r="T84" s="36"/>
      <c r="U84" s="38"/>
      <c r="V84" s="36"/>
      <c r="W84" s="37"/>
      <c r="X84" s="38"/>
      <c r="Y84" s="36"/>
      <c r="Z84" s="37"/>
      <c r="AA84" s="38"/>
      <c r="AB84" s="36"/>
      <c r="AC84" s="37"/>
      <c r="AD84" s="38"/>
      <c r="AE84" s="36"/>
      <c r="AF84" s="37"/>
      <c r="AG84" s="38"/>
      <c r="AH84" s="36"/>
      <c r="AI84" s="37"/>
      <c r="AJ84" s="38"/>
      <c r="AK84" s="37"/>
      <c r="AL84" s="38"/>
      <c r="AM84" s="36"/>
      <c r="AN84" s="37"/>
      <c r="AO84" s="38"/>
      <c r="AP84" s="36"/>
      <c r="AQ84" s="37"/>
      <c r="AR84" s="38"/>
      <c r="AS84" s="36"/>
      <c r="AT84" s="36"/>
      <c r="AU84" s="36"/>
      <c r="AV84" s="36"/>
      <c r="AW84" s="37"/>
      <c r="BG84" s="8">
        <v>0.552083333333333</v>
      </c>
    </row>
    <row r="85" spans="1:59" ht="18" customHeight="1">
      <c r="A85" s="38"/>
      <c r="B85" s="38"/>
      <c r="C85" s="36"/>
      <c r="D85" s="36"/>
      <c r="E85" s="37"/>
      <c r="F85" s="36"/>
      <c r="G85" s="36"/>
      <c r="H85" s="36"/>
      <c r="I85" s="36"/>
      <c r="J85" s="36"/>
      <c r="K85" s="37"/>
      <c r="L85" s="38"/>
      <c r="M85" s="36"/>
      <c r="N85" s="37"/>
      <c r="O85" s="38"/>
      <c r="P85" s="37"/>
      <c r="Q85" s="38"/>
      <c r="R85" s="36"/>
      <c r="S85" s="37"/>
      <c r="T85" s="36"/>
      <c r="U85" s="38"/>
      <c r="V85" s="36"/>
      <c r="W85" s="37"/>
      <c r="X85" s="38"/>
      <c r="Y85" s="36"/>
      <c r="Z85" s="37"/>
      <c r="AA85" s="38"/>
      <c r="AB85" s="36"/>
      <c r="AC85" s="37"/>
      <c r="AD85" s="38"/>
      <c r="AE85" s="36"/>
      <c r="AF85" s="37"/>
      <c r="AG85" s="38"/>
      <c r="AH85" s="36"/>
      <c r="AI85" s="37"/>
      <c r="AJ85" s="38"/>
      <c r="AK85" s="37"/>
      <c r="AL85" s="38"/>
      <c r="AM85" s="36"/>
      <c r="AN85" s="37"/>
      <c r="AO85" s="38"/>
      <c r="AP85" s="36"/>
      <c r="AQ85" s="37"/>
      <c r="AR85" s="38"/>
      <c r="AS85" s="36"/>
      <c r="AT85" s="36"/>
      <c r="AU85" s="36"/>
      <c r="AV85" s="36"/>
      <c r="AW85" s="37"/>
      <c r="BG85" s="8">
        <v>0.5625</v>
      </c>
    </row>
    <row r="86" ht="15.75" customHeight="1">
      <c r="BG86" s="8">
        <v>0.572916666666667</v>
      </c>
    </row>
    <row r="87" ht="15" customHeight="1">
      <c r="BG87" s="8">
        <v>0.583333333333333</v>
      </c>
    </row>
    <row r="88" ht="14.25" customHeight="1">
      <c r="BG88" s="8">
        <v>0.59375</v>
      </c>
    </row>
    <row r="89" ht="15" customHeight="1">
      <c r="BG89" s="8">
        <v>0.604166666666667</v>
      </c>
    </row>
    <row r="90" ht="14.25" customHeight="1">
      <c r="BG90" s="8">
        <v>0.614583333333333</v>
      </c>
    </row>
    <row r="91" ht="16.5" customHeight="1">
      <c r="BG91" s="8">
        <v>0.625</v>
      </c>
    </row>
    <row r="92" ht="17.25" customHeight="1">
      <c r="BG92" s="8">
        <v>0.635416666666667</v>
      </c>
    </row>
    <row r="93" ht="17.25" customHeight="1">
      <c r="BG93" s="8">
        <v>0.645833333333333</v>
      </c>
    </row>
    <row r="94" ht="17.25" customHeight="1">
      <c r="BG94" s="8">
        <v>0.65625</v>
      </c>
    </row>
    <row r="95" ht="18" customHeight="1">
      <c r="BG95" s="8">
        <v>0.666666666666667</v>
      </c>
    </row>
    <row r="96" ht="16.5" customHeight="1">
      <c r="BG96" s="8">
        <v>0.677083333333333</v>
      </c>
    </row>
    <row r="97" ht="18" customHeight="1">
      <c r="BG97" s="8">
        <v>0.6875</v>
      </c>
    </row>
    <row r="98" ht="17.25" customHeight="1">
      <c r="BG98" s="8">
        <v>0.697916666666667</v>
      </c>
    </row>
    <row r="99" ht="15.75" customHeight="1">
      <c r="BG99" s="8">
        <v>0.708333333333333</v>
      </c>
    </row>
    <row r="100" ht="12">
      <c r="BG100" s="8">
        <v>0.71875</v>
      </c>
    </row>
    <row r="101" ht="12">
      <c r="BG101" s="8">
        <v>0.729166666666667</v>
      </c>
    </row>
    <row r="102" ht="12">
      <c r="BG102" s="8">
        <v>0.739583333333333</v>
      </c>
    </row>
    <row r="103" ht="12">
      <c r="BG103" s="8">
        <v>0.75</v>
      </c>
    </row>
    <row r="104" ht="12">
      <c r="BG104" s="8">
        <v>0.760416666666667</v>
      </c>
    </row>
    <row r="105" ht="12">
      <c r="BG105" s="8">
        <v>0.770833333333333</v>
      </c>
    </row>
    <row r="106" ht="12">
      <c r="BG106" s="8">
        <v>0.78125</v>
      </c>
    </row>
    <row r="107" ht="12">
      <c r="BG107" s="8">
        <v>0.791666666666667</v>
      </c>
    </row>
    <row r="108" ht="12">
      <c r="BG108" s="8">
        <v>0.802083333333333</v>
      </c>
    </row>
    <row r="109" ht="12">
      <c r="BG109" s="8">
        <v>0.8125</v>
      </c>
    </row>
    <row r="110" ht="12">
      <c r="BG110" s="8">
        <v>0.822916666666667</v>
      </c>
    </row>
    <row r="111" ht="12">
      <c r="BG111" s="8">
        <v>0.833333333333333</v>
      </c>
    </row>
    <row r="112" ht="12">
      <c r="BG112" s="8">
        <v>0.84375</v>
      </c>
    </row>
    <row r="113" ht="12">
      <c r="BG113" s="8">
        <v>0.854166666666667</v>
      </c>
    </row>
    <row r="114" ht="12">
      <c r="BG114" s="8">
        <v>0.864583333333333</v>
      </c>
    </row>
    <row r="115" ht="12">
      <c r="BG115" s="8">
        <v>0.875</v>
      </c>
    </row>
    <row r="116" ht="12">
      <c r="BG116" s="8">
        <v>0.885416666666667</v>
      </c>
    </row>
    <row r="117" ht="12">
      <c r="BG117" s="8">
        <v>0.895833333333333</v>
      </c>
    </row>
    <row r="118" ht="12">
      <c r="BG118" s="8">
        <v>0.90625</v>
      </c>
    </row>
    <row r="119" ht="12">
      <c r="BG119" s="8">
        <v>0.916666666666667</v>
      </c>
    </row>
    <row r="120" ht="12">
      <c r="BG120" s="8">
        <v>0.927083333333333</v>
      </c>
    </row>
    <row r="121" ht="12">
      <c r="BG121" s="8">
        <v>0.9375</v>
      </c>
    </row>
    <row r="122" ht="12">
      <c r="BG122" s="8">
        <v>0.947916666666667</v>
      </c>
    </row>
    <row r="123" ht="12">
      <c r="BG123" s="8">
        <v>0.958333333333333</v>
      </c>
    </row>
    <row r="124" ht="12">
      <c r="BG124" s="8">
        <v>0.96875</v>
      </c>
    </row>
    <row r="125" ht="12">
      <c r="BG125" s="8">
        <v>0.979166666666667</v>
      </c>
    </row>
    <row r="126" ht="12">
      <c r="BG126" s="8">
        <v>0.989583333333333</v>
      </c>
    </row>
    <row r="460" ht="12">
      <c r="AU460" s="2"/>
    </row>
    <row r="461" ht="12">
      <c r="AU461" s="2"/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2"/>
    </row>
    <row r="1435" ht="12">
      <c r="AU1435" s="2"/>
    </row>
    <row r="1436" ht="12">
      <c r="AU1436" s="2"/>
    </row>
    <row r="1437" ht="12">
      <c r="AU1437" s="2"/>
    </row>
    <row r="1438" ht="12">
      <c r="AU1438" s="2"/>
    </row>
    <row r="1439" ht="12">
      <c r="AU1439" s="2"/>
    </row>
    <row r="1440" ht="12">
      <c r="AU1440" s="2"/>
    </row>
    <row r="1441" ht="12">
      <c r="AU1441" s="2"/>
    </row>
    <row r="1442" ht="12">
      <c r="AU1442" s="2"/>
    </row>
    <row r="1443" ht="12">
      <c r="AU1443" s="2"/>
    </row>
    <row r="1444" ht="12">
      <c r="AU1444" s="2"/>
    </row>
    <row r="1445" ht="12">
      <c r="AU1445" s="2"/>
    </row>
    <row r="1446" ht="12">
      <c r="AU1446" s="2"/>
    </row>
    <row r="1447" ht="12">
      <c r="AU1447" s="2"/>
    </row>
    <row r="1448" ht="12">
      <c r="AU1448" s="2"/>
    </row>
    <row r="1449" ht="12">
      <c r="AU1449" s="2"/>
    </row>
    <row r="1450" ht="12">
      <c r="AU1450" s="2"/>
    </row>
    <row r="1451" ht="12">
      <c r="AU1451" s="2"/>
    </row>
    <row r="1452" ht="12">
      <c r="AU1452" s="2"/>
    </row>
    <row r="1453" ht="12">
      <c r="AU1453" s="2"/>
    </row>
    <row r="1454" ht="12">
      <c r="AU1454" s="2"/>
    </row>
    <row r="1455" ht="12">
      <c r="AU1455" s="2"/>
    </row>
    <row r="1456" ht="12">
      <c r="AU1456" s="2"/>
    </row>
    <row r="1457" ht="12">
      <c r="AU1457" s="2"/>
    </row>
    <row r="1458" ht="12">
      <c r="AU1458" s="2"/>
    </row>
    <row r="1459" ht="12">
      <c r="AU1459" s="2"/>
    </row>
    <row r="1460" ht="12">
      <c r="AU1460" s="2"/>
    </row>
    <row r="1461" ht="12">
      <c r="AU1461" s="2"/>
    </row>
    <row r="1462" ht="12">
      <c r="AU1462" s="2"/>
    </row>
    <row r="1463" ht="12">
      <c r="AU1463" s="2"/>
    </row>
    <row r="1464" ht="12">
      <c r="AU1464" s="2"/>
    </row>
    <row r="1465" ht="12">
      <c r="AU1465" s="3"/>
    </row>
    <row r="1466" ht="12">
      <c r="AU1466" s="3"/>
    </row>
    <row r="1467" ht="12">
      <c r="AU1467" s="3"/>
    </row>
    <row r="1468" ht="12">
      <c r="AU1468" s="3"/>
    </row>
    <row r="1469" ht="12">
      <c r="AU1469" s="3"/>
    </row>
    <row r="1470" ht="12">
      <c r="AU1470" s="3"/>
    </row>
    <row r="1471" ht="12">
      <c r="AU1471" s="3"/>
    </row>
    <row r="1472" ht="12">
      <c r="AU1472" s="3"/>
    </row>
    <row r="1473" ht="12">
      <c r="AU1473" s="3"/>
    </row>
    <row r="1474" ht="12">
      <c r="AU1474" s="3"/>
    </row>
    <row r="1475" ht="12">
      <c r="AU1475" s="3"/>
    </row>
    <row r="1476" ht="12">
      <c r="AU1476" s="3"/>
    </row>
    <row r="1477" ht="12">
      <c r="AU1477" s="3"/>
    </row>
    <row r="1478" ht="12">
      <c r="AU1478" s="3"/>
    </row>
    <row r="1479" ht="12">
      <c r="AU1479" s="3"/>
    </row>
    <row r="1480" ht="12">
      <c r="AU1480" s="3"/>
    </row>
    <row r="1481" ht="12">
      <c r="AU1481" s="3"/>
    </row>
    <row r="1482" ht="12">
      <c r="AU1482" s="3"/>
    </row>
    <row r="1483" ht="12">
      <c r="AU1483" s="3"/>
    </row>
    <row r="1484" ht="12">
      <c r="AU1484" s="3"/>
    </row>
    <row r="1485" ht="12">
      <c r="AU1485" s="3"/>
    </row>
    <row r="1486" ht="12">
      <c r="AU1486" s="3"/>
    </row>
    <row r="1487" ht="12">
      <c r="AU1487" s="3"/>
    </row>
    <row r="1488" ht="12">
      <c r="AU1488" s="3"/>
    </row>
    <row r="1489" ht="12">
      <c r="AU1489" s="3"/>
    </row>
    <row r="1490" ht="12">
      <c r="AU1490" s="3"/>
    </row>
    <row r="1491" ht="12">
      <c r="AU1491" s="3"/>
    </row>
    <row r="1492" ht="12">
      <c r="AU1492" s="3"/>
    </row>
    <row r="1493" ht="12">
      <c r="AU1493" s="3"/>
    </row>
    <row r="1494" ht="12">
      <c r="AU1494" s="3"/>
    </row>
    <row r="1495" ht="12">
      <c r="AU1495" s="3"/>
    </row>
    <row r="1496" ht="12">
      <c r="AU1496" s="3"/>
    </row>
    <row r="1497" ht="12">
      <c r="AU1497" s="3"/>
    </row>
    <row r="1498" ht="12">
      <c r="AU1498" s="3"/>
    </row>
    <row r="1499" ht="12">
      <c r="AU1499" s="3"/>
    </row>
    <row r="1500" ht="12">
      <c r="AU1500" s="3"/>
    </row>
    <row r="1501" ht="12">
      <c r="AU1501" s="3"/>
    </row>
    <row r="1502" ht="12">
      <c r="AU1502" s="3"/>
    </row>
    <row r="1503" ht="12">
      <c r="AU1503" s="3"/>
    </row>
    <row r="1504" ht="12">
      <c r="AU1504" s="3"/>
    </row>
    <row r="1505" ht="12">
      <c r="AU1505" s="3"/>
    </row>
    <row r="1506" ht="12">
      <c r="AU1506" s="3"/>
    </row>
    <row r="1507" ht="12">
      <c r="AU1507" s="3"/>
    </row>
    <row r="1508" ht="12">
      <c r="AU1508" s="3"/>
    </row>
    <row r="1509" ht="12">
      <c r="AU1509" s="3"/>
    </row>
    <row r="1510" ht="12">
      <c r="AU1510" s="3"/>
    </row>
    <row r="1511" ht="12">
      <c r="AU1511" s="3"/>
    </row>
    <row r="1512" ht="12">
      <c r="AU1512" s="3"/>
    </row>
    <row r="1513" ht="12">
      <c r="AU1513" s="3"/>
    </row>
    <row r="1514" ht="12">
      <c r="AU1514" s="3"/>
    </row>
    <row r="1515" ht="12">
      <c r="AU1515" s="3"/>
    </row>
    <row r="1516" ht="12">
      <c r="AU1516" s="3"/>
    </row>
    <row r="1517" ht="12">
      <c r="AU1517" s="3"/>
    </row>
    <row r="1518" ht="12">
      <c r="AU1518" s="3"/>
    </row>
    <row r="1519" ht="12">
      <c r="AU1519" s="3"/>
    </row>
    <row r="1520" ht="12">
      <c r="AU1520" s="3"/>
    </row>
    <row r="1521" ht="12">
      <c r="AU1521" s="3"/>
    </row>
    <row r="1522" ht="12">
      <c r="AU1522" s="3"/>
    </row>
    <row r="1523" ht="12">
      <c r="AU1523" s="3"/>
    </row>
    <row r="1524" ht="12">
      <c r="AU1524" s="3"/>
    </row>
    <row r="1525" ht="12">
      <c r="AU1525" s="3"/>
    </row>
    <row r="1526" ht="12">
      <c r="AU1526" s="3"/>
    </row>
    <row r="1527" ht="12">
      <c r="AU1527" s="3"/>
    </row>
    <row r="1528" ht="12">
      <c r="AU1528" s="3"/>
    </row>
    <row r="1529" ht="12">
      <c r="AU1529" s="3"/>
    </row>
    <row r="1530" ht="12">
      <c r="AU1530" s="3"/>
    </row>
    <row r="1531" ht="12">
      <c r="AU1531" s="3"/>
    </row>
    <row r="1532" ht="12">
      <c r="AU1532" s="3"/>
    </row>
    <row r="1533" ht="12">
      <c r="AU1533" s="3"/>
    </row>
    <row r="1534" ht="12">
      <c r="AU1534" s="3"/>
    </row>
    <row r="1535" ht="12">
      <c r="AU1535" s="3"/>
    </row>
    <row r="1536" ht="12">
      <c r="AU1536" s="3"/>
    </row>
    <row r="1537" ht="12">
      <c r="AU1537" s="3"/>
    </row>
    <row r="1538" ht="12">
      <c r="AU1538" s="3"/>
    </row>
    <row r="1539" ht="12">
      <c r="AU1539" s="3"/>
    </row>
    <row r="1540" ht="12">
      <c r="AU1540" s="3"/>
    </row>
    <row r="1541" ht="12">
      <c r="AU1541" s="3"/>
    </row>
    <row r="1542" ht="12">
      <c r="AU1542" s="3"/>
    </row>
    <row r="1543" ht="12">
      <c r="AU1543" s="3"/>
    </row>
    <row r="1544" ht="12">
      <c r="AU1544" s="3"/>
    </row>
    <row r="1545" ht="12">
      <c r="AU1545" s="3"/>
    </row>
    <row r="1546" ht="12">
      <c r="AU1546" s="3"/>
    </row>
    <row r="1547" ht="12">
      <c r="AU1547" s="3"/>
    </row>
    <row r="1548" ht="12">
      <c r="AU1548" s="3"/>
    </row>
    <row r="1549" ht="12">
      <c r="AU1549" s="3"/>
    </row>
    <row r="1550" ht="12">
      <c r="AU1550" s="3"/>
    </row>
    <row r="1551" ht="12">
      <c r="AU1551" s="3"/>
    </row>
    <row r="1552" ht="12">
      <c r="AU1552" s="3"/>
    </row>
    <row r="1553" ht="12">
      <c r="AU1553" s="3"/>
    </row>
    <row r="1554" ht="12">
      <c r="AU1554" s="3"/>
    </row>
    <row r="1555" ht="12">
      <c r="AU1555" s="3"/>
    </row>
    <row r="1556" ht="12">
      <c r="AU1556" s="3"/>
    </row>
    <row r="1557" ht="12">
      <c r="AU1557" s="3"/>
    </row>
    <row r="1558" ht="12">
      <c r="AU1558" s="3"/>
    </row>
    <row r="1559" ht="12">
      <c r="AU1559" s="3"/>
    </row>
    <row r="1560" ht="12">
      <c r="AU1560" s="3"/>
    </row>
    <row r="1561" ht="12">
      <c r="AU1561" s="3"/>
    </row>
    <row r="1562" ht="12">
      <c r="AU1562" s="3"/>
    </row>
    <row r="1563" ht="12">
      <c r="AU1563" s="3"/>
    </row>
    <row r="1564" ht="12">
      <c r="AU1564" s="3"/>
    </row>
    <row r="1565" ht="12">
      <c r="AU1565" s="3"/>
    </row>
    <row r="1566" ht="12">
      <c r="AU1566" s="3"/>
    </row>
    <row r="1567" ht="12">
      <c r="AU1567" s="3"/>
    </row>
    <row r="1568" ht="12">
      <c r="AU1568" s="3"/>
    </row>
    <row r="1569" ht="12">
      <c r="AU1569" s="3"/>
    </row>
    <row r="1570" ht="12">
      <c r="AU1570" s="3"/>
    </row>
    <row r="1571" ht="12">
      <c r="AU1571" s="3"/>
    </row>
    <row r="1572" ht="12">
      <c r="AU1572" s="3"/>
    </row>
    <row r="1573" ht="12">
      <c r="AU1573" s="3"/>
    </row>
    <row r="1574" ht="12">
      <c r="AU1574" s="3"/>
    </row>
    <row r="1575" ht="12">
      <c r="AU1575" s="3"/>
    </row>
    <row r="1576" ht="12">
      <c r="AU1576" s="3"/>
    </row>
  </sheetData>
  <sheetProtection/>
  <mergeCells count="348">
    <mergeCell ref="A23:E24"/>
    <mergeCell ref="I23:J24"/>
    <mergeCell ref="K23:K24"/>
    <mergeCell ref="L23:L24"/>
    <mergeCell ref="M23:M24"/>
    <mergeCell ref="N23:N24"/>
    <mergeCell ref="O23:O24"/>
    <mergeCell ref="P23:AG24"/>
    <mergeCell ref="AH23:AP24"/>
    <mergeCell ref="A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Q27"/>
    <mergeCell ref="R26:Y27"/>
    <mergeCell ref="Z26:AC27"/>
    <mergeCell ref="AD26:AD27"/>
    <mergeCell ref="AE26:AE27"/>
    <mergeCell ref="AF26:AF27"/>
    <mergeCell ref="AG26:AG27"/>
    <mergeCell ref="AH26:AH27"/>
    <mergeCell ref="AI26:AI27"/>
    <mergeCell ref="AJ26:AJ27"/>
    <mergeCell ref="AK26:AN27"/>
    <mergeCell ref="AO26:AU27"/>
    <mergeCell ref="A28:C28"/>
    <mergeCell ref="N28:Q28"/>
    <mergeCell ref="R28:Y28"/>
    <mergeCell ref="Z28:AC28"/>
    <mergeCell ref="AD28:AN28"/>
    <mergeCell ref="AO28:AP28"/>
    <mergeCell ref="AQ28:AU28"/>
    <mergeCell ref="A29:C29"/>
    <mergeCell ref="D29:M29"/>
    <mergeCell ref="N29:Q29"/>
    <mergeCell ref="R29:Y29"/>
    <mergeCell ref="Z29:AC29"/>
    <mergeCell ref="AD29:AN29"/>
    <mergeCell ref="A31:C32"/>
    <mergeCell ref="D31:H32"/>
    <mergeCell ref="I31:M32"/>
    <mergeCell ref="AT31:AU32"/>
    <mergeCell ref="A33:B33"/>
    <mergeCell ref="D33:H34"/>
    <mergeCell ref="I33:M34"/>
    <mergeCell ref="B34:C34"/>
    <mergeCell ref="A35:B35"/>
    <mergeCell ref="D35:H36"/>
    <mergeCell ref="I35:M36"/>
    <mergeCell ref="B36:C36"/>
    <mergeCell ref="A37:B37"/>
    <mergeCell ref="D37:H38"/>
    <mergeCell ref="I37:M38"/>
    <mergeCell ref="B38:C38"/>
    <mergeCell ref="A39:B39"/>
    <mergeCell ref="D39:H40"/>
    <mergeCell ref="I39:M40"/>
    <mergeCell ref="B40:C40"/>
    <mergeCell ref="A41:B41"/>
    <mergeCell ref="D41:H42"/>
    <mergeCell ref="I41:M42"/>
    <mergeCell ref="B42:C42"/>
    <mergeCell ref="A43:B43"/>
    <mergeCell ref="D43:H44"/>
    <mergeCell ref="I43:M44"/>
    <mergeCell ref="B44:C44"/>
    <mergeCell ref="A45:B45"/>
    <mergeCell ref="D45:H46"/>
    <mergeCell ref="I45:M46"/>
    <mergeCell ref="B46:C46"/>
    <mergeCell ref="A47:B47"/>
    <mergeCell ref="D47:H48"/>
    <mergeCell ref="I47:M48"/>
    <mergeCell ref="B48:C48"/>
    <mergeCell ref="A49:B49"/>
    <mergeCell ref="D49:H50"/>
    <mergeCell ref="I49:M50"/>
    <mergeCell ref="B50:C50"/>
    <mergeCell ref="A51:B51"/>
    <mergeCell ref="D51:H52"/>
    <mergeCell ref="I51:M52"/>
    <mergeCell ref="B52:C52"/>
    <mergeCell ref="A53:B53"/>
    <mergeCell ref="D53:H54"/>
    <mergeCell ref="I53:M54"/>
    <mergeCell ref="B54:C54"/>
    <mergeCell ref="B56:AU56"/>
    <mergeCell ref="B58:E58"/>
    <mergeCell ref="F58:K58"/>
    <mergeCell ref="L58:N58"/>
    <mergeCell ref="O58:P58"/>
    <mergeCell ref="Q58:S58"/>
    <mergeCell ref="U58:W58"/>
    <mergeCell ref="X58:Z58"/>
    <mergeCell ref="AA58:AC58"/>
    <mergeCell ref="AD58:AF58"/>
    <mergeCell ref="AG58:AI58"/>
    <mergeCell ref="AJ58:AK58"/>
    <mergeCell ref="AL58:AN58"/>
    <mergeCell ref="AS58:AU58"/>
    <mergeCell ref="AV58:AW58"/>
    <mergeCell ref="B59:E59"/>
    <mergeCell ref="F59:K59"/>
    <mergeCell ref="L59:N59"/>
    <mergeCell ref="O59:P59"/>
    <mergeCell ref="R59:S59"/>
    <mergeCell ref="U59:W59"/>
    <mergeCell ref="X59:Z59"/>
    <mergeCell ref="AA59:AC59"/>
    <mergeCell ref="AD59:AF59"/>
    <mergeCell ref="AG59:AI59"/>
    <mergeCell ref="AJ59:AK59"/>
    <mergeCell ref="AL59:AN59"/>
    <mergeCell ref="AP59:AR59"/>
    <mergeCell ref="AS59:AU59"/>
    <mergeCell ref="AV59:AW59"/>
    <mergeCell ref="B60:E60"/>
    <mergeCell ref="F60:K60"/>
    <mergeCell ref="L60:N60"/>
    <mergeCell ref="O60:P60"/>
    <mergeCell ref="R60:S60"/>
    <mergeCell ref="U60:W60"/>
    <mergeCell ref="X60:Z60"/>
    <mergeCell ref="AA60:AC60"/>
    <mergeCell ref="AD60:AF60"/>
    <mergeCell ref="AG60:AI60"/>
    <mergeCell ref="AJ60:AK60"/>
    <mergeCell ref="AL60:AN60"/>
    <mergeCell ref="AP60:AR60"/>
    <mergeCell ref="AS60:AU60"/>
    <mergeCell ref="AV60:AW60"/>
    <mergeCell ref="B61:E61"/>
    <mergeCell ref="F61:K61"/>
    <mergeCell ref="L61:N61"/>
    <mergeCell ref="O61:P61"/>
    <mergeCell ref="R61:S61"/>
    <mergeCell ref="U61:W61"/>
    <mergeCell ref="X61:Z61"/>
    <mergeCell ref="AA61:AC61"/>
    <mergeCell ref="AD61:AF61"/>
    <mergeCell ref="AG61:AI61"/>
    <mergeCell ref="AJ61:AK61"/>
    <mergeCell ref="AL61:AN61"/>
    <mergeCell ref="AP61:AR61"/>
    <mergeCell ref="AS61:AU61"/>
    <mergeCell ref="AV61:AW61"/>
    <mergeCell ref="B62:E62"/>
    <mergeCell ref="F62:K62"/>
    <mergeCell ref="L62:N62"/>
    <mergeCell ref="O62:P62"/>
    <mergeCell ref="R62:S62"/>
    <mergeCell ref="U62:W62"/>
    <mergeCell ref="X62:Z62"/>
    <mergeCell ref="AA62:AC62"/>
    <mergeCell ref="AD62:AF62"/>
    <mergeCell ref="AG62:AI62"/>
    <mergeCell ref="AJ62:AK62"/>
    <mergeCell ref="AL62:AN62"/>
    <mergeCell ref="AP62:AR62"/>
    <mergeCell ref="AS62:AU62"/>
    <mergeCell ref="AV62:AW62"/>
    <mergeCell ref="B63:E63"/>
    <mergeCell ref="F63:K63"/>
    <mergeCell ref="L63:N63"/>
    <mergeCell ref="O63:P63"/>
    <mergeCell ref="R63:S63"/>
    <mergeCell ref="U63:W63"/>
    <mergeCell ref="X63:Z63"/>
    <mergeCell ref="AA63:AC63"/>
    <mergeCell ref="AD63:AF63"/>
    <mergeCell ref="AG63:AI63"/>
    <mergeCell ref="AJ63:AK63"/>
    <mergeCell ref="AL63:AN63"/>
    <mergeCell ref="AP63:AR63"/>
    <mergeCell ref="AS63:AU63"/>
    <mergeCell ref="AV63:AW63"/>
    <mergeCell ref="B64:E64"/>
    <mergeCell ref="F64:K64"/>
    <mergeCell ref="L64:N64"/>
    <mergeCell ref="O64:P64"/>
    <mergeCell ref="R64:S64"/>
    <mergeCell ref="U64:W64"/>
    <mergeCell ref="X64:Z64"/>
    <mergeCell ref="AA64:AC64"/>
    <mergeCell ref="AD64:AF64"/>
    <mergeCell ref="AG64:AI64"/>
    <mergeCell ref="AJ64:AK64"/>
    <mergeCell ref="AL64:AN64"/>
    <mergeCell ref="AP64:AR64"/>
    <mergeCell ref="AS64:AU64"/>
    <mergeCell ref="AV64:AW64"/>
    <mergeCell ref="B65:E65"/>
    <mergeCell ref="F65:K65"/>
    <mergeCell ref="L65:N65"/>
    <mergeCell ref="O65:P65"/>
    <mergeCell ref="R65:S65"/>
    <mergeCell ref="U65:W65"/>
    <mergeCell ref="X65:Z65"/>
    <mergeCell ref="AA65:AC65"/>
    <mergeCell ref="AD65:AF65"/>
    <mergeCell ref="AG65:AI65"/>
    <mergeCell ref="AJ65:AK65"/>
    <mergeCell ref="AL65:AN65"/>
    <mergeCell ref="AP65:AR65"/>
    <mergeCell ref="AS65:AU65"/>
    <mergeCell ref="AV65:AW65"/>
    <mergeCell ref="B66:E66"/>
    <mergeCell ref="F66:K66"/>
    <mergeCell ref="L66:N66"/>
    <mergeCell ref="O66:P66"/>
    <mergeCell ref="R66:S66"/>
    <mergeCell ref="U66:W66"/>
    <mergeCell ref="X66:Z66"/>
    <mergeCell ref="AA66:AC66"/>
    <mergeCell ref="AD66:AF66"/>
    <mergeCell ref="AG66:AI66"/>
    <mergeCell ref="AJ66:AK66"/>
    <mergeCell ref="AL66:AN66"/>
    <mergeCell ref="AP66:AR66"/>
    <mergeCell ref="AS66:AU66"/>
    <mergeCell ref="AV66:AW66"/>
    <mergeCell ref="B67:E67"/>
    <mergeCell ref="F67:K67"/>
    <mergeCell ref="L67:N67"/>
    <mergeCell ref="O67:P67"/>
    <mergeCell ref="R67:S67"/>
    <mergeCell ref="U67:W67"/>
    <mergeCell ref="X67:Z67"/>
    <mergeCell ref="AA67:AC67"/>
    <mergeCell ref="AD67:AF67"/>
    <mergeCell ref="AG67:AI67"/>
    <mergeCell ref="AJ67:AK67"/>
    <mergeCell ref="AL67:AN67"/>
    <mergeCell ref="AP67:AR67"/>
    <mergeCell ref="AS67:AU67"/>
    <mergeCell ref="AV67:AW67"/>
    <mergeCell ref="B68:E68"/>
    <mergeCell ref="F68:K68"/>
    <mergeCell ref="L68:N68"/>
    <mergeCell ref="O68:P68"/>
    <mergeCell ref="R68:S68"/>
    <mergeCell ref="U68:W68"/>
    <mergeCell ref="X68:Z68"/>
    <mergeCell ref="AA68:AC68"/>
    <mergeCell ref="AD68:AF68"/>
    <mergeCell ref="AG68:AI68"/>
    <mergeCell ref="AJ68:AK68"/>
    <mergeCell ref="AL68:AN68"/>
    <mergeCell ref="AP68:AR68"/>
    <mergeCell ref="AS68:AU68"/>
    <mergeCell ref="AV68:AW68"/>
    <mergeCell ref="B69:E69"/>
    <mergeCell ref="F69:K69"/>
    <mergeCell ref="L69:N69"/>
    <mergeCell ref="O69:P69"/>
    <mergeCell ref="R69:S69"/>
    <mergeCell ref="U69:W69"/>
    <mergeCell ref="X69:Z69"/>
    <mergeCell ref="AA69:AC69"/>
    <mergeCell ref="AD69:AF69"/>
    <mergeCell ref="AG69:AI69"/>
    <mergeCell ref="AJ69:AK69"/>
    <mergeCell ref="AL69:AN69"/>
    <mergeCell ref="AP69:AR69"/>
    <mergeCell ref="AS69:AU69"/>
    <mergeCell ref="AV69:AW69"/>
    <mergeCell ref="A70:E70"/>
    <mergeCell ref="F70:K70"/>
    <mergeCell ref="L70:N70"/>
    <mergeCell ref="O70:P70"/>
    <mergeCell ref="R70:S70"/>
    <mergeCell ref="U70:W70"/>
    <mergeCell ref="X70:Z70"/>
    <mergeCell ref="AA70:AC70"/>
    <mergeCell ref="AD70:AF70"/>
    <mergeCell ref="AG70:AI70"/>
    <mergeCell ref="AJ70:AK70"/>
    <mergeCell ref="AL70:AN70"/>
    <mergeCell ref="AP70:AR70"/>
    <mergeCell ref="B71:E71"/>
    <mergeCell ref="F71:K71"/>
    <mergeCell ref="L71:N71"/>
    <mergeCell ref="O71:P71"/>
    <mergeCell ref="R71:S71"/>
    <mergeCell ref="U71:W71"/>
    <mergeCell ref="X71:Z71"/>
    <mergeCell ref="AA71:AC71"/>
    <mergeCell ref="AD71:AF71"/>
    <mergeCell ref="AG71:AI71"/>
    <mergeCell ref="AJ71:AK71"/>
    <mergeCell ref="AL71:AN71"/>
    <mergeCell ref="AP71:AR71"/>
    <mergeCell ref="B72:E72"/>
    <mergeCell ref="F72:K72"/>
    <mergeCell ref="L72:N72"/>
    <mergeCell ref="O72:P72"/>
    <mergeCell ref="R72:S72"/>
    <mergeCell ref="U72:W72"/>
    <mergeCell ref="X72:Z72"/>
    <mergeCell ref="AA72:AC72"/>
    <mergeCell ref="AD72:AF72"/>
    <mergeCell ref="AG72:AI72"/>
    <mergeCell ref="AJ72:AK72"/>
    <mergeCell ref="AL72:AN72"/>
    <mergeCell ref="AP72:AR72"/>
    <mergeCell ref="A73:K73"/>
    <mergeCell ref="L73:N73"/>
    <mergeCell ref="O73:S73"/>
    <mergeCell ref="U73:W73"/>
    <mergeCell ref="X73:Z73"/>
    <mergeCell ref="AA73:AC73"/>
    <mergeCell ref="AD73:AF73"/>
    <mergeCell ref="AG73:AI73"/>
    <mergeCell ref="AJ73:AK73"/>
    <mergeCell ref="AL73:AN73"/>
    <mergeCell ref="AP73:AR73"/>
    <mergeCell ref="AS73:AU73"/>
    <mergeCell ref="AV73:AW73"/>
    <mergeCell ref="A75:D75"/>
    <mergeCell ref="E75:H75"/>
    <mergeCell ref="I75:K75"/>
    <mergeCell ref="L75:O75"/>
    <mergeCell ref="P75:S75"/>
    <mergeCell ref="T75:W75"/>
    <mergeCell ref="X75:Z75"/>
    <mergeCell ref="AA75:AD75"/>
    <mergeCell ref="T79:Z79"/>
    <mergeCell ref="B83:E83"/>
    <mergeCell ref="F83:K83"/>
    <mergeCell ref="L83:N83"/>
    <mergeCell ref="Q83:S83"/>
    <mergeCell ref="U83:W83"/>
    <mergeCell ref="X83:Z83"/>
    <mergeCell ref="AR83:AU83"/>
    <mergeCell ref="AV83:AW83"/>
    <mergeCell ref="AA83:AC83"/>
    <mergeCell ref="AD83:AF83"/>
    <mergeCell ref="AG83:AI83"/>
    <mergeCell ref="AJ83:AK83"/>
    <mergeCell ref="AL83:AN83"/>
    <mergeCell ref="AO83:AQ83"/>
  </mergeCells>
  <dataValidations count="14">
    <dataValidation type="list" allowBlank="1" showInputMessage="1" showErrorMessage="1" sqref="AQ28:AU28">
      <formula1>$BP$30:$BP$32</formula1>
    </dataValidation>
    <dataValidation type="list" allowBlank="1" showInputMessage="1" sqref="D39:H44">
      <formula1>$AZ$44:$AZ$61</formula1>
    </dataValidation>
    <dataValidation type="list" allowBlank="1" showInputMessage="1" sqref="D33:H38">
      <formula1>$AZ$30:$AZ$43</formula1>
    </dataValidation>
    <dataValidation type="list" allowBlank="1" sqref="AE26:AE27">
      <formula1>"27,28,29,30,31"</formula1>
    </dataValidation>
    <dataValidation type="list" allowBlank="1" sqref="M23:M24 AG26:AG27">
      <formula1>"1,2,3,4,5,6,7,8,9,10,11,12"</formula1>
    </dataValidation>
    <dataValidation type="list" allowBlank="1" showInputMessage="1" showErrorMessage="1" sqref="A23:E24">
      <formula1>"認定済,申請中"</formula1>
    </dataValidation>
    <dataValidation type="list" allowBlank="1" showInputMessage="1" showErrorMessage="1" sqref="AI26:AI27">
      <formula1>"1,2,3,4,5,6,7,8,9,10,11,12,13,14,15,16,17,18,19,20,21,22,23,24,25,26,27,28,29,30,31"</formula1>
    </dataValidation>
    <dataValidation type="list" allowBlank="1" showInputMessage="1" showErrorMessage="1" sqref="D53:H54">
      <formula1>$AZ$72:$AZ$76</formula1>
    </dataValidation>
    <dataValidation type="list" allowBlank="1" showInputMessage="1" showErrorMessage="1" sqref="D45 D47:H48">
      <formula1>$AZ$62:$AZ$67</formula1>
    </dataValidation>
    <dataValidation type="list" allowBlank="1" showInputMessage="1" showErrorMessage="1" sqref="D49:H52">
      <formula1>$AZ$68:$AZ$71</formula1>
    </dataValidation>
    <dataValidation type="list" allowBlank="1" showInputMessage="1" showErrorMessage="1" sqref="B56">
      <formula1>"サービス利用票別表,サービス提供票別表"</formula1>
    </dataValidation>
    <dataValidation type="list" allowBlank="1" showInputMessage="1" showErrorMessage="1" sqref="R28:Y28">
      <formula1>$BD$30:$BD$35</formula1>
    </dataValidation>
    <dataValidation type="list" allowBlank="1" sqref="K23:K24">
      <formula1>$BQ$30:$BQ$34</formula1>
    </dataValidation>
    <dataValidation errorStyle="information" type="list" allowBlank="1" sqref="B34:C34 A33:B33 A35:B35 B36:C36 A37:B37 B54:C54 A45:B45 B46:C46 A47:B47 B44:C44 A53:B53 B38:C38 A39:B39 B52:C52 A43:B43 B48:C48 A49:B49 B50:C50 A51:B51 B40:C40 B42:C42 A41:B41">
      <formula1>$BG$30:$BG$126</formula1>
    </dataValidation>
  </dataValidations>
  <printOptions/>
  <pageMargins left="0.2" right="0.2" top="0.7480314960629921" bottom="0.57" header="0.31496062992125984" footer="0.6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1553"/>
  <sheetViews>
    <sheetView tabSelected="1" zoomScale="110" zoomScaleNormal="110" zoomScalePageLayoutView="0" workbookViewId="0" topLeftCell="A1">
      <selection activeCell="A66" sqref="A66:C66"/>
    </sheetView>
  </sheetViews>
  <sheetFormatPr defaultColWidth="3.00390625" defaultRowHeight="13.5"/>
  <cols>
    <col min="1" max="1" width="4.00390625" style="1" customWidth="1"/>
    <col min="2" max="2" width="3.125" style="1" customWidth="1"/>
    <col min="3" max="3" width="4.625" style="1" customWidth="1"/>
    <col min="4" max="13" width="3.125" style="1" customWidth="1"/>
    <col min="14" max="16" width="3.00390625" style="1" customWidth="1"/>
    <col min="17" max="17" width="4.00390625" style="1" customWidth="1"/>
    <col min="18" max="44" width="3.00390625" style="1" customWidth="1"/>
    <col min="45" max="45" width="2.375" style="1" customWidth="1"/>
    <col min="46" max="52" width="3.00390625" style="1" customWidth="1"/>
    <col min="53" max="53" width="2.00390625" style="1" customWidth="1"/>
    <col min="54" max="55" width="2.25390625" style="1" customWidth="1"/>
    <col min="56" max="56" width="4.25390625" style="1" customWidth="1"/>
    <col min="57" max="57" width="0.37109375" style="1" hidden="1" customWidth="1"/>
    <col min="58" max="58" width="35.875" style="1" customWidth="1"/>
    <col min="59" max="59" width="9.375" style="1" customWidth="1"/>
    <col min="60" max="60" width="7.375" style="1" bestFit="1" customWidth="1"/>
    <col min="61" max="61" width="3.00390625" style="1" customWidth="1"/>
    <col min="62" max="62" width="17.125" style="1" bestFit="1" customWidth="1"/>
    <col min="63" max="63" width="10.00390625" style="1" customWidth="1"/>
    <col min="64" max="64" width="3.00390625" style="1" customWidth="1"/>
    <col min="65" max="65" width="8.375" style="1" customWidth="1"/>
    <col min="66" max="73" width="3.00390625" style="1" customWidth="1"/>
    <col min="74" max="74" width="3.75390625" style="1" bestFit="1" customWidth="1"/>
    <col min="75" max="75" width="3.25390625" style="1" bestFit="1" customWidth="1"/>
    <col min="76" max="16384" width="3.00390625" style="1" customWidth="1"/>
  </cols>
  <sheetData>
    <row r="1" ht="7.5" customHeight="1"/>
    <row r="2" spans="1:53" ht="9.75" customHeight="1">
      <c r="A2" s="520" t="s">
        <v>5</v>
      </c>
      <c r="B2" s="521"/>
      <c r="C2" s="521"/>
      <c r="D2" s="521"/>
      <c r="E2" s="522"/>
      <c r="F2" s="54"/>
      <c r="G2" s="54"/>
      <c r="H2" s="54"/>
      <c r="I2" s="526" t="s">
        <v>221</v>
      </c>
      <c r="J2" s="526"/>
      <c r="K2" s="527">
        <v>1</v>
      </c>
      <c r="L2" s="511" t="s">
        <v>1</v>
      </c>
      <c r="M2" s="527">
        <v>4</v>
      </c>
      <c r="N2" s="511" t="s">
        <v>0</v>
      </c>
      <c r="O2" s="511" t="s">
        <v>2</v>
      </c>
      <c r="P2" s="512" t="s">
        <v>233</v>
      </c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439" t="s">
        <v>12</v>
      </c>
      <c r="AL2" s="439"/>
      <c r="AM2" s="439"/>
      <c r="AN2" s="439"/>
      <c r="AO2" s="439"/>
      <c r="AP2" s="439"/>
      <c r="AQ2" s="439"/>
      <c r="AR2" s="439"/>
      <c r="AS2" s="439"/>
      <c r="AT2" s="54"/>
      <c r="AU2" s="54"/>
      <c r="AV2" s="54"/>
      <c r="AW2" s="54"/>
      <c r="AX2" s="54"/>
      <c r="AY2" s="54"/>
      <c r="AZ2" s="54"/>
      <c r="BA2" s="54"/>
    </row>
    <row r="3" spans="1:53" ht="9.75" customHeight="1">
      <c r="A3" s="523"/>
      <c r="B3" s="524"/>
      <c r="C3" s="524"/>
      <c r="D3" s="524"/>
      <c r="E3" s="525"/>
      <c r="F3" s="54"/>
      <c r="G3" s="54"/>
      <c r="H3" s="54"/>
      <c r="I3" s="526"/>
      <c r="J3" s="526"/>
      <c r="K3" s="527"/>
      <c r="L3" s="511"/>
      <c r="M3" s="527"/>
      <c r="N3" s="511"/>
      <c r="O3" s="511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439"/>
      <c r="AL3" s="439"/>
      <c r="AM3" s="439"/>
      <c r="AN3" s="439"/>
      <c r="AO3" s="439"/>
      <c r="AP3" s="439"/>
      <c r="AQ3" s="439"/>
      <c r="AR3" s="439"/>
      <c r="AS3" s="439"/>
      <c r="AT3" s="54"/>
      <c r="AU3" s="54"/>
      <c r="AV3" s="54"/>
      <c r="AW3" s="54"/>
      <c r="AX3" s="54"/>
      <c r="AY3" s="54"/>
      <c r="AZ3" s="54"/>
      <c r="BA3" s="54"/>
    </row>
    <row r="4" spans="1:53" ht="8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</row>
    <row r="5" spans="1:53" ht="18" customHeight="1">
      <c r="A5" s="470" t="s">
        <v>11</v>
      </c>
      <c r="B5" s="513"/>
      <c r="C5" s="514"/>
      <c r="D5" s="518"/>
      <c r="E5" s="498"/>
      <c r="F5" s="498"/>
      <c r="G5" s="498"/>
      <c r="H5" s="498"/>
      <c r="I5" s="498"/>
      <c r="J5" s="498"/>
      <c r="K5" s="498"/>
      <c r="L5" s="498"/>
      <c r="M5" s="500"/>
      <c r="N5" s="502" t="s">
        <v>13</v>
      </c>
      <c r="O5" s="471"/>
      <c r="P5" s="471"/>
      <c r="Q5" s="503"/>
      <c r="R5" s="505"/>
      <c r="S5" s="506"/>
      <c r="T5" s="506"/>
      <c r="U5" s="506"/>
      <c r="V5" s="506"/>
      <c r="W5" s="506"/>
      <c r="X5" s="506"/>
      <c r="Y5" s="506"/>
      <c r="Z5" s="506"/>
      <c r="AA5" s="506"/>
      <c r="AB5" s="507"/>
      <c r="AC5" s="470" t="s">
        <v>6</v>
      </c>
      <c r="AD5" s="471"/>
      <c r="AE5" s="471"/>
      <c r="AF5" s="471"/>
      <c r="AG5" s="492" t="s">
        <v>222</v>
      </c>
      <c r="AH5" s="494">
        <v>1</v>
      </c>
      <c r="AI5" s="496" t="s">
        <v>15</v>
      </c>
      <c r="AJ5" s="494">
        <v>3</v>
      </c>
      <c r="AK5" s="496" t="s">
        <v>16</v>
      </c>
      <c r="AL5" s="466">
        <v>1</v>
      </c>
      <c r="AM5" s="468" t="s">
        <v>17</v>
      </c>
      <c r="AN5" s="470" t="s">
        <v>18</v>
      </c>
      <c r="AO5" s="471"/>
      <c r="AP5" s="471"/>
      <c r="AQ5" s="471"/>
      <c r="AR5" s="474"/>
      <c r="AS5" s="475"/>
      <c r="AT5" s="475"/>
      <c r="AU5" s="475"/>
      <c r="AV5" s="475"/>
      <c r="AW5" s="475"/>
      <c r="AX5" s="475"/>
      <c r="AY5" s="475"/>
      <c r="AZ5" s="475"/>
      <c r="BA5" s="476"/>
    </row>
    <row r="6" spans="1:53" ht="18.75" customHeight="1">
      <c r="A6" s="515"/>
      <c r="B6" s="516"/>
      <c r="C6" s="517"/>
      <c r="D6" s="519"/>
      <c r="E6" s="499"/>
      <c r="F6" s="499"/>
      <c r="G6" s="499"/>
      <c r="H6" s="499"/>
      <c r="I6" s="499"/>
      <c r="J6" s="499"/>
      <c r="K6" s="499"/>
      <c r="L6" s="499"/>
      <c r="M6" s="501"/>
      <c r="N6" s="472"/>
      <c r="O6" s="473"/>
      <c r="P6" s="473"/>
      <c r="Q6" s="504"/>
      <c r="R6" s="508"/>
      <c r="S6" s="509"/>
      <c r="T6" s="509"/>
      <c r="U6" s="509"/>
      <c r="V6" s="509"/>
      <c r="W6" s="509"/>
      <c r="X6" s="509"/>
      <c r="Y6" s="509"/>
      <c r="Z6" s="509"/>
      <c r="AA6" s="509"/>
      <c r="AB6" s="510"/>
      <c r="AC6" s="472"/>
      <c r="AD6" s="473"/>
      <c r="AE6" s="473"/>
      <c r="AF6" s="473"/>
      <c r="AG6" s="493"/>
      <c r="AH6" s="495"/>
      <c r="AI6" s="497"/>
      <c r="AJ6" s="495"/>
      <c r="AK6" s="497"/>
      <c r="AL6" s="467"/>
      <c r="AM6" s="469"/>
      <c r="AN6" s="472"/>
      <c r="AO6" s="473"/>
      <c r="AP6" s="473"/>
      <c r="AQ6" s="473"/>
      <c r="AR6" s="477"/>
      <c r="AS6" s="478"/>
      <c r="AT6" s="478"/>
      <c r="AU6" s="478"/>
      <c r="AV6" s="478"/>
      <c r="AW6" s="478"/>
      <c r="AX6" s="478"/>
      <c r="AY6" s="478"/>
      <c r="AZ6" s="478"/>
      <c r="BA6" s="479"/>
    </row>
    <row r="7" spans="1:53" ht="36" customHeight="1">
      <c r="A7" s="452" t="s">
        <v>19</v>
      </c>
      <c r="B7" s="453"/>
      <c r="C7" s="454"/>
      <c r="D7" s="55"/>
      <c r="E7" s="56"/>
      <c r="F7" s="56"/>
      <c r="G7" s="56"/>
      <c r="H7" s="56"/>
      <c r="I7" s="56"/>
      <c r="J7" s="56"/>
      <c r="K7" s="56"/>
      <c r="L7" s="56"/>
      <c r="M7" s="57"/>
      <c r="N7" s="480" t="s">
        <v>20</v>
      </c>
      <c r="O7" s="481"/>
      <c r="P7" s="481"/>
      <c r="Q7" s="482"/>
      <c r="R7" s="483" t="s">
        <v>36</v>
      </c>
      <c r="S7" s="484"/>
      <c r="T7" s="484"/>
      <c r="U7" s="484"/>
      <c r="V7" s="484"/>
      <c r="W7" s="484"/>
      <c r="X7" s="484"/>
      <c r="Y7" s="484"/>
      <c r="Z7" s="484"/>
      <c r="AA7" s="484"/>
      <c r="AB7" s="485"/>
      <c r="AC7" s="486" t="s">
        <v>21</v>
      </c>
      <c r="AD7" s="487"/>
      <c r="AE7" s="487"/>
      <c r="AF7" s="488"/>
      <c r="AG7" s="489"/>
      <c r="AH7" s="490"/>
      <c r="AI7" s="490"/>
      <c r="AJ7" s="490"/>
      <c r="AK7" s="490"/>
      <c r="AL7" s="490"/>
      <c r="AM7" s="490"/>
      <c r="AN7" s="491"/>
      <c r="AO7" s="491"/>
      <c r="AP7" s="491"/>
      <c r="AQ7" s="491"/>
      <c r="AR7" s="252" t="s">
        <v>185</v>
      </c>
      <c r="AS7" s="254"/>
      <c r="AT7" s="449">
        <v>80</v>
      </c>
      <c r="AU7" s="450"/>
      <c r="AV7" s="450"/>
      <c r="AW7" s="450"/>
      <c r="AX7" s="450"/>
      <c r="AY7" s="450"/>
      <c r="AZ7" s="450"/>
      <c r="BA7" s="451"/>
    </row>
    <row r="8" spans="1:65" ht="35.25" customHeight="1">
      <c r="A8" s="452" t="s">
        <v>22</v>
      </c>
      <c r="B8" s="453"/>
      <c r="C8" s="454"/>
      <c r="D8" s="455"/>
      <c r="E8" s="456"/>
      <c r="F8" s="456"/>
      <c r="G8" s="456"/>
      <c r="H8" s="456"/>
      <c r="I8" s="457"/>
      <c r="J8" s="457"/>
      <c r="K8" s="457"/>
      <c r="L8" s="457"/>
      <c r="M8" s="458"/>
      <c r="N8" s="452" t="s">
        <v>23</v>
      </c>
      <c r="O8" s="453"/>
      <c r="P8" s="453"/>
      <c r="Q8" s="454"/>
      <c r="R8" s="459">
        <f>VLOOKUP(R7,BJ9:BK13,2,FALSE)</f>
        <v>50320</v>
      </c>
      <c r="S8" s="460"/>
      <c r="T8" s="460"/>
      <c r="U8" s="460"/>
      <c r="V8" s="460"/>
      <c r="W8" s="460"/>
      <c r="X8" s="460"/>
      <c r="Y8" s="460"/>
      <c r="Z8" s="460"/>
      <c r="AA8" s="460"/>
      <c r="AB8" s="461"/>
      <c r="AC8" s="462" t="s">
        <v>24</v>
      </c>
      <c r="AD8" s="463"/>
      <c r="AE8" s="463"/>
      <c r="AF8" s="464"/>
      <c r="AG8" s="455"/>
      <c r="AH8" s="456"/>
      <c r="AI8" s="456"/>
      <c r="AJ8" s="456"/>
      <c r="AK8" s="456"/>
      <c r="AL8" s="456"/>
      <c r="AM8" s="456"/>
      <c r="AN8" s="456"/>
      <c r="AO8" s="456"/>
      <c r="AP8" s="456"/>
      <c r="AQ8" s="465"/>
      <c r="AR8" s="58"/>
      <c r="AS8" s="58"/>
      <c r="AT8" s="58"/>
      <c r="AU8" s="58"/>
      <c r="AV8" s="58"/>
      <c r="AW8" s="58"/>
      <c r="AX8" s="58"/>
      <c r="AY8" s="58"/>
      <c r="AZ8" s="58"/>
      <c r="BA8" s="58"/>
      <c r="BF8" s="42" t="s">
        <v>7</v>
      </c>
      <c r="BG8" s="43" t="s">
        <v>30</v>
      </c>
      <c r="BH8" s="44" t="s">
        <v>31</v>
      </c>
      <c r="BJ8" s="4" t="s">
        <v>32</v>
      </c>
      <c r="BK8" s="7" t="s">
        <v>23</v>
      </c>
      <c r="BM8" s="4" t="s">
        <v>34</v>
      </c>
    </row>
    <row r="9" spans="1:75" ht="10.5" customHeight="1" thickBo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121"/>
      <c r="BF9" s="59"/>
      <c r="BG9" s="60"/>
      <c r="BH9" s="61"/>
      <c r="BI9" s="62"/>
      <c r="BJ9" s="6"/>
      <c r="BK9" s="6"/>
      <c r="BM9" s="4"/>
      <c r="BV9" s="1">
        <v>90</v>
      </c>
      <c r="BW9" s="1">
        <v>1</v>
      </c>
    </row>
    <row r="10" spans="1:75" ht="18" customHeight="1" thickBot="1">
      <c r="A10" s="435" t="s">
        <v>29</v>
      </c>
      <c r="B10" s="436"/>
      <c r="C10" s="437"/>
      <c r="D10" s="441" t="s">
        <v>7</v>
      </c>
      <c r="E10" s="441"/>
      <c r="F10" s="441"/>
      <c r="G10" s="441"/>
      <c r="H10" s="441"/>
      <c r="I10" s="443" t="s">
        <v>13</v>
      </c>
      <c r="J10" s="436"/>
      <c r="K10" s="436"/>
      <c r="L10" s="436"/>
      <c r="M10" s="437"/>
      <c r="N10" s="63" t="s">
        <v>3</v>
      </c>
      <c r="O10" s="64">
        <v>1</v>
      </c>
      <c r="P10" s="65">
        <v>2</v>
      </c>
      <c r="Q10" s="65">
        <v>3</v>
      </c>
      <c r="R10" s="65">
        <v>4</v>
      </c>
      <c r="S10" s="65">
        <v>5</v>
      </c>
      <c r="T10" s="65">
        <v>6</v>
      </c>
      <c r="U10" s="65">
        <v>7</v>
      </c>
      <c r="V10" s="65">
        <v>8</v>
      </c>
      <c r="W10" s="65">
        <v>9</v>
      </c>
      <c r="X10" s="65">
        <v>10</v>
      </c>
      <c r="Y10" s="65">
        <v>11</v>
      </c>
      <c r="Z10" s="65">
        <v>12</v>
      </c>
      <c r="AA10" s="65">
        <v>13</v>
      </c>
      <c r="AB10" s="65">
        <v>14</v>
      </c>
      <c r="AC10" s="65">
        <v>15</v>
      </c>
      <c r="AD10" s="65">
        <v>16</v>
      </c>
      <c r="AE10" s="65">
        <v>17</v>
      </c>
      <c r="AF10" s="65">
        <v>18</v>
      </c>
      <c r="AG10" s="65">
        <v>19</v>
      </c>
      <c r="AH10" s="65">
        <v>20</v>
      </c>
      <c r="AI10" s="65">
        <v>21</v>
      </c>
      <c r="AJ10" s="65">
        <v>22</v>
      </c>
      <c r="AK10" s="65">
        <v>23</v>
      </c>
      <c r="AL10" s="65">
        <v>24</v>
      </c>
      <c r="AM10" s="65">
        <v>25</v>
      </c>
      <c r="AN10" s="65">
        <v>26</v>
      </c>
      <c r="AO10" s="65">
        <v>27</v>
      </c>
      <c r="AP10" s="65">
        <v>28</v>
      </c>
      <c r="AQ10" s="65">
        <v>29</v>
      </c>
      <c r="AR10" s="65">
        <v>30</v>
      </c>
      <c r="AS10" s="65">
        <v>31</v>
      </c>
      <c r="AT10" s="65"/>
      <c r="AU10" s="582" t="s">
        <v>250</v>
      </c>
      <c r="AV10" s="583"/>
      <c r="AW10" s="189"/>
      <c r="AX10" s="189"/>
      <c r="AY10" s="190"/>
      <c r="AZ10" s="540"/>
      <c r="BA10" s="540"/>
      <c r="BB10" s="122"/>
      <c r="BE10" s="1" t="s">
        <v>25</v>
      </c>
      <c r="BF10" s="67" t="s">
        <v>99</v>
      </c>
      <c r="BG10" s="68">
        <v>0</v>
      </c>
      <c r="BH10" s="69">
        <v>0</v>
      </c>
      <c r="BI10" s="62"/>
      <c r="BJ10" s="6" t="s">
        <v>36</v>
      </c>
      <c r="BK10" s="6">
        <v>50320</v>
      </c>
      <c r="BM10" s="8">
        <v>0</v>
      </c>
      <c r="BV10" s="1">
        <v>80</v>
      </c>
      <c r="BW10" s="1">
        <v>2</v>
      </c>
    </row>
    <row r="11" spans="1:75" ht="18" customHeight="1">
      <c r="A11" s="438"/>
      <c r="B11" s="439"/>
      <c r="C11" s="440"/>
      <c r="D11" s="442"/>
      <c r="E11" s="442"/>
      <c r="F11" s="442"/>
      <c r="G11" s="442"/>
      <c r="H11" s="442"/>
      <c r="I11" s="444"/>
      <c r="J11" s="439"/>
      <c r="K11" s="439"/>
      <c r="L11" s="439"/>
      <c r="M11" s="440"/>
      <c r="N11" s="181" t="s">
        <v>9</v>
      </c>
      <c r="O11" s="11" t="s">
        <v>251</v>
      </c>
      <c r="P11" s="12" t="s">
        <v>38</v>
      </c>
      <c r="Q11" s="11" t="s">
        <v>46</v>
      </c>
      <c r="R11" s="12" t="s">
        <v>47</v>
      </c>
      <c r="S11" s="11" t="s">
        <v>48</v>
      </c>
      <c r="T11" s="12" t="s">
        <v>42</v>
      </c>
      <c r="U11" s="11" t="s">
        <v>43</v>
      </c>
      <c r="V11" s="12" t="s">
        <v>44</v>
      </c>
      <c r="W11" s="11" t="s">
        <v>45</v>
      </c>
      <c r="X11" s="12" t="s">
        <v>46</v>
      </c>
      <c r="Y11" s="11" t="s">
        <v>47</v>
      </c>
      <c r="Z11" s="12" t="s">
        <v>48</v>
      </c>
      <c r="AA11" s="11" t="s">
        <v>42</v>
      </c>
      <c r="AB11" s="12" t="s">
        <v>43</v>
      </c>
      <c r="AC11" s="11" t="s">
        <v>44</v>
      </c>
      <c r="AD11" s="12" t="s">
        <v>45</v>
      </c>
      <c r="AE11" s="11" t="s">
        <v>46</v>
      </c>
      <c r="AF11" s="12" t="s">
        <v>47</v>
      </c>
      <c r="AG11" s="11" t="s">
        <v>48</v>
      </c>
      <c r="AH11" s="12" t="s">
        <v>42</v>
      </c>
      <c r="AI11" s="11" t="s">
        <v>43</v>
      </c>
      <c r="AJ11" s="12" t="s">
        <v>44</v>
      </c>
      <c r="AK11" s="11" t="s">
        <v>45</v>
      </c>
      <c r="AL11" s="12" t="s">
        <v>46</v>
      </c>
      <c r="AM11" s="11" t="s">
        <v>47</v>
      </c>
      <c r="AN11" s="12" t="s">
        <v>48</v>
      </c>
      <c r="AO11" s="11" t="s">
        <v>42</v>
      </c>
      <c r="AP11" s="12" t="s">
        <v>43</v>
      </c>
      <c r="AQ11" s="11" t="s">
        <v>44</v>
      </c>
      <c r="AR11" s="12" t="s">
        <v>45</v>
      </c>
      <c r="AS11" s="11" t="s">
        <v>46</v>
      </c>
      <c r="AT11" s="12"/>
      <c r="AU11" s="584"/>
      <c r="AV11" s="585"/>
      <c r="AW11" s="189"/>
      <c r="AX11" s="189"/>
      <c r="AY11" s="190"/>
      <c r="AZ11" s="540"/>
      <c r="BA11" s="540"/>
      <c r="BB11" s="122"/>
      <c r="BE11" s="1" t="s">
        <v>26</v>
      </c>
      <c r="BF11" s="156" t="s">
        <v>245</v>
      </c>
      <c r="BG11" s="157" t="s">
        <v>198</v>
      </c>
      <c r="BH11" s="158">
        <v>1176</v>
      </c>
      <c r="BI11" s="62"/>
      <c r="BJ11" s="6" t="s">
        <v>25</v>
      </c>
      <c r="BK11" s="6">
        <v>50320</v>
      </c>
      <c r="BM11" s="8">
        <v>0.010416666666666666</v>
      </c>
      <c r="BV11" s="1">
        <v>70</v>
      </c>
      <c r="BW11" s="1">
        <v>3</v>
      </c>
    </row>
    <row r="12" spans="1:75" ht="15.75" customHeight="1">
      <c r="A12" s="536"/>
      <c r="B12" s="537"/>
      <c r="C12" s="72" t="s">
        <v>101</v>
      </c>
      <c r="D12" s="430"/>
      <c r="E12" s="430"/>
      <c r="F12" s="430"/>
      <c r="G12" s="430"/>
      <c r="H12" s="431"/>
      <c r="I12" s="434"/>
      <c r="J12" s="434"/>
      <c r="K12" s="434"/>
      <c r="L12" s="434"/>
      <c r="M12" s="434"/>
      <c r="N12" s="118" t="s">
        <v>183</v>
      </c>
      <c r="O12" s="133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586">
        <f>SUM(O12:AT12)</f>
        <v>0</v>
      </c>
      <c r="AV12" s="587"/>
      <c r="AW12" s="189"/>
      <c r="AX12" s="189"/>
      <c r="AY12" s="190"/>
      <c r="AZ12" s="540"/>
      <c r="BA12" s="540"/>
      <c r="BB12" s="119"/>
      <c r="BE12" s="1" t="s">
        <v>27</v>
      </c>
      <c r="BF12" s="159" t="s">
        <v>234</v>
      </c>
      <c r="BG12" s="160" t="s">
        <v>199</v>
      </c>
      <c r="BH12" s="161">
        <v>1055</v>
      </c>
      <c r="BI12" s="62"/>
      <c r="BJ12" s="6" t="s">
        <v>26</v>
      </c>
      <c r="BK12" s="6">
        <v>105310</v>
      </c>
      <c r="BM12" s="8">
        <v>0.0208333333333333</v>
      </c>
      <c r="BW12" s="1">
        <v>4</v>
      </c>
    </row>
    <row r="13" spans="1:75" ht="15.75" customHeight="1">
      <c r="A13" s="75"/>
      <c r="B13" s="541"/>
      <c r="C13" s="542"/>
      <c r="D13" s="432"/>
      <c r="E13" s="432"/>
      <c r="F13" s="432"/>
      <c r="G13" s="432"/>
      <c r="H13" s="433"/>
      <c r="I13" s="434"/>
      <c r="J13" s="434"/>
      <c r="K13" s="434"/>
      <c r="L13" s="434"/>
      <c r="M13" s="434"/>
      <c r="N13" s="118" t="s">
        <v>10</v>
      </c>
      <c r="O13" s="127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586">
        <f aca="true" t="shared" si="0" ref="AU13:AU35">SUM(O13:AT13)</f>
        <v>0</v>
      </c>
      <c r="AV13" s="587"/>
      <c r="AW13" s="189"/>
      <c r="AX13" s="189"/>
      <c r="AY13" s="190"/>
      <c r="AZ13" s="540"/>
      <c r="BA13" s="540"/>
      <c r="BB13" s="120"/>
      <c r="BF13" s="159" t="s">
        <v>246</v>
      </c>
      <c r="BG13" s="160" t="s">
        <v>200</v>
      </c>
      <c r="BH13" s="161">
        <v>2349</v>
      </c>
      <c r="BI13" s="62"/>
      <c r="BJ13" s="6" t="s">
        <v>28</v>
      </c>
      <c r="BK13" s="5" t="s">
        <v>33</v>
      </c>
      <c r="BM13" s="8">
        <v>0.03125</v>
      </c>
      <c r="BW13" s="1">
        <v>5</v>
      </c>
    </row>
    <row r="14" spans="1:65" ht="15.75" customHeight="1">
      <c r="A14" s="536"/>
      <c r="B14" s="537"/>
      <c r="C14" s="72" t="s">
        <v>101</v>
      </c>
      <c r="D14" s="430"/>
      <c r="E14" s="430"/>
      <c r="F14" s="430"/>
      <c r="G14" s="430"/>
      <c r="H14" s="431"/>
      <c r="I14" s="434"/>
      <c r="J14" s="434"/>
      <c r="K14" s="434"/>
      <c r="L14" s="434"/>
      <c r="M14" s="434"/>
      <c r="N14" s="118" t="s">
        <v>183</v>
      </c>
      <c r="O14" s="133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586">
        <f t="shared" si="0"/>
        <v>0</v>
      </c>
      <c r="AV14" s="587"/>
      <c r="AW14" s="189"/>
      <c r="AX14" s="189"/>
      <c r="AY14" s="190"/>
      <c r="AZ14" s="540"/>
      <c r="BA14" s="540"/>
      <c r="BB14" s="120"/>
      <c r="BF14" s="159" t="s">
        <v>235</v>
      </c>
      <c r="BG14" s="160" t="s">
        <v>201</v>
      </c>
      <c r="BH14" s="161">
        <v>2108</v>
      </c>
      <c r="BI14" s="62"/>
      <c r="BM14" s="8">
        <v>0.0416666666666667</v>
      </c>
    </row>
    <row r="15" spans="1:65" ht="15.75" customHeight="1">
      <c r="A15" s="75"/>
      <c r="B15" s="541"/>
      <c r="C15" s="543"/>
      <c r="D15" s="432"/>
      <c r="E15" s="432"/>
      <c r="F15" s="432"/>
      <c r="G15" s="432"/>
      <c r="H15" s="433"/>
      <c r="I15" s="434"/>
      <c r="J15" s="434"/>
      <c r="K15" s="434"/>
      <c r="L15" s="434"/>
      <c r="M15" s="434"/>
      <c r="N15" s="118" t="s">
        <v>10</v>
      </c>
      <c r="O15" s="127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586">
        <f t="shared" si="0"/>
        <v>0</v>
      </c>
      <c r="AV15" s="587"/>
      <c r="AW15" s="189"/>
      <c r="AX15" s="189"/>
      <c r="AY15" s="190"/>
      <c r="AZ15" s="540"/>
      <c r="BA15" s="540"/>
      <c r="BB15" s="120"/>
      <c r="BF15" s="159" t="s">
        <v>247</v>
      </c>
      <c r="BG15" s="160" t="s">
        <v>202</v>
      </c>
      <c r="BH15" s="161">
        <v>3727</v>
      </c>
      <c r="BI15" s="62"/>
      <c r="BJ15" s="171"/>
      <c r="BM15" s="8">
        <v>0.0520833333333333</v>
      </c>
    </row>
    <row r="16" spans="1:65" ht="15.75" customHeight="1">
      <c r="A16" s="536"/>
      <c r="B16" s="537"/>
      <c r="C16" s="72" t="s">
        <v>101</v>
      </c>
      <c r="D16" s="430"/>
      <c r="E16" s="430"/>
      <c r="F16" s="430"/>
      <c r="G16" s="430"/>
      <c r="H16" s="431"/>
      <c r="I16" s="434"/>
      <c r="J16" s="434"/>
      <c r="K16" s="434"/>
      <c r="L16" s="434"/>
      <c r="M16" s="434"/>
      <c r="N16" s="118" t="s">
        <v>183</v>
      </c>
      <c r="O16" s="133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586">
        <f t="shared" si="0"/>
        <v>0</v>
      </c>
      <c r="AV16" s="587"/>
      <c r="AW16" s="189"/>
      <c r="AX16" s="189"/>
      <c r="AY16" s="190"/>
      <c r="AZ16" s="540"/>
      <c r="BA16" s="540"/>
      <c r="BB16" s="119"/>
      <c r="BF16" s="170" t="s">
        <v>236</v>
      </c>
      <c r="BG16" s="160" t="s">
        <v>203</v>
      </c>
      <c r="BH16" s="161">
        <v>3344</v>
      </c>
      <c r="BI16" s="62"/>
      <c r="BM16" s="8">
        <v>0.0625</v>
      </c>
    </row>
    <row r="17" spans="1:65" ht="15.75" customHeight="1">
      <c r="A17" s="75"/>
      <c r="B17" s="541"/>
      <c r="C17" s="543"/>
      <c r="D17" s="432"/>
      <c r="E17" s="432"/>
      <c r="F17" s="432"/>
      <c r="G17" s="432"/>
      <c r="H17" s="433"/>
      <c r="I17" s="434"/>
      <c r="J17" s="434"/>
      <c r="K17" s="434"/>
      <c r="L17" s="434"/>
      <c r="M17" s="434"/>
      <c r="N17" s="118" t="s">
        <v>10</v>
      </c>
      <c r="O17" s="127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586">
        <f t="shared" si="0"/>
        <v>0</v>
      </c>
      <c r="AV17" s="587"/>
      <c r="AW17" s="189"/>
      <c r="AX17" s="189"/>
      <c r="AY17" s="190"/>
      <c r="AZ17" s="540"/>
      <c r="BA17" s="540"/>
      <c r="BB17" s="120"/>
      <c r="BF17" s="79"/>
      <c r="BG17" s="80"/>
      <c r="BH17" s="81"/>
      <c r="BI17" s="62"/>
      <c r="BM17" s="8">
        <v>0.0729166666666667</v>
      </c>
    </row>
    <row r="18" spans="1:65" ht="15.75" customHeight="1" thickBot="1">
      <c r="A18" s="536"/>
      <c r="B18" s="537"/>
      <c r="C18" s="72" t="s">
        <v>101</v>
      </c>
      <c r="D18" s="422"/>
      <c r="E18" s="422"/>
      <c r="F18" s="422"/>
      <c r="G18" s="422"/>
      <c r="H18" s="423"/>
      <c r="I18" s="426"/>
      <c r="J18" s="426"/>
      <c r="K18" s="426"/>
      <c r="L18" s="426"/>
      <c r="M18" s="426"/>
      <c r="N18" s="118" t="s">
        <v>183</v>
      </c>
      <c r="O18" s="133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586">
        <f t="shared" si="0"/>
        <v>0</v>
      </c>
      <c r="AV18" s="587"/>
      <c r="AW18" s="189"/>
      <c r="AX18" s="189"/>
      <c r="AY18" s="190"/>
      <c r="AZ18" s="540"/>
      <c r="BA18" s="540"/>
      <c r="BB18" s="120"/>
      <c r="BF18" s="82" t="s">
        <v>99</v>
      </c>
      <c r="BG18" s="83">
        <v>0</v>
      </c>
      <c r="BH18" s="83">
        <v>0</v>
      </c>
      <c r="BI18" s="62"/>
      <c r="BM18" s="8">
        <v>0.0833333333333333</v>
      </c>
    </row>
    <row r="19" spans="1:65" ht="15.75" customHeight="1">
      <c r="A19" s="75"/>
      <c r="B19" s="541"/>
      <c r="C19" s="543"/>
      <c r="D19" s="424"/>
      <c r="E19" s="424"/>
      <c r="F19" s="424"/>
      <c r="G19" s="424"/>
      <c r="H19" s="425"/>
      <c r="I19" s="426"/>
      <c r="J19" s="426"/>
      <c r="K19" s="426"/>
      <c r="L19" s="426"/>
      <c r="M19" s="426"/>
      <c r="N19" s="118" t="s">
        <v>10</v>
      </c>
      <c r="O19" s="127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586">
        <f t="shared" si="0"/>
        <v>0</v>
      </c>
      <c r="AV19" s="587"/>
      <c r="AW19" s="189"/>
      <c r="AX19" s="189"/>
      <c r="AY19" s="190"/>
      <c r="AZ19" s="540"/>
      <c r="BA19" s="540"/>
      <c r="BB19" s="120"/>
      <c r="BF19" s="162" t="s">
        <v>237</v>
      </c>
      <c r="BG19" s="163" t="s">
        <v>204</v>
      </c>
      <c r="BH19" s="164">
        <v>268</v>
      </c>
      <c r="BI19" s="62"/>
      <c r="BM19" s="8">
        <v>0.09375</v>
      </c>
    </row>
    <row r="20" spans="1:65" ht="15.75" customHeight="1">
      <c r="A20" s="536"/>
      <c r="B20" s="537"/>
      <c r="C20" s="72" t="s">
        <v>101</v>
      </c>
      <c r="D20" s="422"/>
      <c r="E20" s="422"/>
      <c r="F20" s="422"/>
      <c r="G20" s="422"/>
      <c r="H20" s="423"/>
      <c r="I20" s="426"/>
      <c r="J20" s="426"/>
      <c r="K20" s="426"/>
      <c r="L20" s="426"/>
      <c r="M20" s="426"/>
      <c r="N20" s="118" t="s">
        <v>183</v>
      </c>
      <c r="O20" s="133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586">
        <f t="shared" si="0"/>
        <v>0</v>
      </c>
      <c r="AV20" s="587"/>
      <c r="AW20" s="189"/>
      <c r="AX20" s="189"/>
      <c r="AY20" s="190"/>
      <c r="AZ20" s="540"/>
      <c r="BA20" s="540"/>
      <c r="BB20" s="119"/>
      <c r="BF20" s="172" t="s">
        <v>238</v>
      </c>
      <c r="BG20" s="168" t="s">
        <v>205</v>
      </c>
      <c r="BH20" s="167">
        <v>240</v>
      </c>
      <c r="BI20" s="62"/>
      <c r="BM20" s="8">
        <v>0.104166666666667</v>
      </c>
    </row>
    <row r="21" spans="1:65" ht="15.75" customHeight="1">
      <c r="A21" s="75"/>
      <c r="B21" s="541"/>
      <c r="C21" s="543"/>
      <c r="D21" s="424"/>
      <c r="E21" s="424"/>
      <c r="F21" s="424"/>
      <c r="G21" s="424"/>
      <c r="H21" s="425"/>
      <c r="I21" s="426"/>
      <c r="J21" s="426"/>
      <c r="K21" s="426"/>
      <c r="L21" s="426"/>
      <c r="M21" s="426"/>
      <c r="N21" s="118" t="s">
        <v>10</v>
      </c>
      <c r="O21" s="127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586">
        <f t="shared" si="0"/>
        <v>0</v>
      </c>
      <c r="AV21" s="587"/>
      <c r="AW21" s="189"/>
      <c r="AX21" s="189"/>
      <c r="AY21" s="190"/>
      <c r="AZ21" s="540"/>
      <c r="BA21" s="540"/>
      <c r="BB21" s="120"/>
      <c r="BF21" s="165" t="s">
        <v>239</v>
      </c>
      <c r="BG21" s="166" t="s">
        <v>206</v>
      </c>
      <c r="BH21" s="167">
        <v>272</v>
      </c>
      <c r="BI21" s="62"/>
      <c r="BM21" s="8">
        <v>0.114583333333333</v>
      </c>
    </row>
    <row r="22" spans="1:65" ht="15.75" customHeight="1">
      <c r="A22" s="536"/>
      <c r="B22" s="537"/>
      <c r="C22" s="72" t="s">
        <v>101</v>
      </c>
      <c r="D22" s="422"/>
      <c r="E22" s="422"/>
      <c r="F22" s="422"/>
      <c r="G22" s="422"/>
      <c r="H22" s="423"/>
      <c r="I22" s="426"/>
      <c r="J22" s="426"/>
      <c r="K22" s="426"/>
      <c r="L22" s="426"/>
      <c r="M22" s="426"/>
      <c r="N22" s="118" t="s">
        <v>183</v>
      </c>
      <c r="O22" s="133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586">
        <f t="shared" si="0"/>
        <v>0</v>
      </c>
      <c r="AV22" s="587"/>
      <c r="AW22" s="189"/>
      <c r="AX22" s="189"/>
      <c r="AY22" s="190"/>
      <c r="AZ22" s="540"/>
      <c r="BA22" s="540"/>
      <c r="BB22" s="119"/>
      <c r="BF22" s="172" t="s">
        <v>240</v>
      </c>
      <c r="BG22" s="168" t="s">
        <v>207</v>
      </c>
      <c r="BH22" s="173">
        <v>244</v>
      </c>
      <c r="BI22" s="62"/>
      <c r="BM22" s="8">
        <v>0.125</v>
      </c>
    </row>
    <row r="23" spans="1:65" ht="15.75" customHeight="1">
      <c r="A23" s="75"/>
      <c r="B23" s="541"/>
      <c r="C23" s="543"/>
      <c r="D23" s="424"/>
      <c r="E23" s="424"/>
      <c r="F23" s="424"/>
      <c r="G23" s="424"/>
      <c r="H23" s="425"/>
      <c r="I23" s="426"/>
      <c r="J23" s="426"/>
      <c r="K23" s="426"/>
      <c r="L23" s="426"/>
      <c r="M23" s="426"/>
      <c r="N23" s="118" t="s">
        <v>10</v>
      </c>
      <c r="O23" s="127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586">
        <f t="shared" si="0"/>
        <v>0</v>
      </c>
      <c r="AV23" s="587"/>
      <c r="AW23" s="189"/>
      <c r="AX23" s="189"/>
      <c r="AY23" s="190"/>
      <c r="AZ23" s="540"/>
      <c r="BA23" s="540"/>
      <c r="BB23" s="120"/>
      <c r="BF23" s="165" t="s">
        <v>241</v>
      </c>
      <c r="BG23" s="166" t="s">
        <v>208</v>
      </c>
      <c r="BH23" s="167">
        <v>287</v>
      </c>
      <c r="BI23" s="9"/>
      <c r="BM23" s="8">
        <v>0.135416666666667</v>
      </c>
    </row>
    <row r="24" spans="1:65" ht="15.75" customHeight="1">
      <c r="A24" s="536"/>
      <c r="B24" s="537"/>
      <c r="C24" s="72" t="s">
        <v>101</v>
      </c>
      <c r="D24" s="427"/>
      <c r="E24" s="413"/>
      <c r="F24" s="413"/>
      <c r="G24" s="413"/>
      <c r="H24" s="414"/>
      <c r="I24" s="429"/>
      <c r="J24" s="429"/>
      <c r="K24" s="429"/>
      <c r="L24" s="429"/>
      <c r="M24" s="429"/>
      <c r="N24" s="118" t="s">
        <v>183</v>
      </c>
      <c r="O24" s="133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586">
        <f t="shared" si="0"/>
        <v>0</v>
      </c>
      <c r="AV24" s="587"/>
      <c r="AW24" s="189"/>
      <c r="AX24" s="189"/>
      <c r="AY24" s="190"/>
      <c r="AZ24" s="540"/>
      <c r="BA24" s="540"/>
      <c r="BB24" s="119"/>
      <c r="BF24" s="172" t="s">
        <v>242</v>
      </c>
      <c r="BG24" s="117" t="s">
        <v>209</v>
      </c>
      <c r="BH24" s="167">
        <v>257</v>
      </c>
      <c r="BI24" s="84"/>
      <c r="BK24" s="87"/>
      <c r="BM24" s="8">
        <v>0.145833333333333</v>
      </c>
    </row>
    <row r="25" spans="1:65" ht="15.75" customHeight="1">
      <c r="A25" s="75"/>
      <c r="B25" s="541"/>
      <c r="C25" s="543"/>
      <c r="D25" s="428"/>
      <c r="E25" s="415"/>
      <c r="F25" s="415"/>
      <c r="G25" s="415"/>
      <c r="H25" s="416"/>
      <c r="I25" s="429"/>
      <c r="J25" s="429"/>
      <c r="K25" s="429"/>
      <c r="L25" s="429"/>
      <c r="M25" s="429"/>
      <c r="N25" s="118" t="s">
        <v>10</v>
      </c>
      <c r="O25" s="127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586">
        <f t="shared" si="0"/>
        <v>0</v>
      </c>
      <c r="AV25" s="587"/>
      <c r="AW25" s="189"/>
      <c r="AX25" s="189"/>
      <c r="AY25" s="190"/>
      <c r="AZ25" s="540"/>
      <c r="BA25" s="540"/>
      <c r="BB25" s="120"/>
      <c r="BF25" s="165" t="s">
        <v>243</v>
      </c>
      <c r="BG25" s="169" t="s">
        <v>210</v>
      </c>
      <c r="BH25" s="167">
        <v>167</v>
      </c>
      <c r="BJ25" s="6" t="s">
        <v>35</v>
      </c>
      <c r="BK25" s="10">
        <f>SUM(IF(ISERROR(SUM(U41:W46,U47:W50)),0,SUM(U41:W46,U47:W50)))</f>
        <v>0</v>
      </c>
      <c r="BM25" s="8">
        <v>0.15625</v>
      </c>
    </row>
    <row r="26" spans="1:65" ht="15.75" customHeight="1">
      <c r="A26" s="536"/>
      <c r="B26" s="537"/>
      <c r="C26" s="72" t="s">
        <v>101</v>
      </c>
      <c r="D26" s="413"/>
      <c r="E26" s="413"/>
      <c r="F26" s="413"/>
      <c r="G26" s="413"/>
      <c r="H26" s="414"/>
      <c r="I26" s="417"/>
      <c r="J26" s="417"/>
      <c r="K26" s="417"/>
      <c r="L26" s="417"/>
      <c r="M26" s="417"/>
      <c r="N26" s="118" t="s">
        <v>183</v>
      </c>
      <c r="O26" s="133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586">
        <f t="shared" si="0"/>
        <v>0</v>
      </c>
      <c r="AV26" s="587"/>
      <c r="AW26" s="189"/>
      <c r="AX26" s="189"/>
      <c r="AY26" s="190"/>
      <c r="AZ26" s="540"/>
      <c r="BA26" s="540"/>
      <c r="BB26" s="120"/>
      <c r="BF26" s="172" t="s">
        <v>244</v>
      </c>
      <c r="BG26" s="117" t="s">
        <v>211</v>
      </c>
      <c r="BH26" s="167">
        <v>149</v>
      </c>
      <c r="BM26" s="8">
        <v>0.166666666666667</v>
      </c>
    </row>
    <row r="27" spans="1:65" ht="15.75" customHeight="1">
      <c r="A27" s="75"/>
      <c r="B27" s="541"/>
      <c r="C27" s="543"/>
      <c r="D27" s="415"/>
      <c r="E27" s="415"/>
      <c r="F27" s="415"/>
      <c r="G27" s="415"/>
      <c r="H27" s="416"/>
      <c r="I27" s="417"/>
      <c r="J27" s="417"/>
      <c r="K27" s="417"/>
      <c r="L27" s="417"/>
      <c r="M27" s="417"/>
      <c r="N27" s="118" t="s">
        <v>10</v>
      </c>
      <c r="O27" s="127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586">
        <f t="shared" si="0"/>
        <v>0</v>
      </c>
      <c r="AV27" s="587"/>
      <c r="AW27" s="189"/>
      <c r="AX27" s="189"/>
      <c r="AY27" s="190"/>
      <c r="AZ27" s="540"/>
      <c r="BA27" s="540"/>
      <c r="BB27" s="120"/>
      <c r="BF27" s="93"/>
      <c r="BG27" s="94"/>
      <c r="BH27" s="95"/>
      <c r="BM27" s="8">
        <v>0.177083333333333</v>
      </c>
    </row>
    <row r="28" spans="1:65" ht="15.75" customHeight="1">
      <c r="A28" s="536"/>
      <c r="B28" s="537"/>
      <c r="C28" s="72" t="s">
        <v>4</v>
      </c>
      <c r="D28" s="413"/>
      <c r="E28" s="413"/>
      <c r="F28" s="413"/>
      <c r="G28" s="413"/>
      <c r="H28" s="414"/>
      <c r="I28" s="417"/>
      <c r="J28" s="417"/>
      <c r="K28" s="417"/>
      <c r="L28" s="417"/>
      <c r="M28" s="417"/>
      <c r="N28" s="118" t="s">
        <v>183</v>
      </c>
      <c r="O28" s="133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586">
        <f t="shared" si="0"/>
        <v>0</v>
      </c>
      <c r="AV28" s="587"/>
      <c r="AW28" s="189"/>
      <c r="AX28" s="189"/>
      <c r="AY28" s="190"/>
      <c r="AZ28" s="540"/>
      <c r="BA28" s="540"/>
      <c r="BB28" s="119"/>
      <c r="BF28" s="96" t="s">
        <v>188</v>
      </c>
      <c r="BG28" s="97" t="s">
        <v>212</v>
      </c>
      <c r="BH28" s="98">
        <f>ROUND(($U$41*15/100),0)</f>
        <v>0</v>
      </c>
      <c r="BM28" s="8">
        <v>0.1875</v>
      </c>
    </row>
    <row r="29" spans="1:65" ht="15.75" customHeight="1">
      <c r="A29" s="75"/>
      <c r="B29" s="541"/>
      <c r="C29" s="543"/>
      <c r="D29" s="415"/>
      <c r="E29" s="415"/>
      <c r="F29" s="415"/>
      <c r="G29" s="415"/>
      <c r="H29" s="416"/>
      <c r="I29" s="417"/>
      <c r="J29" s="417"/>
      <c r="K29" s="417"/>
      <c r="L29" s="417"/>
      <c r="M29" s="417"/>
      <c r="N29" s="118" t="s">
        <v>10</v>
      </c>
      <c r="O29" s="127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586">
        <f t="shared" si="0"/>
        <v>0</v>
      </c>
      <c r="AV29" s="587"/>
      <c r="AW29" s="189"/>
      <c r="AX29" s="189"/>
      <c r="AY29" s="190"/>
      <c r="AZ29" s="540"/>
      <c r="BA29" s="540"/>
      <c r="BB29" s="120"/>
      <c r="BF29" s="96" t="s">
        <v>189</v>
      </c>
      <c r="BG29" s="97" t="s">
        <v>213</v>
      </c>
      <c r="BH29" s="98">
        <f>ROUND(SUM($U$41,IF(AND(ISERROR(VLOOKUP($F$47,$BF$28:$BH$28,3,0)),ISERROR(VLOOKUP($F$48,$BF$28:$BH$28,3,0))),0,BH28))*10/100,0)</f>
        <v>0</v>
      </c>
      <c r="BM29" s="8">
        <v>0.197916666666667</v>
      </c>
    </row>
    <row r="30" spans="1:65" ht="15.75" customHeight="1">
      <c r="A30" s="536"/>
      <c r="B30" s="537"/>
      <c r="C30" s="72" t="s">
        <v>101</v>
      </c>
      <c r="D30" s="396"/>
      <c r="E30" s="396"/>
      <c r="F30" s="396"/>
      <c r="G30" s="396"/>
      <c r="H30" s="397"/>
      <c r="I30" s="400"/>
      <c r="J30" s="400"/>
      <c r="K30" s="400"/>
      <c r="L30" s="400"/>
      <c r="M30" s="400"/>
      <c r="N30" s="118" t="s">
        <v>183</v>
      </c>
      <c r="O30" s="133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586">
        <f t="shared" si="0"/>
        <v>0</v>
      </c>
      <c r="AV30" s="587"/>
      <c r="AW30" s="189"/>
      <c r="AX30" s="189"/>
      <c r="AY30" s="190"/>
      <c r="AZ30" s="540"/>
      <c r="BA30" s="540"/>
      <c r="BB30" s="120"/>
      <c r="BF30" s="96" t="s">
        <v>190</v>
      </c>
      <c r="BG30" s="97" t="s">
        <v>214</v>
      </c>
      <c r="BH30" s="98">
        <f>ROUND(SUM($U$41,IF(AND(ISERROR(VLOOKUP($F$47,$BF$28:$BH$28,3,0)),ISERROR(VLOOKUP($F$48,$BF$28:$BH$28,3,0))),0,$BH$28),IF(AND(ISERROR(VLOOKUP($F$47,$BF$29:$BH$29,3,0)),ISERROR(VLOOKUP($F$48,$BF$29:$BH$29,3,0))),0,$BH$29))*5/100,0)</f>
        <v>0</v>
      </c>
      <c r="BM30" s="8">
        <v>0.208333333333333</v>
      </c>
    </row>
    <row r="31" spans="1:65" ht="15.75" customHeight="1">
      <c r="A31" s="75"/>
      <c r="B31" s="541"/>
      <c r="C31" s="543"/>
      <c r="D31" s="398"/>
      <c r="E31" s="398"/>
      <c r="F31" s="398"/>
      <c r="G31" s="398"/>
      <c r="H31" s="399"/>
      <c r="I31" s="400"/>
      <c r="J31" s="400"/>
      <c r="K31" s="400"/>
      <c r="L31" s="400"/>
      <c r="M31" s="400"/>
      <c r="N31" s="118" t="s">
        <v>10</v>
      </c>
      <c r="O31" s="127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586">
        <f t="shared" si="0"/>
        <v>0</v>
      </c>
      <c r="AV31" s="587"/>
      <c r="AW31" s="189"/>
      <c r="AX31" s="189"/>
      <c r="AY31" s="190"/>
      <c r="AZ31" s="540"/>
      <c r="BA31" s="540"/>
      <c r="BB31" s="120"/>
      <c r="BF31" s="96" t="s">
        <v>191</v>
      </c>
      <c r="BG31" s="97" t="s">
        <v>215</v>
      </c>
      <c r="BH31" s="98">
        <v>200</v>
      </c>
      <c r="BM31" s="8">
        <v>0.21875</v>
      </c>
    </row>
    <row r="32" spans="1:65" ht="15.75" customHeight="1">
      <c r="A32" s="536"/>
      <c r="B32" s="537"/>
      <c r="C32" s="72" t="s">
        <v>101</v>
      </c>
      <c r="D32" s="403"/>
      <c r="E32" s="404"/>
      <c r="F32" s="404"/>
      <c r="G32" s="404"/>
      <c r="H32" s="405"/>
      <c r="I32" s="409"/>
      <c r="J32" s="409"/>
      <c r="K32" s="409"/>
      <c r="L32" s="409"/>
      <c r="M32" s="409"/>
      <c r="N32" s="118" t="s">
        <v>183</v>
      </c>
      <c r="O32" s="133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586">
        <f t="shared" si="0"/>
        <v>0</v>
      </c>
      <c r="AV32" s="587"/>
      <c r="AW32" s="189"/>
      <c r="AX32" s="189"/>
      <c r="AY32" s="190"/>
      <c r="AZ32" s="540"/>
      <c r="BA32" s="540"/>
      <c r="BB32" s="119"/>
      <c r="BF32" s="96" t="s">
        <v>223</v>
      </c>
      <c r="BG32" s="97" t="s">
        <v>225</v>
      </c>
      <c r="BH32" s="98">
        <v>100</v>
      </c>
      <c r="BM32" s="8">
        <v>0.229166666666667</v>
      </c>
    </row>
    <row r="33" spans="1:65" ht="15.75" customHeight="1" thickBot="1">
      <c r="A33" s="92"/>
      <c r="B33" s="538"/>
      <c r="C33" s="539"/>
      <c r="D33" s="406"/>
      <c r="E33" s="407"/>
      <c r="F33" s="407"/>
      <c r="G33" s="407"/>
      <c r="H33" s="408"/>
      <c r="I33" s="410"/>
      <c r="J33" s="410"/>
      <c r="K33" s="410"/>
      <c r="L33" s="410"/>
      <c r="M33" s="410"/>
      <c r="N33" s="123" t="s">
        <v>10</v>
      </c>
      <c r="O33" s="130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586">
        <f t="shared" si="0"/>
        <v>0</v>
      </c>
      <c r="AV33" s="587"/>
      <c r="AW33" s="189"/>
      <c r="AX33" s="189"/>
      <c r="AY33" s="190"/>
      <c r="AZ33" s="540"/>
      <c r="BA33" s="540"/>
      <c r="BB33" s="120"/>
      <c r="BF33" s="96" t="s">
        <v>224</v>
      </c>
      <c r="BG33" s="97" t="s">
        <v>216</v>
      </c>
      <c r="BH33" s="98">
        <v>200</v>
      </c>
      <c r="BM33" s="8">
        <v>0.239583333333333</v>
      </c>
    </row>
    <row r="34" spans="1:65" ht="15.75" customHeight="1">
      <c r="A34" s="536"/>
      <c r="B34" s="537"/>
      <c r="C34" s="72" t="s">
        <v>4</v>
      </c>
      <c r="D34" s="403"/>
      <c r="E34" s="404"/>
      <c r="F34" s="404"/>
      <c r="G34" s="404"/>
      <c r="H34" s="405"/>
      <c r="I34" s="409"/>
      <c r="J34" s="409"/>
      <c r="K34" s="409"/>
      <c r="L34" s="409"/>
      <c r="M34" s="409"/>
      <c r="N34" s="118" t="s">
        <v>183</v>
      </c>
      <c r="O34" s="133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586">
        <f t="shared" si="0"/>
        <v>0</v>
      </c>
      <c r="AV34" s="587"/>
      <c r="AW34" s="189"/>
      <c r="AX34" s="189"/>
      <c r="AY34" s="190"/>
      <c r="AZ34" s="540"/>
      <c r="BA34" s="540"/>
      <c r="BF34" s="99"/>
      <c r="BG34" s="100"/>
      <c r="BH34" s="101"/>
      <c r="BM34" s="8">
        <v>0.25</v>
      </c>
    </row>
    <row r="35" spans="1:65" ht="15.75" customHeight="1" thickBot="1">
      <c r="A35" s="92"/>
      <c r="B35" s="538"/>
      <c r="C35" s="539"/>
      <c r="D35" s="406"/>
      <c r="E35" s="407"/>
      <c r="F35" s="407"/>
      <c r="G35" s="407"/>
      <c r="H35" s="408"/>
      <c r="I35" s="410"/>
      <c r="J35" s="410"/>
      <c r="K35" s="410"/>
      <c r="L35" s="410"/>
      <c r="M35" s="410"/>
      <c r="N35" s="123" t="s">
        <v>10</v>
      </c>
      <c r="O35" s="130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586">
        <f t="shared" si="0"/>
        <v>0</v>
      </c>
      <c r="AV35" s="587"/>
      <c r="AW35" s="189"/>
      <c r="AX35" s="189"/>
      <c r="AY35" s="190"/>
      <c r="AZ35" s="540"/>
      <c r="BA35" s="540"/>
      <c r="BB35"/>
      <c r="BC35"/>
      <c r="BF35" s="102" t="s">
        <v>192</v>
      </c>
      <c r="BG35" s="103" t="s">
        <v>217</v>
      </c>
      <c r="BH35" s="104">
        <f>ROUND(((SUM(U44:W46))*15/100),0)</f>
        <v>0</v>
      </c>
      <c r="BM35" s="8">
        <v>0.2708333333333333</v>
      </c>
    </row>
    <row r="36" spans="1:65" ht="15.75" customHeight="1">
      <c r="A36" s="536"/>
      <c r="B36" s="537"/>
      <c r="C36" s="72" t="s">
        <v>4</v>
      </c>
      <c r="D36" s="403"/>
      <c r="E36" s="404"/>
      <c r="F36" s="404"/>
      <c r="G36" s="404"/>
      <c r="H36" s="405"/>
      <c r="I36" s="409"/>
      <c r="J36" s="409"/>
      <c r="K36" s="409"/>
      <c r="L36" s="409"/>
      <c r="M36" s="409"/>
      <c r="N36" s="118" t="s">
        <v>183</v>
      </c>
      <c r="O36" s="133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586">
        <f>SUM(O36:AT36)</f>
        <v>0</v>
      </c>
      <c r="AV36" s="587"/>
      <c r="AW36" s="189"/>
      <c r="AX36" s="189"/>
      <c r="AY36" s="190"/>
      <c r="AZ36" s="540"/>
      <c r="BA36" s="540"/>
      <c r="BB36"/>
      <c r="BC36"/>
      <c r="BF36" s="102" t="s">
        <v>193</v>
      </c>
      <c r="BG36" s="103" t="s">
        <v>218</v>
      </c>
      <c r="BH36" s="104">
        <f>ROUND(SUM($U$44:$W$46,IF(AND(ISERROR(VLOOKUP($F$49,$BF$35:$BH$35,3,0)),ISERROR(VLOOKUP($F$50,$BF$35:$BH$35,3,0))),0,$BH$35))*10/100,0)</f>
        <v>0</v>
      </c>
      <c r="BM36" s="8">
        <v>0.28125</v>
      </c>
    </row>
    <row r="37" spans="1:65" ht="15.75" customHeight="1" thickBot="1">
      <c r="A37" s="92"/>
      <c r="B37" s="538"/>
      <c r="C37" s="539"/>
      <c r="D37" s="406"/>
      <c r="E37" s="407"/>
      <c r="F37" s="407"/>
      <c r="G37" s="407"/>
      <c r="H37" s="408"/>
      <c r="I37" s="410"/>
      <c r="J37" s="410"/>
      <c r="K37" s="410"/>
      <c r="L37" s="410"/>
      <c r="M37" s="410"/>
      <c r="N37" s="123" t="s">
        <v>10</v>
      </c>
      <c r="O37" s="130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586">
        <f>SUM(O37:AT37)</f>
        <v>0</v>
      </c>
      <c r="AV37" s="587"/>
      <c r="AW37" s="189"/>
      <c r="AX37" s="189"/>
      <c r="AY37" s="190"/>
      <c r="AZ37" s="540"/>
      <c r="BA37" s="540"/>
      <c r="BB37"/>
      <c r="BC37"/>
      <c r="BF37" s="102" t="s">
        <v>194</v>
      </c>
      <c r="BG37" s="103" t="s">
        <v>219</v>
      </c>
      <c r="BH37" s="104">
        <f>ROUND(SUM($U$44:$W$46,IF(AND(ISERROR(VLOOKUP($F$49,$BF$35:$BH$35,3,0)),ISERROR(VLOOKUP($F$50,$BF$35:$BH$35,3,0))),0,$BH$35),IF(AND(ISERROR(VLOOKUP($F$49,$BF$38:$BH$38,3,0)),ISERROR(VLOOKUP($F$50,$BF$38:$BH$38,3,0))),0,$BH$38))*5/100,0)</f>
        <v>0</v>
      </c>
      <c r="BM37" s="8">
        <v>0.2916666666666667</v>
      </c>
    </row>
    <row r="38" spans="1:65" ht="15.75" customHeight="1">
      <c r="A38"/>
      <c r="B38" s="385" t="s">
        <v>232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/>
      <c r="BC38"/>
      <c r="BF38" s="102"/>
      <c r="BG38" s="103"/>
      <c r="BH38" s="104"/>
      <c r="BM38" s="8">
        <v>0.3020833333333333</v>
      </c>
    </row>
    <row r="39" spans="1:65" ht="26.25" customHeight="1">
      <c r="A39" s="14" t="s">
        <v>49</v>
      </c>
      <c r="B39"/>
      <c r="C39"/>
      <c r="D39"/>
      <c r="E39" s="15"/>
      <c r="F39" s="15"/>
      <c r="G39" s="15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F39" s="102"/>
      <c r="BG39" s="103"/>
      <c r="BH39" s="104"/>
      <c r="BM39" s="8">
        <v>0.3125</v>
      </c>
    </row>
    <row r="40" spans="1:65" ht="15.75" customHeight="1">
      <c r="A40" s="145" t="s">
        <v>50</v>
      </c>
      <c r="B40" s="212" t="s">
        <v>51</v>
      </c>
      <c r="C40" s="221"/>
      <c r="D40" s="221"/>
      <c r="E40" s="222"/>
      <c r="F40" s="212" t="s">
        <v>52</v>
      </c>
      <c r="G40" s="213"/>
      <c r="H40" s="213"/>
      <c r="I40" s="213"/>
      <c r="J40" s="213"/>
      <c r="K40" s="214"/>
      <c r="L40" s="387" t="s">
        <v>180</v>
      </c>
      <c r="M40" s="388"/>
      <c r="N40" s="389"/>
      <c r="O40" s="212" t="s">
        <v>54</v>
      </c>
      <c r="P40" s="390"/>
      <c r="Q40" s="391" t="s">
        <v>182</v>
      </c>
      <c r="R40" s="392"/>
      <c r="S40" s="392"/>
      <c r="T40" s="17" t="s">
        <v>55</v>
      </c>
      <c r="U40" s="391" t="s">
        <v>181</v>
      </c>
      <c r="V40" s="391"/>
      <c r="W40" s="391"/>
      <c r="X40" s="570" t="s">
        <v>248</v>
      </c>
      <c r="Y40" s="571"/>
      <c r="Z40" s="572"/>
      <c r="AA40" s="382" t="s">
        <v>56</v>
      </c>
      <c r="AB40" s="393"/>
      <c r="AC40" s="393"/>
      <c r="AD40" s="382" t="s">
        <v>57</v>
      </c>
      <c r="AE40" s="382"/>
      <c r="AF40" s="382"/>
      <c r="AG40" s="382" t="s">
        <v>58</v>
      </c>
      <c r="AH40" s="382"/>
      <c r="AI40" s="382"/>
      <c r="AJ40" s="382" t="s">
        <v>59</v>
      </c>
      <c r="AK40" s="207"/>
      <c r="AL40" s="208"/>
      <c r="AM40" s="383" t="s">
        <v>60</v>
      </c>
      <c r="AN40" s="214"/>
      <c r="AO40" s="382" t="s">
        <v>61</v>
      </c>
      <c r="AP40" s="384"/>
      <c r="AQ40" s="384"/>
      <c r="AR40" s="18" t="s">
        <v>62</v>
      </c>
      <c r="AS40" s="16" t="s">
        <v>63</v>
      </c>
      <c r="AT40" s="19"/>
      <c r="AU40" s="16"/>
      <c r="AV40" s="573" t="s">
        <v>249</v>
      </c>
      <c r="AW40" s="574"/>
      <c r="AX40" s="575"/>
      <c r="AY40" s="382" t="s">
        <v>95</v>
      </c>
      <c r="AZ40" s="382"/>
      <c r="BA40" s="382"/>
      <c r="BB40" s="201" t="s">
        <v>96</v>
      </c>
      <c r="BC40" s="203"/>
      <c r="BF40" s="175" t="s">
        <v>195</v>
      </c>
      <c r="BG40" s="176" t="s">
        <v>220</v>
      </c>
      <c r="BH40" s="177">
        <f>ROUND((BK25*137/1000),0)</f>
        <v>0</v>
      </c>
      <c r="BM40" s="8">
        <v>0.3229166666666667</v>
      </c>
    </row>
    <row r="41" spans="1:65" ht="15.75" customHeight="1">
      <c r="A41" s="139">
        <f>I12</f>
        <v>0</v>
      </c>
      <c r="B41" s="544"/>
      <c r="C41" s="545"/>
      <c r="D41" s="545"/>
      <c r="E41" s="546"/>
      <c r="F41" s="371">
        <f>D12</f>
        <v>0</v>
      </c>
      <c r="G41" s="372"/>
      <c r="H41" s="372"/>
      <c r="I41" s="372"/>
      <c r="J41" s="372"/>
      <c r="K41" s="373"/>
      <c r="L41" s="374" t="str">
        <f>IF(ISERROR(VLOOKUP(F41,$BF$9:$BH$16,2,0)),"0",IF(VLOOKUP(F41,$BF$9:$BH$16,2,0)=0,"",VLOOKUP(F41,$BF$9:$BH$16,2,0)))</f>
        <v>0</v>
      </c>
      <c r="M41" s="375"/>
      <c r="N41" s="376"/>
      <c r="O41" s="377" t="str">
        <f>IF(ISERROR(VLOOKUP(F41,$BF$9:$BH$16,3,0)),"0",IF(VLOOKUP(F41,$BF$9:$BH$16,3,0)=0,"",VLOOKUP(F41,$BF$9:$BH$16,3,0)))</f>
        <v>0</v>
      </c>
      <c r="P41" s="378"/>
      <c r="Q41" s="184">
        <v>100</v>
      </c>
      <c r="R41" s="547"/>
      <c r="S41" s="548"/>
      <c r="T41" s="185">
        <f>AZ12</f>
        <v>0</v>
      </c>
      <c r="U41" s="549" t="str">
        <f>IF(ISERROR(VLOOKUP(F41,$BF$9:$BH$16,3,0)),"0",IF(VLOOKUP(F41,$BF$9:$BH$16,3,0)=0,"",VLOOKUP(F41,$BF$9:$BH$16,3,0)))</f>
        <v>0</v>
      </c>
      <c r="V41" s="550"/>
      <c r="W41" s="551"/>
      <c r="X41" s="576"/>
      <c r="Y41" s="577"/>
      <c r="Z41" s="578"/>
      <c r="AA41" s="349"/>
      <c r="AB41" s="350"/>
      <c r="AC41" s="351"/>
      <c r="AD41" s="349"/>
      <c r="AE41" s="350"/>
      <c r="AF41" s="351"/>
      <c r="AG41" s="349"/>
      <c r="AH41" s="350"/>
      <c r="AI41" s="351"/>
      <c r="AJ41" s="352" t="str">
        <f aca="true" t="shared" si="1" ref="AJ41:AJ46">U41</f>
        <v>0</v>
      </c>
      <c r="AK41" s="353"/>
      <c r="AL41" s="354"/>
      <c r="AM41" s="355">
        <v>10</v>
      </c>
      <c r="AN41" s="356"/>
      <c r="AO41" s="552">
        <f>IF(ISERROR(AJ41*AM41),0,AJ41*AM41)</f>
        <v>0</v>
      </c>
      <c r="AP41" s="553"/>
      <c r="AQ41" s="554"/>
      <c r="AR41" s="186">
        <f>AT7</f>
        <v>80</v>
      </c>
      <c r="AS41" s="552">
        <f aca="true" t="shared" si="2" ref="AS41:AS51">AO41*(AR41/100)</f>
        <v>0</v>
      </c>
      <c r="AT41" s="553"/>
      <c r="AU41" s="554"/>
      <c r="AV41" s="531"/>
      <c r="AW41" s="532"/>
      <c r="AX41" s="533"/>
      <c r="AY41" s="552">
        <f>AO41-AS41</f>
        <v>0</v>
      </c>
      <c r="AZ41" s="553"/>
      <c r="BA41" s="554"/>
      <c r="BB41" s="271"/>
      <c r="BC41" s="273"/>
      <c r="BF41" s="108" t="s">
        <v>196</v>
      </c>
      <c r="BG41" s="109" t="s">
        <v>230</v>
      </c>
      <c r="BH41" s="110">
        <f>ROUND((BK25*100/1000),0)</f>
        <v>0</v>
      </c>
      <c r="BM41" s="8">
        <v>0.3333333333333333</v>
      </c>
    </row>
    <row r="42" spans="1:65" ht="15.75" customHeight="1">
      <c r="A42" s="139">
        <f>I14</f>
        <v>0</v>
      </c>
      <c r="B42" s="544"/>
      <c r="C42" s="545"/>
      <c r="D42" s="545"/>
      <c r="E42" s="546"/>
      <c r="F42" s="371">
        <f>D14</f>
        <v>0</v>
      </c>
      <c r="G42" s="372"/>
      <c r="H42" s="372"/>
      <c r="I42" s="372"/>
      <c r="J42" s="372"/>
      <c r="K42" s="373"/>
      <c r="L42" s="374" t="str">
        <f>IF(ISERROR(VLOOKUP(F42,$BF$9:$BH$16,2,0)),"0",IF(VLOOKUP(F42,$BF$9:$BH$16,2,0)=0,"",VLOOKUP(F42,$BF$9:$BH$16,2,0)))</f>
        <v>0</v>
      </c>
      <c r="M42" s="375"/>
      <c r="N42" s="376"/>
      <c r="O42" s="377" t="str">
        <f>IF(ISERROR(VLOOKUP(F42,$BF$9:$BH$16,3,0)),"0",IF(VLOOKUP(F42,$BF$9:$BH$16,3,0)=0,"",VLOOKUP(F42,$BF$9:$BH$16,3,0)))</f>
        <v>0</v>
      </c>
      <c r="P42" s="378"/>
      <c r="Q42" s="184">
        <v>100</v>
      </c>
      <c r="R42" s="547"/>
      <c r="S42" s="548"/>
      <c r="T42" s="185">
        <f>AZ14</f>
        <v>0</v>
      </c>
      <c r="U42" s="549" t="str">
        <f>IF(ISERROR(VLOOKUP(F42,$BF$9:$BH$16,3,0)),"0",IF(VLOOKUP(F42,$BF$9:$BH$16,3,0)=0,"",VLOOKUP(F42,$BF$9:$BH$16,3,0)))</f>
        <v>0</v>
      </c>
      <c r="V42" s="550"/>
      <c r="W42" s="551"/>
      <c r="X42" s="576"/>
      <c r="Y42" s="577"/>
      <c r="Z42" s="578"/>
      <c r="AA42" s="349"/>
      <c r="AB42" s="350"/>
      <c r="AC42" s="351"/>
      <c r="AD42" s="349"/>
      <c r="AE42" s="350"/>
      <c r="AF42" s="351"/>
      <c r="AG42" s="349"/>
      <c r="AH42" s="350"/>
      <c r="AI42" s="351"/>
      <c r="AJ42" s="352" t="str">
        <f t="shared" si="1"/>
        <v>0</v>
      </c>
      <c r="AK42" s="353"/>
      <c r="AL42" s="354"/>
      <c r="AM42" s="355">
        <v>10</v>
      </c>
      <c r="AN42" s="356"/>
      <c r="AO42" s="552">
        <f aca="true" t="shared" si="3" ref="AO42:AO50">IF(ISERROR(AJ42*AM42),0,AJ42*AM42)</f>
        <v>0</v>
      </c>
      <c r="AP42" s="553"/>
      <c r="AQ42" s="554"/>
      <c r="AR42" s="186">
        <f>AT7</f>
        <v>80</v>
      </c>
      <c r="AS42" s="552">
        <f t="shared" si="2"/>
        <v>0</v>
      </c>
      <c r="AT42" s="553"/>
      <c r="AU42" s="554"/>
      <c r="AV42" s="531"/>
      <c r="AW42" s="532"/>
      <c r="AX42" s="533"/>
      <c r="AY42" s="552">
        <f>AO42-AS42</f>
        <v>0</v>
      </c>
      <c r="AZ42" s="553"/>
      <c r="BA42" s="554"/>
      <c r="BB42" s="271"/>
      <c r="BC42" s="273"/>
      <c r="BF42" s="108" t="s">
        <v>197</v>
      </c>
      <c r="BG42" s="109" t="s">
        <v>231</v>
      </c>
      <c r="BH42" s="110">
        <f>ROUND((BK25*55/1000),0)</f>
        <v>0</v>
      </c>
      <c r="BM42" s="8">
        <v>0.34375</v>
      </c>
    </row>
    <row r="43" spans="1:65" ht="15.75" customHeight="1">
      <c r="A43" s="139">
        <f>I16</f>
        <v>0</v>
      </c>
      <c r="B43" s="544"/>
      <c r="C43" s="545"/>
      <c r="D43" s="545"/>
      <c r="E43" s="546"/>
      <c r="F43" s="371">
        <f>D16</f>
        <v>0</v>
      </c>
      <c r="G43" s="372"/>
      <c r="H43" s="372"/>
      <c r="I43" s="372"/>
      <c r="J43" s="372"/>
      <c r="K43" s="373"/>
      <c r="L43" s="374" t="str">
        <f>IF(ISERROR(VLOOKUP(F43,$BF$9:$BH$16,2,0)),"0",IF(VLOOKUP(F43,$BF$9:$BH$16,2,0)=0,"",VLOOKUP(F43,$BF$9:$BH$16,2,0)))</f>
        <v>0</v>
      </c>
      <c r="M43" s="375"/>
      <c r="N43" s="376"/>
      <c r="O43" s="377" t="str">
        <f>IF(ISERROR(VLOOKUP(F43,$BF$9:$BH$16,3,0)),"0",IF(VLOOKUP(F43,$BF$9:$BH$16,3,0)=0,"",VLOOKUP(F43,$BF$9:$BH$16,3,0)))</f>
        <v>0</v>
      </c>
      <c r="P43" s="378"/>
      <c r="Q43" s="184">
        <v>100</v>
      </c>
      <c r="R43" s="547"/>
      <c r="S43" s="548"/>
      <c r="T43" s="185">
        <f>AZ17</f>
        <v>0</v>
      </c>
      <c r="U43" s="549" t="str">
        <f>IF(ISERROR(VLOOKUP(F43,$BF$9:$BH$16,3,0)),"0",IF(VLOOKUP(F43,$BF$9:$BH$16,3,0)=0,"",VLOOKUP(F43,$BF$9:$BH$16,3,0)))</f>
        <v>0</v>
      </c>
      <c r="V43" s="550"/>
      <c r="W43" s="551"/>
      <c r="X43" s="576"/>
      <c r="Y43" s="577"/>
      <c r="Z43" s="578"/>
      <c r="AA43" s="349"/>
      <c r="AB43" s="350"/>
      <c r="AC43" s="351"/>
      <c r="AD43" s="349"/>
      <c r="AE43" s="350"/>
      <c r="AF43" s="351"/>
      <c r="AG43" s="349"/>
      <c r="AH43" s="350"/>
      <c r="AI43" s="351"/>
      <c r="AJ43" s="352" t="str">
        <f t="shared" si="1"/>
        <v>0</v>
      </c>
      <c r="AK43" s="353"/>
      <c r="AL43" s="354"/>
      <c r="AM43" s="355">
        <v>10</v>
      </c>
      <c r="AN43" s="356"/>
      <c r="AO43" s="552">
        <f t="shared" si="3"/>
        <v>0</v>
      </c>
      <c r="AP43" s="553"/>
      <c r="AQ43" s="554"/>
      <c r="AR43" s="186">
        <f>AT7</f>
        <v>80</v>
      </c>
      <c r="AS43" s="552">
        <f t="shared" si="2"/>
        <v>0</v>
      </c>
      <c r="AT43" s="553"/>
      <c r="AU43" s="554"/>
      <c r="AV43" s="531"/>
      <c r="AW43" s="532"/>
      <c r="AX43" s="533"/>
      <c r="AY43" s="552">
        <f>AO43-AS43</f>
        <v>0</v>
      </c>
      <c r="AZ43" s="553"/>
      <c r="BA43" s="554"/>
      <c r="BB43" s="271"/>
      <c r="BC43" s="273"/>
      <c r="BF43" s="108" t="s">
        <v>226</v>
      </c>
      <c r="BG43" s="109" t="s">
        <v>228</v>
      </c>
      <c r="BH43" s="110">
        <f>ROUND((BK25*63/1000),0)</f>
        <v>0</v>
      </c>
      <c r="BI43" s="174"/>
      <c r="BM43" s="8">
        <v>0.3541666666666667</v>
      </c>
    </row>
    <row r="44" spans="1:65" ht="15.75" customHeight="1">
      <c r="A44" s="47">
        <f>I18</f>
        <v>0</v>
      </c>
      <c r="B44" s="558"/>
      <c r="C44" s="559"/>
      <c r="D44" s="559"/>
      <c r="E44" s="560"/>
      <c r="F44" s="360">
        <f>D18</f>
        <v>0</v>
      </c>
      <c r="G44" s="361"/>
      <c r="H44" s="361"/>
      <c r="I44" s="361"/>
      <c r="J44" s="361"/>
      <c r="K44" s="362"/>
      <c r="L44" s="363" t="str">
        <f>IF(ISERROR(VLOOKUP(F44,$BF$17:$BH$26,2,0)),"0",IF(VLOOKUP(F44,$BF$17:$BH$26,2,0)=0,"",VLOOKUP(F44,$BF$17:$BH$26,2,0)))</f>
        <v>0</v>
      </c>
      <c r="M44" s="364"/>
      <c r="N44" s="365"/>
      <c r="O44" s="366" t="str">
        <f>IF(ISERROR(VLOOKUP(F44,$BF$17:$BH$26,3,0)),"0",IF(VLOOKUP(F44,$BF$17:$BH$26,3,0)=0,"",VLOOKUP(F44,$BF$17:$BH$26,3,0)))</f>
        <v>0</v>
      </c>
      <c r="P44" s="367"/>
      <c r="Q44" s="183">
        <v>100</v>
      </c>
      <c r="R44" s="561"/>
      <c r="S44" s="562"/>
      <c r="T44" s="48">
        <f>AZ19</f>
        <v>0</v>
      </c>
      <c r="U44" s="563">
        <f>IF(ISERROR(VLOOKUP(F44,$BF$17:$BH$26,3,0)),0,IF(VLOOKUP(F44,$BF$17:$BH$26,3,0)=0,0,VLOOKUP(F44,$BF$17:$BH$26,3,0)))*$T$44</f>
        <v>0</v>
      </c>
      <c r="V44" s="564"/>
      <c r="W44" s="565"/>
      <c r="X44" s="576"/>
      <c r="Y44" s="577"/>
      <c r="Z44" s="578"/>
      <c r="AA44" s="349"/>
      <c r="AB44" s="350"/>
      <c r="AC44" s="351"/>
      <c r="AD44" s="349"/>
      <c r="AE44" s="350"/>
      <c r="AF44" s="351"/>
      <c r="AG44" s="349"/>
      <c r="AH44" s="350"/>
      <c r="AI44" s="351"/>
      <c r="AJ44" s="352">
        <f t="shared" si="1"/>
        <v>0</v>
      </c>
      <c r="AK44" s="353"/>
      <c r="AL44" s="354"/>
      <c r="AM44" s="355">
        <v>10</v>
      </c>
      <c r="AN44" s="356"/>
      <c r="AO44" s="555">
        <f>IF(ISERROR(AJ44*AM44),0,AJ44*AM44)</f>
        <v>0</v>
      </c>
      <c r="AP44" s="556"/>
      <c r="AQ44" s="557"/>
      <c r="AR44" s="182">
        <f>AT7</f>
        <v>80</v>
      </c>
      <c r="AS44" s="555">
        <f t="shared" si="2"/>
        <v>0</v>
      </c>
      <c r="AT44" s="556"/>
      <c r="AU44" s="557"/>
      <c r="AV44" s="531"/>
      <c r="AW44" s="532"/>
      <c r="AX44" s="533"/>
      <c r="AY44" s="555">
        <f aca="true" t="shared" si="4" ref="AY44:AY50">AO44-AS44</f>
        <v>0</v>
      </c>
      <c r="AZ44" s="556"/>
      <c r="BA44" s="557"/>
      <c r="BB44" s="271"/>
      <c r="BC44" s="273"/>
      <c r="BF44" s="108" t="s">
        <v>227</v>
      </c>
      <c r="BG44" s="109" t="s">
        <v>229</v>
      </c>
      <c r="BH44" s="110">
        <f>ROUND((BK25*42/1000),0)</f>
        <v>0</v>
      </c>
      <c r="BI44" s="174"/>
      <c r="BK44" s="87"/>
      <c r="BM44" s="8">
        <v>0.3645833333333333</v>
      </c>
    </row>
    <row r="45" spans="1:65" ht="15.75" customHeight="1">
      <c r="A45" s="47">
        <f>I20</f>
        <v>0</v>
      </c>
      <c r="B45" s="558"/>
      <c r="C45" s="559"/>
      <c r="D45" s="559"/>
      <c r="E45" s="560"/>
      <c r="F45" s="360">
        <f>D20</f>
        <v>0</v>
      </c>
      <c r="G45" s="361"/>
      <c r="H45" s="361"/>
      <c r="I45" s="361"/>
      <c r="J45" s="361"/>
      <c r="K45" s="362"/>
      <c r="L45" s="363" t="str">
        <f>IF(ISERROR(VLOOKUP(F45,$BF$17:$BH$26,2,0)),"0",IF(VLOOKUP(F45,$BF$17:$BH$26,2,0)=0,"",VLOOKUP(F45,$BF$17:$BH$26,2,0)))</f>
        <v>0</v>
      </c>
      <c r="M45" s="364"/>
      <c r="N45" s="365"/>
      <c r="O45" s="366" t="str">
        <f>IF(ISERROR(VLOOKUP(F45,$BF$17:$BH$26,3,0)),"0",IF(VLOOKUP(F45,$BF$17:$BH$26,3,0)=0,"",VLOOKUP(F45,$BF$17:$BH$26,3,0)))</f>
        <v>0</v>
      </c>
      <c r="P45" s="367"/>
      <c r="Q45" s="183">
        <v>100</v>
      </c>
      <c r="R45" s="561"/>
      <c r="S45" s="562"/>
      <c r="T45" s="48">
        <f>AZ21</f>
        <v>0</v>
      </c>
      <c r="U45" s="368">
        <f>IF(ISERROR(VLOOKUP(F45,$BF$17:$BH$26,3,0)),0,IF(VLOOKUP(F45,$BF$17:$BH$26,3,0)=0,0,VLOOKUP(F45,$BF$17:$BH$26,3,0)))*$T$45</f>
        <v>0</v>
      </c>
      <c r="V45" s="369"/>
      <c r="W45" s="370"/>
      <c r="X45" s="576"/>
      <c r="Y45" s="577"/>
      <c r="Z45" s="578"/>
      <c r="AA45" s="349"/>
      <c r="AB45" s="350"/>
      <c r="AC45" s="351"/>
      <c r="AD45" s="349"/>
      <c r="AE45" s="350"/>
      <c r="AF45" s="351"/>
      <c r="AG45" s="349"/>
      <c r="AH45" s="350"/>
      <c r="AI45" s="351"/>
      <c r="AJ45" s="352">
        <f t="shared" si="1"/>
        <v>0</v>
      </c>
      <c r="AK45" s="353"/>
      <c r="AL45" s="354"/>
      <c r="AM45" s="355">
        <v>10</v>
      </c>
      <c r="AN45" s="356"/>
      <c r="AO45" s="555">
        <f>IF(ISERROR(AJ45*AM45),0,AJ45*AM45)</f>
        <v>0</v>
      </c>
      <c r="AP45" s="556"/>
      <c r="AQ45" s="557"/>
      <c r="AR45" s="182">
        <f>AT7</f>
        <v>80</v>
      </c>
      <c r="AS45" s="555">
        <f>AO45*(AR45/100)</f>
        <v>0</v>
      </c>
      <c r="AT45" s="556"/>
      <c r="AU45" s="557"/>
      <c r="AV45" s="531"/>
      <c r="AW45" s="532"/>
      <c r="AX45" s="533"/>
      <c r="AY45" s="555">
        <f t="shared" si="4"/>
        <v>0</v>
      </c>
      <c r="AZ45" s="556"/>
      <c r="BA45" s="557"/>
      <c r="BB45" s="271"/>
      <c r="BC45" s="273"/>
      <c r="BF45" s="111" t="s">
        <v>258</v>
      </c>
      <c r="BG45" s="112" t="s">
        <v>257</v>
      </c>
      <c r="BH45" s="113">
        <f>ROUND((BK26*42/1000),0)</f>
        <v>0</v>
      </c>
      <c r="BM45" s="8">
        <v>0.375</v>
      </c>
    </row>
    <row r="46" spans="1:65" ht="17.25" customHeight="1">
      <c r="A46" s="47">
        <f>I22</f>
        <v>0</v>
      </c>
      <c r="B46" s="558"/>
      <c r="C46" s="559"/>
      <c r="D46" s="559"/>
      <c r="E46" s="560"/>
      <c r="F46" s="360">
        <f>D22</f>
        <v>0</v>
      </c>
      <c r="G46" s="361"/>
      <c r="H46" s="361"/>
      <c r="I46" s="361"/>
      <c r="J46" s="361"/>
      <c r="K46" s="362"/>
      <c r="L46" s="363" t="str">
        <f>IF(ISERROR(VLOOKUP(F46,$BF$17:$BH$26,2,0)),"0",IF(VLOOKUP(F46,$BF$17:$BH$26,2,0)=0,"",VLOOKUP(F46,$BF$17:$BH$26,2,0)))</f>
        <v>0</v>
      </c>
      <c r="M46" s="364"/>
      <c r="N46" s="365"/>
      <c r="O46" s="366" t="str">
        <f>IF(ISERROR(VLOOKUP(F46,$BF$17:$BH$26,3,0)),"0",IF(VLOOKUP(F46,$BF$17:$BH$26,3,0)=0,"",VLOOKUP(F46,$BF$17:$BH$26,3,0)))</f>
        <v>0</v>
      </c>
      <c r="P46" s="367"/>
      <c r="Q46" s="183">
        <v>100</v>
      </c>
      <c r="R46" s="561"/>
      <c r="S46" s="562"/>
      <c r="T46" s="48">
        <f>AZ23</f>
        <v>0</v>
      </c>
      <c r="U46" s="368">
        <f>IF(ISERROR(VLOOKUP(F46,$BF$17:$BH$26,3,0)),0,IF(VLOOKUP(F46,$BF$17:$BH$26,3,0)=0,0,VLOOKUP(F46,$BF$17:$BH$26,3,0)))*$T$46</f>
        <v>0</v>
      </c>
      <c r="V46" s="369"/>
      <c r="W46" s="370"/>
      <c r="X46" s="576"/>
      <c r="Y46" s="577"/>
      <c r="Z46" s="578"/>
      <c r="AA46" s="349"/>
      <c r="AB46" s="350"/>
      <c r="AC46" s="351"/>
      <c r="AD46" s="349"/>
      <c r="AE46" s="350"/>
      <c r="AF46" s="351"/>
      <c r="AG46" s="349"/>
      <c r="AH46" s="350"/>
      <c r="AI46" s="351"/>
      <c r="AJ46" s="352">
        <f t="shared" si="1"/>
        <v>0</v>
      </c>
      <c r="AK46" s="353"/>
      <c r="AL46" s="354"/>
      <c r="AM46" s="355">
        <v>10</v>
      </c>
      <c r="AN46" s="356"/>
      <c r="AO46" s="555">
        <f>IF(ISERROR(AJ46*AM46),0,AJ46*AM46)</f>
        <v>0</v>
      </c>
      <c r="AP46" s="556"/>
      <c r="AQ46" s="557"/>
      <c r="AR46" s="182">
        <f>AT7</f>
        <v>80</v>
      </c>
      <c r="AS46" s="555">
        <f>AO46*(AR46/100)</f>
        <v>0</v>
      </c>
      <c r="AT46" s="556"/>
      <c r="AU46" s="557"/>
      <c r="AV46" s="531"/>
      <c r="AW46" s="532"/>
      <c r="AX46" s="533"/>
      <c r="AY46" s="555">
        <f t="shared" si="4"/>
        <v>0</v>
      </c>
      <c r="AZ46" s="556"/>
      <c r="BA46" s="557"/>
      <c r="BB46" s="271"/>
      <c r="BC46" s="273"/>
      <c r="BM46" s="8">
        <v>0.3854166666666667</v>
      </c>
    </row>
    <row r="47" spans="1:65" ht="14.25" customHeight="1">
      <c r="A47" s="142">
        <f>I24</f>
        <v>0</v>
      </c>
      <c r="B47" s="332"/>
      <c r="C47" s="333"/>
      <c r="D47" s="333"/>
      <c r="E47" s="334"/>
      <c r="F47" s="335">
        <f>D24</f>
        <v>0</v>
      </c>
      <c r="G47" s="336"/>
      <c r="H47" s="336"/>
      <c r="I47" s="336"/>
      <c r="J47" s="336"/>
      <c r="K47" s="337"/>
      <c r="L47" s="338" t="str">
        <f>IF(ISERROR(VLOOKUP(F47,$BF$27:$BH$33,2,0)),"0",IF(VLOOKUP(F47,$BF$27:$BH$33,2,0)=0,"",VLOOKUP(F47,$BF$27:$BH$33,2,0)))</f>
        <v>0</v>
      </c>
      <c r="M47" s="339"/>
      <c r="N47" s="340"/>
      <c r="O47" s="341" t="str">
        <f>IF(ISERROR(VLOOKUP(F47,$BF$27:$BH$33,3,0)),"0",IF(VLOOKUP(F47,$BF$27:$BH$33,3,0)=0,"",VLOOKUP(F47,$BF$27:$BH$33,3,0)))</f>
        <v>0</v>
      </c>
      <c r="P47" s="342"/>
      <c r="Q47" s="152">
        <v>100</v>
      </c>
      <c r="R47" s="324"/>
      <c r="S47" s="326"/>
      <c r="T47" s="143">
        <f>AZ24</f>
        <v>0</v>
      </c>
      <c r="U47" s="343" t="str">
        <f>IF(ISERROR(VLOOKUP(F47,$BF$27:$BH$33,3,0)),"0",IF(VLOOKUP(F47,$BF$27:$BH$33,3,0)=0,"",VLOOKUP(F47,$BF$27:$BH$33,3,0)))</f>
        <v>0</v>
      </c>
      <c r="V47" s="344"/>
      <c r="W47" s="345"/>
      <c r="X47" s="576"/>
      <c r="Y47" s="577"/>
      <c r="Z47" s="578"/>
      <c r="AA47" s="349"/>
      <c r="AB47" s="350"/>
      <c r="AC47" s="351"/>
      <c r="AD47" s="349"/>
      <c r="AE47" s="350"/>
      <c r="AF47" s="351"/>
      <c r="AG47" s="349"/>
      <c r="AH47" s="350"/>
      <c r="AI47" s="351"/>
      <c r="AJ47" s="352" t="str">
        <f aca="true" t="shared" si="5" ref="AJ47:AJ52">U47</f>
        <v>0</v>
      </c>
      <c r="AK47" s="353"/>
      <c r="AL47" s="354"/>
      <c r="AM47" s="355">
        <v>10</v>
      </c>
      <c r="AN47" s="356"/>
      <c r="AO47" s="327">
        <f>IF(ISERROR(AJ47*AM47),0,AJ47*AM47)</f>
        <v>0</v>
      </c>
      <c r="AP47" s="328"/>
      <c r="AQ47" s="329"/>
      <c r="AR47" s="153">
        <f>AT7</f>
        <v>80</v>
      </c>
      <c r="AS47" s="327">
        <f t="shared" si="2"/>
        <v>0</v>
      </c>
      <c r="AT47" s="328"/>
      <c r="AU47" s="329"/>
      <c r="AV47" s="531"/>
      <c r="AW47" s="532"/>
      <c r="AX47" s="533"/>
      <c r="AY47" s="327">
        <f t="shared" si="4"/>
        <v>0</v>
      </c>
      <c r="AZ47" s="328"/>
      <c r="BA47" s="329"/>
      <c r="BB47" s="271"/>
      <c r="BC47" s="273"/>
      <c r="BJ47" s="178" t="s">
        <v>35</v>
      </c>
      <c r="BK47" s="179">
        <f>SUM(U41:W46)</f>
        <v>0</v>
      </c>
      <c r="BM47" s="8">
        <v>0.3958333333333333</v>
      </c>
    </row>
    <row r="48" spans="1:65" ht="15.75" customHeight="1">
      <c r="A48" s="142">
        <f>I26</f>
        <v>0</v>
      </c>
      <c r="B48" s="332"/>
      <c r="C48" s="333"/>
      <c r="D48" s="333"/>
      <c r="E48" s="334"/>
      <c r="F48" s="335">
        <f>D26</f>
        <v>0</v>
      </c>
      <c r="G48" s="336"/>
      <c r="H48" s="336"/>
      <c r="I48" s="336"/>
      <c r="J48" s="336"/>
      <c r="K48" s="337"/>
      <c r="L48" s="338" t="str">
        <f>IF(ISERROR(VLOOKUP(F48,$BF$27:$BH$33,2,0)),"0",IF(VLOOKUP(F48,$BF$27:$BH$33,2,0)=0,"",VLOOKUP(F48,$BF$27:$BH$33,2,0)))</f>
        <v>0</v>
      </c>
      <c r="M48" s="339"/>
      <c r="N48" s="340"/>
      <c r="O48" s="341" t="str">
        <f>IF(ISERROR(VLOOKUP(F48,$BF$27:$BH$33,3,0)),"0",IF(VLOOKUP(F48,$BF$27:$BH$33,3,0)=0,"",VLOOKUP(F48,$BF$27:$BH$33,3,0)))</f>
        <v>0</v>
      </c>
      <c r="P48" s="342"/>
      <c r="Q48" s="152">
        <v>100</v>
      </c>
      <c r="R48" s="324"/>
      <c r="S48" s="326"/>
      <c r="T48" s="143">
        <f>AZ26</f>
        <v>0</v>
      </c>
      <c r="U48" s="343" t="str">
        <f>IF(ISERROR(VLOOKUP(F48,$BF$27:$BH$33,3,0)),"0",IF(VLOOKUP(F48,$BF$27:$BH$33,3,0)=0,"",VLOOKUP(F48,$BF$27:$BH$33,3,0)))</f>
        <v>0</v>
      </c>
      <c r="V48" s="344"/>
      <c r="W48" s="345"/>
      <c r="X48" s="576"/>
      <c r="Y48" s="577"/>
      <c r="Z48" s="578"/>
      <c r="AA48" s="349"/>
      <c r="AB48" s="350"/>
      <c r="AC48" s="351"/>
      <c r="AD48" s="349"/>
      <c r="AE48" s="350"/>
      <c r="AF48" s="351"/>
      <c r="AG48" s="349"/>
      <c r="AH48" s="350"/>
      <c r="AI48" s="351"/>
      <c r="AJ48" s="352" t="str">
        <f t="shared" si="5"/>
        <v>0</v>
      </c>
      <c r="AK48" s="353"/>
      <c r="AL48" s="354"/>
      <c r="AM48" s="355">
        <v>10</v>
      </c>
      <c r="AN48" s="356"/>
      <c r="AO48" s="327">
        <f t="shared" si="3"/>
        <v>0</v>
      </c>
      <c r="AP48" s="328"/>
      <c r="AQ48" s="329"/>
      <c r="AR48" s="153">
        <f>AT7</f>
        <v>80</v>
      </c>
      <c r="AS48" s="327">
        <f t="shared" si="2"/>
        <v>0</v>
      </c>
      <c r="AT48" s="328"/>
      <c r="AU48" s="329"/>
      <c r="AV48" s="531"/>
      <c r="AW48" s="532"/>
      <c r="AX48" s="533"/>
      <c r="AY48" s="327">
        <f t="shared" si="4"/>
        <v>0</v>
      </c>
      <c r="AZ48" s="328"/>
      <c r="BA48" s="329"/>
      <c r="BB48" s="271"/>
      <c r="BC48" s="273"/>
      <c r="BK48" s="180">
        <f>BK47*1/1000</f>
        <v>0</v>
      </c>
      <c r="BM48" s="8">
        <v>0.40625</v>
      </c>
    </row>
    <row r="49" spans="1:65" ht="14.25" customHeight="1">
      <c r="A49" s="142">
        <f>I27</f>
        <v>0</v>
      </c>
      <c r="B49" s="332"/>
      <c r="C49" s="333"/>
      <c r="D49" s="333"/>
      <c r="E49" s="334"/>
      <c r="F49" s="335">
        <f>D28</f>
        <v>0</v>
      </c>
      <c r="G49" s="336"/>
      <c r="H49" s="336"/>
      <c r="I49" s="336"/>
      <c r="J49" s="336"/>
      <c r="K49" s="337"/>
      <c r="L49" s="338" t="str">
        <f>IF(ISERROR(VLOOKUP(F49,$BF$27:$BH$33,2,0)),"0",IF(VLOOKUP(F49,$BF$27:$BH$33,2,0)=0,"",VLOOKUP(F49,$BF$27:$BH$33,2,0)))</f>
        <v>0</v>
      </c>
      <c r="M49" s="339"/>
      <c r="N49" s="340"/>
      <c r="O49" s="341" t="str">
        <f>IF(ISERROR(VLOOKUP(F49,$BF$27:$BH$33,3,0)),"0",IF(VLOOKUP(F49,$BF$27:$BH$33,3,0)=0,"",VLOOKUP(F49,$BF$27:$BH$33,3,0)))</f>
        <v>0</v>
      </c>
      <c r="P49" s="342"/>
      <c r="Q49" s="152">
        <v>100</v>
      </c>
      <c r="R49" s="324"/>
      <c r="S49" s="326"/>
      <c r="T49" s="143">
        <f>AZ28</f>
        <v>0</v>
      </c>
      <c r="U49" s="343" t="str">
        <f>IF(ISERROR(VLOOKUP(F49,$BF$27:$BH$33,3,0)),"0",IF(VLOOKUP(F49,$BF$27:$BH$33,3,0)=0,"",VLOOKUP(F49,$BF$27:$BH$33,3,0)))</f>
        <v>0</v>
      </c>
      <c r="V49" s="344"/>
      <c r="W49" s="345"/>
      <c r="X49" s="576"/>
      <c r="Y49" s="577"/>
      <c r="Z49" s="578"/>
      <c r="AA49" s="349"/>
      <c r="AB49" s="350"/>
      <c r="AC49" s="351"/>
      <c r="AD49" s="349"/>
      <c r="AE49" s="350"/>
      <c r="AF49" s="351"/>
      <c r="AG49" s="349"/>
      <c r="AH49" s="350"/>
      <c r="AI49" s="351"/>
      <c r="AJ49" s="352" t="str">
        <f t="shared" si="5"/>
        <v>0</v>
      </c>
      <c r="AK49" s="353"/>
      <c r="AL49" s="354"/>
      <c r="AM49" s="355">
        <v>10</v>
      </c>
      <c r="AN49" s="356"/>
      <c r="AO49" s="327">
        <f>IF(ISERROR(AJ49*AM49),0,AJ49*AM49)</f>
        <v>0</v>
      </c>
      <c r="AP49" s="328"/>
      <c r="AQ49" s="329"/>
      <c r="AR49" s="153">
        <f>AT7</f>
        <v>80</v>
      </c>
      <c r="AS49" s="327">
        <f>AO49*(AR49/100)</f>
        <v>0</v>
      </c>
      <c r="AT49" s="328"/>
      <c r="AU49" s="329"/>
      <c r="AV49" s="531"/>
      <c r="AW49" s="532"/>
      <c r="AX49" s="533"/>
      <c r="AY49" s="327">
        <f>AO49-AS49</f>
        <v>0</v>
      </c>
      <c r="AZ49" s="328"/>
      <c r="BA49" s="329"/>
      <c r="BB49" s="271"/>
      <c r="BC49" s="273"/>
      <c r="BM49" s="8">
        <v>0.4166666666666667</v>
      </c>
    </row>
    <row r="50" spans="1:65" ht="15.75" customHeight="1">
      <c r="A50" s="140">
        <f>I30</f>
        <v>0</v>
      </c>
      <c r="B50" s="308"/>
      <c r="C50" s="309"/>
      <c r="D50" s="309"/>
      <c r="E50" s="310"/>
      <c r="F50" s="311">
        <f>D30</f>
        <v>0</v>
      </c>
      <c r="G50" s="312"/>
      <c r="H50" s="312"/>
      <c r="I50" s="312"/>
      <c r="J50" s="312"/>
      <c r="K50" s="313"/>
      <c r="L50" s="314" t="str">
        <f>IF(ISERROR(VLOOKUP(F50,$BF$34:$BH$39,2,0)),"0",IF(VLOOKUP(F50,$BF$34:$BH$39,2,0)=0,"",VLOOKUP(F50,$BF$34:$BH$39,2,0)))</f>
        <v>0</v>
      </c>
      <c r="M50" s="315"/>
      <c r="N50" s="316"/>
      <c r="O50" s="317" t="str">
        <f>IF(ISERROR(VLOOKUP(F50,$BF$34:$BH$39,3,0)),"0",IF(VLOOKUP(F50,$BF$34:$BH$39,3,0)=0,"",VLOOKUP(F50,$BF$34:$BH$39,3,0)))</f>
        <v>0</v>
      </c>
      <c r="P50" s="318"/>
      <c r="Q50" s="150">
        <v>100</v>
      </c>
      <c r="R50" s="303"/>
      <c r="S50" s="305"/>
      <c r="T50" s="141">
        <f>AZ30</f>
        <v>0</v>
      </c>
      <c r="U50" s="319" t="str">
        <f>IF(ISERROR(VLOOKUP(F50,$BF$34:$BH$39,3,0)),"0",IF(VLOOKUP(F50,$BF$34:$BH$39,3,0)=0,"",VLOOKUP(F50,$BF$34:$BH$39,3,0)))</f>
        <v>0</v>
      </c>
      <c r="V50" s="320"/>
      <c r="W50" s="321"/>
      <c r="X50" s="576"/>
      <c r="Y50" s="577"/>
      <c r="Z50" s="578"/>
      <c r="AA50" s="349"/>
      <c r="AB50" s="350"/>
      <c r="AC50" s="351"/>
      <c r="AD50" s="349"/>
      <c r="AE50" s="350"/>
      <c r="AF50" s="351"/>
      <c r="AG50" s="349"/>
      <c r="AH50" s="350"/>
      <c r="AI50" s="351"/>
      <c r="AJ50" s="352" t="str">
        <f t="shared" si="5"/>
        <v>0</v>
      </c>
      <c r="AK50" s="353"/>
      <c r="AL50" s="354"/>
      <c r="AM50" s="355">
        <v>10</v>
      </c>
      <c r="AN50" s="356"/>
      <c r="AO50" s="284">
        <f t="shared" si="3"/>
        <v>0</v>
      </c>
      <c r="AP50" s="285"/>
      <c r="AQ50" s="286"/>
      <c r="AR50" s="151">
        <f>AT7</f>
        <v>80</v>
      </c>
      <c r="AS50" s="284">
        <f t="shared" si="2"/>
        <v>0</v>
      </c>
      <c r="AT50" s="285"/>
      <c r="AU50" s="286"/>
      <c r="AV50" s="531"/>
      <c r="AW50" s="532"/>
      <c r="AX50" s="533"/>
      <c r="AY50" s="284">
        <f t="shared" si="4"/>
        <v>0</v>
      </c>
      <c r="AZ50" s="285"/>
      <c r="BA50" s="286"/>
      <c r="BB50" s="271"/>
      <c r="BC50" s="273"/>
      <c r="BM50" s="8">
        <v>0.4270833333333333</v>
      </c>
    </row>
    <row r="51" spans="1:65" ht="20.25" customHeight="1">
      <c r="A51" s="147">
        <f>I32</f>
        <v>0</v>
      </c>
      <c r="B51" s="289"/>
      <c r="C51" s="290"/>
      <c r="D51" s="290"/>
      <c r="E51" s="291"/>
      <c r="F51" s="292">
        <f>D32</f>
        <v>0</v>
      </c>
      <c r="G51" s="293"/>
      <c r="H51" s="293"/>
      <c r="I51" s="293"/>
      <c r="J51" s="293"/>
      <c r="K51" s="294"/>
      <c r="L51" s="295" t="str">
        <f>IF(ISERROR(VLOOKUP(F51,$BF$40:$BH$45,2,0)),"0",IF(VLOOKUP(F51,$BF$40:$BH$45,2,0)=0,"",VLOOKUP(F51,$BF$40:$BH$45,2,0)))</f>
        <v>0</v>
      </c>
      <c r="M51" s="296"/>
      <c r="N51" s="297"/>
      <c r="O51" s="298" t="str">
        <f>IF(ISERROR(VLOOKUP(F51,$BF$40:$BH$45,3,0)),"0",IF(VLOOKUP(F51,$BF$40:$BH$45,3,0)=0,"",VLOOKUP(F51,$BF$40:$BH$45,3,0)))</f>
        <v>0</v>
      </c>
      <c r="P51" s="299"/>
      <c r="Q51" s="148">
        <v>100</v>
      </c>
      <c r="R51" s="279"/>
      <c r="S51" s="281"/>
      <c r="T51" s="149">
        <f>AZ32</f>
        <v>0</v>
      </c>
      <c r="U51" s="300" t="str">
        <f>IF(ISERROR(VLOOKUP(F51,$BF$40:$BH$45,3,0)),"0",IF(VLOOKUP(F51,$BF$40:$BH$45,3,0)=0,"",VLOOKUP(F51,$BF$40:$BH$45,3,0)))</f>
        <v>0</v>
      </c>
      <c r="V51" s="301"/>
      <c r="W51" s="302"/>
      <c r="X51" s="576"/>
      <c r="Y51" s="577"/>
      <c r="Z51" s="578"/>
      <c r="AA51" s="349"/>
      <c r="AB51" s="350"/>
      <c r="AC51" s="351"/>
      <c r="AD51" s="349"/>
      <c r="AE51" s="350"/>
      <c r="AF51" s="351"/>
      <c r="AG51" s="349"/>
      <c r="AH51" s="350"/>
      <c r="AI51" s="351"/>
      <c r="AJ51" s="352" t="str">
        <f>U51</f>
        <v>0</v>
      </c>
      <c r="AK51" s="353"/>
      <c r="AL51" s="354"/>
      <c r="AM51" s="355">
        <v>10</v>
      </c>
      <c r="AN51" s="356"/>
      <c r="AO51" s="261">
        <f>IF(ISERROR(AJ51*AM51),0,AJ51*AM51)</f>
        <v>0</v>
      </c>
      <c r="AP51" s="262"/>
      <c r="AQ51" s="263"/>
      <c r="AR51" s="146">
        <f>AT7</f>
        <v>80</v>
      </c>
      <c r="AS51" s="261">
        <f t="shared" si="2"/>
        <v>0</v>
      </c>
      <c r="AT51" s="262"/>
      <c r="AU51" s="263"/>
      <c r="AV51" s="531"/>
      <c r="AW51" s="532"/>
      <c r="AX51" s="533"/>
      <c r="AY51" s="261">
        <f>AO51-AS51</f>
        <v>0</v>
      </c>
      <c r="AZ51" s="262"/>
      <c r="BA51" s="263"/>
      <c r="BB51" s="271"/>
      <c r="BC51" s="273"/>
      <c r="BM51" s="8">
        <v>0.4375</v>
      </c>
    </row>
    <row r="52" spans="1:65" ht="17.25" customHeight="1">
      <c r="A52" s="147">
        <f>I33</f>
        <v>0</v>
      </c>
      <c r="B52" s="289"/>
      <c r="C52" s="290"/>
      <c r="D52" s="290"/>
      <c r="E52" s="291"/>
      <c r="F52" s="292">
        <f>D34</f>
        <v>0</v>
      </c>
      <c r="G52" s="293"/>
      <c r="H52" s="293"/>
      <c r="I52" s="293"/>
      <c r="J52" s="293"/>
      <c r="K52" s="294"/>
      <c r="L52" s="295" t="str">
        <f>IF(ISERROR(VLOOKUP(F52,$BF$40:$BH$44,2,0)),"0",IF(VLOOKUP(F52,$BF$40:$BH$44,2,0)=0,"",VLOOKUP(F52,$BF$40:$BH$44,2,0)))</f>
        <v>0</v>
      </c>
      <c r="M52" s="296"/>
      <c r="N52" s="297"/>
      <c r="O52" s="298" t="str">
        <f>IF(ISERROR(VLOOKUP(F52,$BF$40:$BH$45,3,0)),"0",IF(VLOOKUP(F52,$BF$40:$BH$45,3,0)=0,"",VLOOKUP(F52,$BF$40:$BH$45,3,0)))</f>
        <v>0</v>
      </c>
      <c r="P52" s="299"/>
      <c r="Q52" s="148">
        <v>100</v>
      </c>
      <c r="R52" s="279"/>
      <c r="S52" s="281"/>
      <c r="T52" s="149">
        <f>AZ34</f>
        <v>0</v>
      </c>
      <c r="U52" s="300" t="str">
        <f>IF(ISERROR(VLOOKUP(F52,$BF$40:$BH$45,3,0)),"0",IF(VLOOKUP(F52,$BF$40:$BH$45,3,0)=0,"",VLOOKUP(F52,$BF$40:$BH$45,3,0)))</f>
        <v>0</v>
      </c>
      <c r="V52" s="301"/>
      <c r="W52" s="302"/>
      <c r="X52" s="576"/>
      <c r="Y52" s="577"/>
      <c r="Z52" s="578"/>
      <c r="AA52" s="349"/>
      <c r="AB52" s="350"/>
      <c r="AC52" s="351"/>
      <c r="AD52" s="349"/>
      <c r="AE52" s="350"/>
      <c r="AF52" s="351"/>
      <c r="AG52" s="349"/>
      <c r="AH52" s="350"/>
      <c r="AI52" s="351"/>
      <c r="AJ52" s="352" t="str">
        <f>U52</f>
        <v>0</v>
      </c>
      <c r="AK52" s="353"/>
      <c r="AL52" s="354"/>
      <c r="AM52" s="355">
        <v>10</v>
      </c>
      <c r="AN52" s="356"/>
      <c r="AO52" s="261">
        <f>IF(ISERROR(AJ52*AM52),0,AJ52*AM52)</f>
        <v>0</v>
      </c>
      <c r="AP52" s="262"/>
      <c r="AQ52" s="263"/>
      <c r="AR52" s="146">
        <f>AT7</f>
        <v>80</v>
      </c>
      <c r="AS52" s="261">
        <f>AO52*(AR52/100)</f>
        <v>0</v>
      </c>
      <c r="AT52" s="262"/>
      <c r="AU52" s="263"/>
      <c r="AV52" s="531"/>
      <c r="AW52" s="532"/>
      <c r="AX52" s="533"/>
      <c r="AY52" s="261">
        <f>AO52-AS52</f>
        <v>0</v>
      </c>
      <c r="AZ52" s="262"/>
      <c r="BA52" s="263"/>
      <c r="BB52" s="271"/>
      <c r="BC52" s="273"/>
      <c r="BM52" s="8">
        <v>0.4479166666666667</v>
      </c>
    </row>
    <row r="53" spans="1:65" ht="17.25" customHeight="1">
      <c r="A53" s="147">
        <f>I34</f>
        <v>0</v>
      </c>
      <c r="B53" s="289"/>
      <c r="C53" s="290"/>
      <c r="D53" s="290"/>
      <c r="E53" s="291"/>
      <c r="F53" s="292">
        <f>D36</f>
        <v>0</v>
      </c>
      <c r="G53" s="293"/>
      <c r="H53" s="293"/>
      <c r="I53" s="293"/>
      <c r="J53" s="293"/>
      <c r="K53" s="294"/>
      <c r="L53" s="295" t="str">
        <f>IF(ISERROR(VLOOKUP(F53,$BF$40:$BH$45,2,0)),"0",IF(VLOOKUP(F53,$BF$40:$BH$45,2,0)=0,"",VLOOKUP(F53,$BF$40:$BH$45,2,0)))</f>
        <v>0</v>
      </c>
      <c r="M53" s="296"/>
      <c r="N53" s="297"/>
      <c r="O53" s="298" t="str">
        <f>IF(ISERROR(VLOOKUP(F53,$BF$40:$BH$45,3,0)),"0",IF(VLOOKUP(F53,$BF$40:$BH$45,3,0)=0,"",VLOOKUP(F53,$BF$40:$BH$45,3,0)))</f>
        <v>0</v>
      </c>
      <c r="P53" s="299"/>
      <c r="Q53" s="148">
        <v>100</v>
      </c>
      <c r="R53" s="279"/>
      <c r="S53" s="281"/>
      <c r="T53" s="149">
        <f>AZ35</f>
        <v>0</v>
      </c>
      <c r="U53" s="300" t="str">
        <f>IF(ISERROR(VLOOKUP(F53,$BF$40:$BH$45,3,0)),"0",IF(VLOOKUP(F53,$BF$40:$BH$45,3,0)=0,"",VLOOKUP(F53,$BF$40:$BH$45,3,0)))</f>
        <v>0</v>
      </c>
      <c r="V53" s="301"/>
      <c r="W53" s="302"/>
      <c r="X53" s="576"/>
      <c r="Y53" s="577"/>
      <c r="Z53" s="578"/>
      <c r="AA53" s="349"/>
      <c r="AB53" s="350"/>
      <c r="AC53" s="351"/>
      <c r="AD53" s="349"/>
      <c r="AE53" s="350"/>
      <c r="AF53" s="351"/>
      <c r="AG53" s="349"/>
      <c r="AH53" s="350"/>
      <c r="AI53" s="351"/>
      <c r="AJ53" s="352" t="str">
        <f>U53</f>
        <v>0</v>
      </c>
      <c r="AK53" s="353"/>
      <c r="AL53" s="354"/>
      <c r="AM53" s="355">
        <v>10</v>
      </c>
      <c r="AN53" s="356"/>
      <c r="AO53" s="261">
        <f>IF(ISERROR(AJ53*AM53),0,AJ53*AM53)</f>
        <v>0</v>
      </c>
      <c r="AP53" s="262"/>
      <c r="AQ53" s="263"/>
      <c r="AR53" s="146">
        <f>AT7</f>
        <v>80</v>
      </c>
      <c r="AS53" s="261">
        <f>AO53*(AR53/100)</f>
        <v>0</v>
      </c>
      <c r="AT53" s="262"/>
      <c r="AU53" s="263"/>
      <c r="AV53" s="531"/>
      <c r="AW53" s="532"/>
      <c r="AX53" s="533"/>
      <c r="AY53" s="261">
        <f>AO53-AS53</f>
        <v>0</v>
      </c>
      <c r="AZ53" s="262"/>
      <c r="BA53" s="263"/>
      <c r="BB53" s="271"/>
      <c r="BC53" s="273"/>
      <c r="BM53" s="8">
        <v>0.4583333333333333</v>
      </c>
    </row>
    <row r="54" spans="1:65" ht="17.25" customHeight="1">
      <c r="A54" s="26"/>
      <c r="B54" s="249"/>
      <c r="C54" s="250"/>
      <c r="D54" s="250"/>
      <c r="E54" s="251"/>
      <c r="F54" s="252"/>
      <c r="G54" s="253"/>
      <c r="H54" s="253"/>
      <c r="I54" s="253"/>
      <c r="J54" s="253"/>
      <c r="K54" s="254"/>
      <c r="L54" s="252"/>
      <c r="M54" s="253"/>
      <c r="N54" s="254"/>
      <c r="O54" s="255"/>
      <c r="P54" s="256"/>
      <c r="Q54" s="23"/>
      <c r="R54" s="238"/>
      <c r="S54" s="240"/>
      <c r="T54" s="27"/>
      <c r="U54" s="257">
        <f>IF(ISERROR(VLOOKUP(F54,BH15:BJ39,3,0)),"",IF(VLOOKUP(F54,BH15:BJ39,3,0)=0,"",VLOOKUP(F54,BH15:BJ39,3,0)))</f>
      </c>
      <c r="V54" s="258"/>
      <c r="W54" s="259"/>
      <c r="X54" s="576"/>
      <c r="Y54" s="577"/>
      <c r="Z54" s="578"/>
      <c r="AA54" s="238"/>
      <c r="AB54" s="239"/>
      <c r="AC54" s="240"/>
      <c r="AD54" s="238"/>
      <c r="AE54" s="239"/>
      <c r="AF54" s="240"/>
      <c r="AG54" s="238"/>
      <c r="AH54" s="239"/>
      <c r="AI54" s="240"/>
      <c r="AJ54" s="241">
        <f>U54</f>
      </c>
      <c r="AK54" s="242"/>
      <c r="AL54" s="243"/>
      <c r="AM54" s="244"/>
      <c r="AN54" s="245"/>
      <c r="AO54" s="241"/>
      <c r="AP54" s="242"/>
      <c r="AQ54" s="243"/>
      <c r="AR54" s="25"/>
      <c r="AS54" s="241"/>
      <c r="AT54" s="242"/>
      <c r="AU54" s="243"/>
      <c r="AV54" s="531"/>
      <c r="AW54" s="532"/>
      <c r="AX54" s="533"/>
      <c r="AY54" s="49"/>
      <c r="AZ54" s="50"/>
      <c r="BA54" s="50"/>
      <c r="BB54" s="528"/>
      <c r="BC54" s="530"/>
      <c r="BM54" s="8">
        <v>0.46875</v>
      </c>
    </row>
    <row r="55" spans="1:65" ht="20.25" customHeight="1">
      <c r="A55" s="26"/>
      <c r="B55" s="249"/>
      <c r="C55" s="250"/>
      <c r="D55" s="250"/>
      <c r="E55" s="251"/>
      <c r="F55" s="252"/>
      <c r="G55" s="253"/>
      <c r="H55" s="253"/>
      <c r="I55" s="253"/>
      <c r="J55" s="253"/>
      <c r="K55" s="254"/>
      <c r="L55" s="252"/>
      <c r="M55" s="253"/>
      <c r="N55" s="254"/>
      <c r="O55" s="255"/>
      <c r="P55" s="256"/>
      <c r="Q55" s="23"/>
      <c r="R55" s="238"/>
      <c r="S55" s="240"/>
      <c r="T55" s="27"/>
      <c r="U55" s="257">
        <f>IF(ISERROR(VLOOKUP(F55,BH15:BJ39,3,0)),"",IF(VLOOKUP(F55,BH15:BJ39,3,0)=0,"",VLOOKUP(F55,BH15:BJ39,3,0)))</f>
      </c>
      <c r="V55" s="258"/>
      <c r="W55" s="259"/>
      <c r="X55" s="576"/>
      <c r="Y55" s="577"/>
      <c r="Z55" s="578"/>
      <c r="AA55" s="260"/>
      <c r="AB55" s="239"/>
      <c r="AC55" s="240"/>
      <c r="AD55" s="238"/>
      <c r="AE55" s="239"/>
      <c r="AF55" s="240"/>
      <c r="AG55" s="238"/>
      <c r="AH55" s="239"/>
      <c r="AI55" s="240"/>
      <c r="AJ55" s="241">
        <f>U55</f>
      </c>
      <c r="AK55" s="242"/>
      <c r="AL55" s="243"/>
      <c r="AM55" s="244"/>
      <c r="AN55" s="245"/>
      <c r="AO55" s="241"/>
      <c r="AP55" s="242"/>
      <c r="AQ55" s="243"/>
      <c r="AR55" s="25"/>
      <c r="AS55" s="241"/>
      <c r="AT55" s="242"/>
      <c r="AU55" s="243"/>
      <c r="AV55" s="531"/>
      <c r="AW55" s="532"/>
      <c r="AX55" s="533"/>
      <c r="AY55" s="49"/>
      <c r="AZ55" s="50"/>
      <c r="BA55" s="50"/>
      <c r="BB55" s="45"/>
      <c r="BC55" s="46"/>
      <c r="BM55" s="8">
        <v>0.4791666666666667</v>
      </c>
    </row>
    <row r="56" spans="1:65" ht="15" customHeight="1">
      <c r="A56" s="209"/>
      <c r="B56" s="210"/>
      <c r="C56" s="210"/>
      <c r="D56" s="210"/>
      <c r="E56" s="210"/>
      <c r="F56" s="210"/>
      <c r="G56" s="210"/>
      <c r="H56" s="210"/>
      <c r="I56" s="210"/>
      <c r="J56" s="210"/>
      <c r="K56" s="211"/>
      <c r="L56" s="225" t="s">
        <v>65</v>
      </c>
      <c r="M56" s="227"/>
      <c r="N56" s="227"/>
      <c r="O56" s="246">
        <f>R8/10</f>
        <v>5032</v>
      </c>
      <c r="P56" s="247"/>
      <c r="Q56" s="247"/>
      <c r="R56" s="247"/>
      <c r="S56" s="248"/>
      <c r="T56" s="28" t="s">
        <v>66</v>
      </c>
      <c r="U56" s="566">
        <f>SUM(U41:W53)</f>
        <v>0</v>
      </c>
      <c r="V56" s="567"/>
      <c r="W56" s="568"/>
      <c r="X56" s="576"/>
      <c r="Y56" s="577"/>
      <c r="Z56" s="578"/>
      <c r="AA56" s="238"/>
      <c r="AB56" s="239"/>
      <c r="AC56" s="240"/>
      <c r="AD56" s="228"/>
      <c r="AE56" s="228"/>
      <c r="AF56" s="228"/>
      <c r="AG56" s="569"/>
      <c r="AH56" s="569"/>
      <c r="AI56" s="569"/>
      <c r="AJ56" s="566"/>
      <c r="AK56" s="567"/>
      <c r="AL56" s="568"/>
      <c r="AM56" s="233"/>
      <c r="AN56" s="233"/>
      <c r="AO56" s="234">
        <f>SUM(AO41:AQ55)</f>
        <v>0</v>
      </c>
      <c r="AP56" s="235"/>
      <c r="AQ56" s="236"/>
      <c r="AR56" s="29"/>
      <c r="AS56" s="237">
        <f>SUM(AS41:AU55)</f>
        <v>0</v>
      </c>
      <c r="AT56" s="237"/>
      <c r="AU56" s="237"/>
      <c r="AV56" s="531"/>
      <c r="AW56" s="532"/>
      <c r="AX56" s="533"/>
      <c r="AY56" s="215">
        <f>SUM(AY41:BA55)</f>
        <v>0</v>
      </c>
      <c r="AZ56" s="216"/>
      <c r="BA56" s="217"/>
      <c r="BB56" s="218"/>
      <c r="BC56" s="219"/>
      <c r="BM56" s="8">
        <v>0.4895833333333333</v>
      </c>
    </row>
    <row r="57" spans="1:65" ht="16.5" customHeight="1">
      <c r="A57" s="30" t="s">
        <v>67</v>
      </c>
      <c r="B57" s="31"/>
      <c r="C57" s="31"/>
      <c r="D57" s="31"/>
      <c r="E57" s="3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4"/>
      <c r="AE57" s="34"/>
      <c r="AF57" s="34"/>
      <c r="AG57" s="34"/>
      <c r="AH57" s="34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M57" s="8">
        <v>0.5</v>
      </c>
    </row>
    <row r="58" spans="1:65" ht="15.75" customHeight="1">
      <c r="A58" s="220" t="s">
        <v>68</v>
      </c>
      <c r="B58" s="221"/>
      <c r="C58" s="221"/>
      <c r="D58" s="222"/>
      <c r="E58" s="201" t="s">
        <v>97</v>
      </c>
      <c r="F58" s="221"/>
      <c r="G58" s="221"/>
      <c r="H58" s="222"/>
      <c r="I58" s="220" t="s">
        <v>70</v>
      </c>
      <c r="J58" s="223"/>
      <c r="K58" s="224"/>
      <c r="L58" s="225" t="s">
        <v>98</v>
      </c>
      <c r="M58" s="226"/>
      <c r="N58" s="226"/>
      <c r="O58" s="226"/>
      <c r="P58" s="220" t="s">
        <v>68</v>
      </c>
      <c r="Q58" s="221"/>
      <c r="R58" s="221"/>
      <c r="S58" s="222"/>
      <c r="T58" s="225" t="s">
        <v>69</v>
      </c>
      <c r="U58" s="227"/>
      <c r="V58" s="227"/>
      <c r="W58" s="227"/>
      <c r="X58" s="220" t="s">
        <v>70</v>
      </c>
      <c r="Y58" s="221"/>
      <c r="Z58" s="222"/>
      <c r="AA58" s="201" t="s">
        <v>98</v>
      </c>
      <c r="AB58" s="202"/>
      <c r="AC58" s="203"/>
      <c r="AD58" s="34"/>
      <c r="AE58" s="34"/>
      <c r="AF58" s="34"/>
      <c r="AG58" s="34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BM58" s="8">
        <v>0.5104166666666666</v>
      </c>
    </row>
    <row r="59" spans="1:65" ht="15" customHeight="1">
      <c r="A59" s="35" t="s">
        <v>71</v>
      </c>
      <c r="B59" s="36"/>
      <c r="C59" s="36"/>
      <c r="D59" s="37"/>
      <c r="E59" s="38"/>
      <c r="F59" s="36"/>
      <c r="G59" s="36"/>
      <c r="H59" s="37"/>
      <c r="I59" s="38"/>
      <c r="J59" s="36"/>
      <c r="K59" s="37"/>
      <c r="L59" s="38"/>
      <c r="M59" s="36"/>
      <c r="N59" s="36"/>
      <c r="O59" s="37"/>
      <c r="P59" s="20" t="s">
        <v>72</v>
      </c>
      <c r="Q59" s="20"/>
      <c r="R59" s="38"/>
      <c r="S59" s="37"/>
      <c r="T59" s="38"/>
      <c r="U59" s="36"/>
      <c r="V59" s="36"/>
      <c r="W59" s="37"/>
      <c r="X59" s="36"/>
      <c r="Y59" s="36"/>
      <c r="Z59" s="36"/>
      <c r="AA59" s="38"/>
      <c r="AB59" s="36"/>
      <c r="AC59" s="37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BM59" s="8">
        <v>0.5208333333333334</v>
      </c>
    </row>
    <row r="60" spans="1:65" ht="15.75" customHeight="1">
      <c r="A60" s="35" t="s">
        <v>73</v>
      </c>
      <c r="B60" s="36"/>
      <c r="C60" s="36"/>
      <c r="D60" s="37"/>
      <c r="E60" s="38"/>
      <c r="F60" s="36"/>
      <c r="G60" s="36"/>
      <c r="H60" s="37"/>
      <c r="I60" s="38"/>
      <c r="J60" s="36"/>
      <c r="K60" s="37"/>
      <c r="L60" s="38"/>
      <c r="M60" s="36"/>
      <c r="N60" s="36"/>
      <c r="O60" s="37"/>
      <c r="P60" s="39" t="s">
        <v>74</v>
      </c>
      <c r="Q60" s="20"/>
      <c r="R60" s="38"/>
      <c r="S60" s="37"/>
      <c r="T60" s="38"/>
      <c r="U60" s="36"/>
      <c r="V60" s="36"/>
      <c r="W60" s="37"/>
      <c r="X60" s="36"/>
      <c r="Y60" s="36"/>
      <c r="Z60" s="36"/>
      <c r="AA60" s="38"/>
      <c r="AB60" s="36"/>
      <c r="AC60" s="37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BM60" s="8">
        <v>0.53125</v>
      </c>
    </row>
    <row r="61" spans="1:65" ht="15" customHeight="1">
      <c r="A61" s="35" t="s">
        <v>71</v>
      </c>
      <c r="B61" s="36"/>
      <c r="C61" s="36"/>
      <c r="D61" s="37"/>
      <c r="E61" s="38"/>
      <c r="F61" s="36"/>
      <c r="G61" s="36"/>
      <c r="H61" s="37"/>
      <c r="I61" s="38"/>
      <c r="J61" s="36"/>
      <c r="K61" s="37"/>
      <c r="L61" s="38"/>
      <c r="M61" s="36"/>
      <c r="N61" s="36"/>
      <c r="O61" s="37"/>
      <c r="P61" s="20" t="s">
        <v>75</v>
      </c>
      <c r="Q61" s="20"/>
      <c r="R61" s="38"/>
      <c r="S61" s="37"/>
      <c r="T61" s="38"/>
      <c r="U61" s="36"/>
      <c r="V61" s="36"/>
      <c r="W61" s="37"/>
      <c r="X61" s="36"/>
      <c r="Y61" s="36"/>
      <c r="Z61" s="36"/>
      <c r="AA61" s="38"/>
      <c r="AB61" s="36"/>
      <c r="AC61" s="37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BM61" s="8">
        <v>0.5416666666666666</v>
      </c>
    </row>
    <row r="62" spans="1:65" ht="15.75" customHeight="1">
      <c r="A62" s="20" t="s">
        <v>76</v>
      </c>
      <c r="B62" s="4"/>
      <c r="C62" s="4"/>
      <c r="D62" s="4"/>
      <c r="E62" s="38"/>
      <c r="F62" s="36"/>
      <c r="G62" s="36"/>
      <c r="H62" s="37"/>
      <c r="I62" s="38"/>
      <c r="J62" s="36"/>
      <c r="K62" s="37"/>
      <c r="L62" s="38"/>
      <c r="M62" s="36"/>
      <c r="N62" s="36"/>
      <c r="O62" s="37"/>
      <c r="P62" s="20" t="s">
        <v>66</v>
      </c>
      <c r="Q62" s="35"/>
      <c r="R62" s="36"/>
      <c r="S62" s="37"/>
      <c r="T62" s="579"/>
      <c r="U62" s="580"/>
      <c r="V62" s="580"/>
      <c r="W62" s="580"/>
      <c r="X62" s="580"/>
      <c r="Y62" s="580"/>
      <c r="Z62" s="581"/>
      <c r="AA62" s="187"/>
      <c r="AB62" s="187"/>
      <c r="AC62" s="18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BM62" s="8">
        <v>0.5520833333333334</v>
      </c>
    </row>
    <row r="63" ht="17.25" customHeight="1">
      <c r="BM63" s="8">
        <v>0.5625</v>
      </c>
    </row>
    <row r="64" spans="1:65" ht="18" customHeight="1">
      <c r="A64" s="1" t="s">
        <v>252</v>
      </c>
      <c r="BM64" s="8">
        <v>0.5729166666666666</v>
      </c>
    </row>
    <row r="65" spans="1:65" ht="17.25" customHeight="1">
      <c r="A65" s="220" t="s">
        <v>253</v>
      </c>
      <c r="B65" s="223"/>
      <c r="C65" s="224"/>
      <c r="D65" s="194" t="s">
        <v>254</v>
      </c>
      <c r="E65" s="195"/>
      <c r="F65" s="196"/>
      <c r="G65" s="197"/>
      <c r="H65" s="220" t="s">
        <v>255</v>
      </c>
      <c r="I65" s="223"/>
      <c r="J65" s="224"/>
      <c r="BM65" s="8">
        <v>0.5833333333333334</v>
      </c>
    </row>
    <row r="66" spans="1:65" ht="18" customHeight="1">
      <c r="A66" s="528"/>
      <c r="B66" s="529"/>
      <c r="C66" s="529"/>
      <c r="D66" s="528"/>
      <c r="E66" s="529"/>
      <c r="F66" s="529"/>
      <c r="G66" s="530"/>
      <c r="H66" s="528"/>
      <c r="I66" s="529"/>
      <c r="J66" s="530"/>
      <c r="BM66" s="8">
        <v>0.59375</v>
      </c>
    </row>
    <row r="67" ht="18" customHeight="1">
      <c r="BM67" s="8">
        <v>0.6041666666666666</v>
      </c>
    </row>
    <row r="68" ht="15.75" customHeight="1">
      <c r="BM68" s="8">
        <v>0.6145833333333334</v>
      </c>
    </row>
    <row r="69" ht="15" customHeight="1">
      <c r="BM69" s="8">
        <v>0.625</v>
      </c>
    </row>
    <row r="70" ht="14.25" customHeight="1">
      <c r="BM70" s="8">
        <v>0.6354166666666666</v>
      </c>
    </row>
    <row r="71" ht="15" customHeight="1">
      <c r="BM71" s="8">
        <v>0.6458333333333334</v>
      </c>
    </row>
    <row r="72" ht="14.25" customHeight="1">
      <c r="BM72" s="8">
        <v>0.65625</v>
      </c>
    </row>
    <row r="73" ht="16.5" customHeight="1">
      <c r="BM73" s="8">
        <v>0.6666666666666666</v>
      </c>
    </row>
    <row r="74" ht="17.25" customHeight="1">
      <c r="BM74" s="8">
        <v>0.6770833333333334</v>
      </c>
    </row>
    <row r="75" ht="17.25" customHeight="1">
      <c r="BM75" s="8">
        <v>0.6875</v>
      </c>
    </row>
    <row r="76" ht="17.25" customHeight="1">
      <c r="BM76" s="8">
        <v>0.6979166666666666</v>
      </c>
    </row>
    <row r="77" ht="18" customHeight="1">
      <c r="BM77" s="8">
        <v>0.7083333333333334</v>
      </c>
    </row>
    <row r="78" ht="16.5" customHeight="1">
      <c r="BM78" s="8">
        <v>0.71875</v>
      </c>
    </row>
    <row r="79" ht="18" customHeight="1">
      <c r="BM79" s="8">
        <v>0.7291666666666666</v>
      </c>
    </row>
    <row r="80" ht="17.25" customHeight="1">
      <c r="BM80" s="8">
        <v>0.7395833333333334</v>
      </c>
    </row>
    <row r="81" ht="15.75" customHeight="1">
      <c r="BM81" s="8">
        <v>0.75</v>
      </c>
    </row>
    <row r="82" ht="12">
      <c r="BM82" s="8">
        <v>0.7604166666666666</v>
      </c>
    </row>
    <row r="83" ht="12">
      <c r="BM83" s="8">
        <v>0.7708333333333334</v>
      </c>
    </row>
    <row r="84" ht="12">
      <c r="BM84" s="8">
        <v>0.78125</v>
      </c>
    </row>
    <row r="85" ht="12">
      <c r="BM85" s="8">
        <v>0.7916666666666666</v>
      </c>
    </row>
    <row r="86" ht="12">
      <c r="BM86" s="8">
        <v>0.8020833333333334</v>
      </c>
    </row>
    <row r="87" ht="12">
      <c r="BM87" s="8">
        <v>0.8125</v>
      </c>
    </row>
    <row r="88" ht="12">
      <c r="BM88" s="8">
        <v>0.8229166666666666</v>
      </c>
    </row>
    <row r="89" ht="12">
      <c r="BM89" s="8">
        <v>0.8333333333333334</v>
      </c>
    </row>
    <row r="90" ht="12">
      <c r="BM90" s="8">
        <v>0.84375</v>
      </c>
    </row>
    <row r="91" ht="12">
      <c r="BM91" s="8">
        <v>0.8541666666666666</v>
      </c>
    </row>
    <row r="92" ht="12">
      <c r="BM92" s="8">
        <v>0.8645833333333334</v>
      </c>
    </row>
    <row r="93" ht="12">
      <c r="BM93" s="8">
        <v>0.875</v>
      </c>
    </row>
    <row r="94" ht="12">
      <c r="BM94" s="8">
        <v>0.8854166666666666</v>
      </c>
    </row>
    <row r="95" ht="12">
      <c r="BM95" s="8">
        <v>0.8958333333333334</v>
      </c>
    </row>
    <row r="96" ht="12">
      <c r="BM96" s="8">
        <v>0.90625</v>
      </c>
    </row>
    <row r="97" ht="12">
      <c r="BM97" s="8">
        <v>0.9166666666666666</v>
      </c>
    </row>
    <row r="98" ht="12">
      <c r="BM98" s="8">
        <v>0.9270833333333334</v>
      </c>
    </row>
    <row r="99" ht="12">
      <c r="BM99" s="8">
        <v>0.9375</v>
      </c>
    </row>
    <row r="100" ht="12">
      <c r="BM100" s="8">
        <v>0.9479166666666666</v>
      </c>
    </row>
    <row r="101" ht="12">
      <c r="BM101" s="8">
        <v>0.9583333333333334</v>
      </c>
    </row>
    <row r="102" ht="12">
      <c r="BM102" s="8">
        <v>0.96875</v>
      </c>
    </row>
    <row r="103" ht="12">
      <c r="BM103" s="8">
        <v>0.9791666666666666</v>
      </c>
    </row>
    <row r="104" ht="12">
      <c r="BM104" s="8">
        <v>0.9895833333333334</v>
      </c>
    </row>
    <row r="437" ht="12">
      <c r="BA437" s="2"/>
    </row>
    <row r="438" ht="12">
      <c r="BA438" s="2"/>
    </row>
    <row r="439" ht="12">
      <c r="BA439" s="2"/>
    </row>
    <row r="440" ht="12">
      <c r="BA440" s="2"/>
    </row>
    <row r="441" ht="12">
      <c r="BA441" s="2"/>
    </row>
    <row r="442" ht="12">
      <c r="BA442" s="2"/>
    </row>
    <row r="443" ht="12">
      <c r="BA443" s="2"/>
    </row>
    <row r="444" ht="12">
      <c r="BA444" s="2"/>
    </row>
    <row r="445" ht="12">
      <c r="BA445" s="2"/>
    </row>
    <row r="446" ht="12">
      <c r="BA446" s="2"/>
    </row>
    <row r="447" ht="12">
      <c r="BA447" s="2"/>
    </row>
    <row r="448" ht="12">
      <c r="BA448" s="2"/>
    </row>
    <row r="449" ht="12">
      <c r="BA449" s="2"/>
    </row>
    <row r="450" ht="12">
      <c r="BA450" s="2"/>
    </row>
    <row r="451" ht="12">
      <c r="BA451" s="2"/>
    </row>
    <row r="452" ht="12">
      <c r="BA452" s="2"/>
    </row>
    <row r="453" ht="12">
      <c r="BA453" s="2"/>
    </row>
    <row r="454" ht="12">
      <c r="BA454" s="2"/>
    </row>
    <row r="455" ht="12">
      <c r="BA455" s="2"/>
    </row>
    <row r="456" ht="12">
      <c r="BA456" s="2"/>
    </row>
    <row r="457" ht="12">
      <c r="BA457" s="2"/>
    </row>
    <row r="458" ht="12">
      <c r="BA458" s="2"/>
    </row>
    <row r="459" ht="12">
      <c r="BA459" s="2"/>
    </row>
    <row r="460" ht="12">
      <c r="BA460" s="2"/>
    </row>
    <row r="461" ht="12">
      <c r="BA461" s="2"/>
    </row>
    <row r="462" ht="12">
      <c r="BA462" s="2"/>
    </row>
    <row r="463" ht="12">
      <c r="BA463" s="2"/>
    </row>
    <row r="464" ht="12">
      <c r="BA464" s="2"/>
    </row>
    <row r="465" ht="12">
      <c r="BA465" s="2"/>
    </row>
    <row r="466" ht="12">
      <c r="BA466" s="2"/>
    </row>
    <row r="467" ht="12">
      <c r="BA467" s="2"/>
    </row>
    <row r="468" ht="12">
      <c r="BA468" s="2"/>
    </row>
    <row r="469" ht="12">
      <c r="BA469" s="2"/>
    </row>
    <row r="470" ht="12">
      <c r="BA470" s="2"/>
    </row>
    <row r="471" ht="12">
      <c r="BA471" s="2"/>
    </row>
    <row r="472" ht="12">
      <c r="BA472" s="2"/>
    </row>
    <row r="473" ht="12">
      <c r="BA473" s="2"/>
    </row>
    <row r="474" ht="12">
      <c r="BA474" s="2"/>
    </row>
    <row r="475" ht="12">
      <c r="BA475" s="2"/>
    </row>
    <row r="476" ht="12">
      <c r="BA476" s="2"/>
    </row>
    <row r="477" ht="12">
      <c r="BA477" s="2"/>
    </row>
    <row r="478" ht="12">
      <c r="BA478" s="2"/>
    </row>
    <row r="479" ht="12">
      <c r="BA479" s="2"/>
    </row>
    <row r="480" ht="12">
      <c r="BA480" s="2"/>
    </row>
    <row r="481" ht="12">
      <c r="BA481" s="2"/>
    </row>
    <row r="482" ht="12">
      <c r="BA482" s="2"/>
    </row>
    <row r="483" ht="12">
      <c r="BA483" s="2"/>
    </row>
    <row r="484" ht="12">
      <c r="BA484" s="2"/>
    </row>
    <row r="485" ht="12">
      <c r="BA485" s="2"/>
    </row>
    <row r="486" ht="12">
      <c r="BA486" s="2"/>
    </row>
    <row r="487" ht="12">
      <c r="BA487" s="2"/>
    </row>
    <row r="488" ht="12">
      <c r="BA488" s="2"/>
    </row>
    <row r="489" ht="12">
      <c r="BA489" s="2"/>
    </row>
    <row r="490" ht="12">
      <c r="BA490" s="2"/>
    </row>
    <row r="491" ht="12">
      <c r="BA491" s="2"/>
    </row>
    <row r="492" ht="12">
      <c r="BA492" s="2"/>
    </row>
    <row r="493" ht="12">
      <c r="BA493" s="2"/>
    </row>
    <row r="494" ht="12">
      <c r="BA494" s="2"/>
    </row>
    <row r="495" ht="12">
      <c r="BA495" s="2"/>
    </row>
    <row r="496" ht="12">
      <c r="BA496" s="2"/>
    </row>
    <row r="497" ht="12">
      <c r="BA497" s="2"/>
    </row>
    <row r="498" ht="12">
      <c r="BA498" s="2"/>
    </row>
    <row r="499" ht="12">
      <c r="BA499" s="2"/>
    </row>
    <row r="500" ht="12">
      <c r="BA500" s="2"/>
    </row>
    <row r="501" ht="12">
      <c r="BA501" s="2"/>
    </row>
    <row r="502" ht="12">
      <c r="BA502" s="2"/>
    </row>
    <row r="503" ht="12">
      <c r="BA503" s="2"/>
    </row>
    <row r="504" ht="12">
      <c r="BA504" s="2"/>
    </row>
    <row r="505" ht="12">
      <c r="BA505" s="2"/>
    </row>
    <row r="506" ht="12">
      <c r="BA506" s="2"/>
    </row>
    <row r="507" ht="12">
      <c r="BA507" s="2"/>
    </row>
    <row r="508" ht="12">
      <c r="BA508" s="2"/>
    </row>
    <row r="509" ht="12">
      <c r="BA509" s="2"/>
    </row>
    <row r="510" ht="12">
      <c r="BA510" s="2"/>
    </row>
    <row r="511" ht="12">
      <c r="BA511" s="2"/>
    </row>
    <row r="512" ht="12">
      <c r="BA512" s="2"/>
    </row>
    <row r="513" ht="12">
      <c r="BA513" s="2"/>
    </row>
    <row r="514" ht="12">
      <c r="BA514" s="2"/>
    </row>
    <row r="515" ht="12">
      <c r="BA515" s="2"/>
    </row>
    <row r="516" ht="12">
      <c r="BA516" s="2"/>
    </row>
    <row r="517" ht="12">
      <c r="BA517" s="2"/>
    </row>
    <row r="518" ht="12">
      <c r="BA518" s="2"/>
    </row>
    <row r="519" ht="12">
      <c r="BA519" s="2"/>
    </row>
    <row r="520" ht="12">
      <c r="BA520" s="2"/>
    </row>
    <row r="521" ht="12">
      <c r="BA521" s="2"/>
    </row>
    <row r="522" ht="12">
      <c r="BA522" s="2"/>
    </row>
    <row r="523" ht="12">
      <c r="BA523" s="2"/>
    </row>
    <row r="524" ht="12">
      <c r="BA524" s="2"/>
    </row>
    <row r="525" ht="12">
      <c r="BA525" s="2"/>
    </row>
    <row r="526" ht="12">
      <c r="BA526" s="2"/>
    </row>
    <row r="527" ht="12">
      <c r="BA527" s="2"/>
    </row>
    <row r="528" ht="12">
      <c r="BA528" s="2"/>
    </row>
    <row r="529" ht="12">
      <c r="BA529" s="2"/>
    </row>
    <row r="530" ht="12">
      <c r="BA530" s="2"/>
    </row>
    <row r="531" ht="12">
      <c r="BA531" s="2"/>
    </row>
    <row r="532" ht="12">
      <c r="BA532" s="2"/>
    </row>
    <row r="533" ht="12">
      <c r="BA533" s="2"/>
    </row>
    <row r="534" ht="12">
      <c r="BA534" s="2"/>
    </row>
    <row r="535" ht="12">
      <c r="BA535" s="2"/>
    </row>
    <row r="536" ht="12">
      <c r="BA536" s="2"/>
    </row>
    <row r="537" ht="12">
      <c r="BA537" s="2"/>
    </row>
    <row r="538" ht="12">
      <c r="BA538" s="2"/>
    </row>
    <row r="539" ht="12">
      <c r="BA539" s="2"/>
    </row>
    <row r="540" ht="12">
      <c r="BA540" s="2"/>
    </row>
    <row r="541" ht="12">
      <c r="BA541" s="2"/>
    </row>
    <row r="542" ht="12">
      <c r="BA542" s="2"/>
    </row>
    <row r="543" ht="12">
      <c r="BA543" s="2"/>
    </row>
    <row r="544" ht="12">
      <c r="BA544" s="2"/>
    </row>
    <row r="545" ht="12">
      <c r="BA545" s="2"/>
    </row>
    <row r="546" ht="12">
      <c r="BA546" s="2"/>
    </row>
    <row r="547" ht="12">
      <c r="BA547" s="2"/>
    </row>
    <row r="548" ht="12">
      <c r="BA548" s="2"/>
    </row>
    <row r="549" ht="12">
      <c r="BA549" s="2"/>
    </row>
    <row r="550" ht="12">
      <c r="BA550" s="2"/>
    </row>
    <row r="551" ht="12">
      <c r="BA551" s="2"/>
    </row>
    <row r="552" ht="12">
      <c r="BA552" s="2"/>
    </row>
    <row r="553" ht="12">
      <c r="BA553" s="2"/>
    </row>
    <row r="554" ht="12">
      <c r="BA554" s="2"/>
    </row>
    <row r="555" ht="12">
      <c r="BA555" s="2"/>
    </row>
    <row r="556" ht="12">
      <c r="BA556" s="2"/>
    </row>
    <row r="557" ht="12">
      <c r="BA557" s="2"/>
    </row>
    <row r="558" ht="12">
      <c r="BA558" s="2"/>
    </row>
    <row r="559" ht="12">
      <c r="BA559" s="2"/>
    </row>
    <row r="560" ht="12">
      <c r="BA560" s="2"/>
    </row>
    <row r="561" ht="12">
      <c r="BA561" s="2"/>
    </row>
    <row r="562" ht="12">
      <c r="BA562" s="2"/>
    </row>
    <row r="563" ht="12">
      <c r="BA563" s="2"/>
    </row>
    <row r="564" ht="12">
      <c r="BA564" s="2"/>
    </row>
    <row r="565" ht="12">
      <c r="BA565" s="2"/>
    </row>
    <row r="566" ht="12">
      <c r="BA566" s="2"/>
    </row>
    <row r="567" ht="12">
      <c r="BA567" s="2"/>
    </row>
    <row r="568" ht="12">
      <c r="BA568" s="2"/>
    </row>
    <row r="569" ht="12">
      <c r="BA569" s="2"/>
    </row>
    <row r="570" ht="12">
      <c r="BA570" s="2"/>
    </row>
    <row r="571" ht="12">
      <c r="BA571" s="2"/>
    </row>
    <row r="572" ht="12">
      <c r="BA572" s="2"/>
    </row>
    <row r="573" ht="12">
      <c r="BA573" s="2"/>
    </row>
    <row r="574" ht="12">
      <c r="BA574" s="2"/>
    </row>
    <row r="575" ht="12">
      <c r="BA575" s="2"/>
    </row>
    <row r="576" ht="12">
      <c r="BA576" s="2"/>
    </row>
    <row r="577" ht="12">
      <c r="BA577" s="2"/>
    </row>
    <row r="578" ht="12">
      <c r="BA578" s="2"/>
    </row>
    <row r="579" ht="12">
      <c r="BA579" s="2"/>
    </row>
    <row r="580" ht="12">
      <c r="BA580" s="2"/>
    </row>
    <row r="581" ht="12">
      <c r="BA581" s="2"/>
    </row>
    <row r="582" ht="12">
      <c r="BA582" s="2"/>
    </row>
    <row r="583" ht="12">
      <c r="BA583" s="2"/>
    </row>
    <row r="584" ht="12">
      <c r="BA584" s="2"/>
    </row>
    <row r="585" ht="12">
      <c r="BA585" s="2"/>
    </row>
    <row r="586" ht="12">
      <c r="BA586" s="2"/>
    </row>
    <row r="587" ht="12">
      <c r="BA587" s="2"/>
    </row>
    <row r="588" ht="12">
      <c r="BA588" s="2"/>
    </row>
    <row r="589" ht="12">
      <c r="BA589" s="2"/>
    </row>
    <row r="590" ht="12">
      <c r="BA590" s="2"/>
    </row>
    <row r="591" ht="12">
      <c r="BA591" s="2"/>
    </row>
    <row r="592" ht="12">
      <c r="BA592" s="2"/>
    </row>
    <row r="593" ht="12">
      <c r="BA593" s="2"/>
    </row>
    <row r="594" ht="12">
      <c r="BA594" s="2"/>
    </row>
    <row r="595" ht="12">
      <c r="BA595" s="2"/>
    </row>
    <row r="596" ht="12">
      <c r="BA596" s="2"/>
    </row>
    <row r="597" ht="12">
      <c r="BA597" s="2"/>
    </row>
    <row r="598" ht="12">
      <c r="BA598" s="2"/>
    </row>
    <row r="599" ht="12">
      <c r="BA599" s="2"/>
    </row>
    <row r="600" ht="12">
      <c r="BA600" s="2"/>
    </row>
    <row r="601" ht="12">
      <c r="BA601" s="2"/>
    </row>
    <row r="602" ht="12">
      <c r="BA602" s="2"/>
    </row>
    <row r="603" ht="12">
      <c r="BA603" s="2"/>
    </row>
    <row r="604" ht="12">
      <c r="BA604" s="2"/>
    </row>
    <row r="605" ht="12">
      <c r="BA605" s="2"/>
    </row>
    <row r="606" ht="12">
      <c r="BA606" s="2"/>
    </row>
    <row r="607" ht="12">
      <c r="BA607" s="2"/>
    </row>
    <row r="608" ht="12">
      <c r="BA608" s="2"/>
    </row>
    <row r="609" ht="12">
      <c r="BA609" s="2"/>
    </row>
    <row r="610" ht="12">
      <c r="BA610" s="2"/>
    </row>
    <row r="611" ht="12">
      <c r="BA611" s="2"/>
    </row>
    <row r="612" ht="12">
      <c r="BA612" s="2"/>
    </row>
    <row r="613" ht="12">
      <c r="BA613" s="2"/>
    </row>
    <row r="614" ht="12">
      <c r="BA614" s="2"/>
    </row>
    <row r="615" ht="12">
      <c r="BA615" s="2"/>
    </row>
    <row r="616" ht="12">
      <c r="BA616" s="2"/>
    </row>
    <row r="617" ht="12">
      <c r="BA617" s="2"/>
    </row>
    <row r="618" ht="12">
      <c r="BA618" s="2"/>
    </row>
    <row r="619" ht="12">
      <c r="BA619" s="2"/>
    </row>
    <row r="620" ht="12">
      <c r="BA620" s="2"/>
    </row>
    <row r="621" ht="12">
      <c r="BA621" s="2"/>
    </row>
    <row r="622" ht="12">
      <c r="BA622" s="2"/>
    </row>
    <row r="623" ht="12">
      <c r="BA623" s="2"/>
    </row>
    <row r="624" ht="12">
      <c r="BA624" s="2"/>
    </row>
    <row r="625" ht="12">
      <c r="BA625" s="2"/>
    </row>
    <row r="626" ht="12">
      <c r="BA626" s="2"/>
    </row>
    <row r="627" ht="12">
      <c r="BA627" s="2"/>
    </row>
    <row r="628" ht="12">
      <c r="BA628" s="2"/>
    </row>
    <row r="629" ht="12">
      <c r="BA629" s="2"/>
    </row>
    <row r="630" ht="12">
      <c r="BA630" s="2"/>
    </row>
    <row r="631" ht="12">
      <c r="BA631" s="2"/>
    </row>
    <row r="632" ht="12">
      <c r="BA632" s="2"/>
    </row>
    <row r="633" ht="12">
      <c r="BA633" s="2"/>
    </row>
    <row r="634" ht="12">
      <c r="BA634" s="2"/>
    </row>
    <row r="635" ht="12">
      <c r="BA635" s="2"/>
    </row>
    <row r="636" ht="12">
      <c r="BA636" s="2"/>
    </row>
    <row r="637" ht="12">
      <c r="BA637" s="2"/>
    </row>
    <row r="638" ht="12">
      <c r="BA638" s="2"/>
    </row>
    <row r="639" ht="12">
      <c r="BA639" s="2"/>
    </row>
    <row r="640" ht="12">
      <c r="BA640" s="2"/>
    </row>
    <row r="641" ht="12">
      <c r="BA641" s="2"/>
    </row>
    <row r="642" ht="12">
      <c r="BA642" s="2"/>
    </row>
    <row r="643" ht="12">
      <c r="BA643" s="2"/>
    </row>
    <row r="644" ht="12">
      <c r="BA644" s="2"/>
    </row>
    <row r="645" ht="12">
      <c r="BA645" s="2"/>
    </row>
    <row r="646" ht="12">
      <c r="BA646" s="2"/>
    </row>
    <row r="647" ht="12">
      <c r="BA647" s="2"/>
    </row>
    <row r="648" ht="12">
      <c r="BA648" s="2"/>
    </row>
    <row r="649" ht="12">
      <c r="BA649" s="2"/>
    </row>
    <row r="650" ht="12">
      <c r="BA650" s="2"/>
    </row>
    <row r="651" ht="12">
      <c r="BA651" s="2"/>
    </row>
    <row r="652" ht="12">
      <c r="BA652" s="2"/>
    </row>
    <row r="653" ht="12">
      <c r="BA653" s="2"/>
    </row>
    <row r="654" ht="12">
      <c r="BA654" s="2"/>
    </row>
    <row r="655" ht="12">
      <c r="BA655" s="2"/>
    </row>
    <row r="656" ht="12">
      <c r="BA656" s="2"/>
    </row>
    <row r="657" ht="12">
      <c r="BA657" s="2"/>
    </row>
    <row r="658" ht="12">
      <c r="BA658" s="2"/>
    </row>
    <row r="659" ht="12">
      <c r="BA659" s="2"/>
    </row>
    <row r="660" ht="12">
      <c r="BA660" s="2"/>
    </row>
    <row r="661" ht="12">
      <c r="BA661" s="2"/>
    </row>
    <row r="662" ht="12">
      <c r="BA662" s="2"/>
    </row>
    <row r="663" ht="12">
      <c r="BA663" s="2"/>
    </row>
    <row r="664" ht="12">
      <c r="BA664" s="2"/>
    </row>
    <row r="665" ht="12">
      <c r="BA665" s="2"/>
    </row>
    <row r="666" ht="12">
      <c r="BA666" s="2"/>
    </row>
    <row r="667" ht="12">
      <c r="BA667" s="2"/>
    </row>
    <row r="668" ht="12">
      <c r="BA668" s="2"/>
    </row>
    <row r="669" ht="12">
      <c r="BA669" s="2"/>
    </row>
    <row r="670" ht="12">
      <c r="BA670" s="2"/>
    </row>
    <row r="671" ht="12">
      <c r="BA671" s="2"/>
    </row>
    <row r="672" ht="12">
      <c r="BA672" s="2"/>
    </row>
    <row r="673" ht="12">
      <c r="BA673" s="2"/>
    </row>
    <row r="674" ht="12">
      <c r="BA674" s="2"/>
    </row>
    <row r="675" ht="12">
      <c r="BA675" s="2"/>
    </row>
    <row r="676" ht="12">
      <c r="BA676" s="2"/>
    </row>
    <row r="677" ht="12">
      <c r="BA677" s="2"/>
    </row>
    <row r="678" ht="12">
      <c r="BA678" s="2"/>
    </row>
    <row r="679" ht="12">
      <c r="BA679" s="2"/>
    </row>
    <row r="680" ht="12">
      <c r="BA680" s="2"/>
    </row>
    <row r="681" ht="12">
      <c r="BA681" s="2"/>
    </row>
    <row r="682" ht="12">
      <c r="BA682" s="2"/>
    </row>
    <row r="683" ht="12">
      <c r="BA683" s="2"/>
    </row>
    <row r="684" ht="12">
      <c r="BA684" s="2"/>
    </row>
    <row r="685" ht="12">
      <c r="BA685" s="2"/>
    </row>
    <row r="686" ht="12">
      <c r="BA686" s="2"/>
    </row>
    <row r="687" ht="12">
      <c r="BA687" s="2"/>
    </row>
    <row r="688" ht="12">
      <c r="BA688" s="2"/>
    </row>
    <row r="689" ht="12">
      <c r="BA689" s="2"/>
    </row>
    <row r="690" ht="12">
      <c r="BA690" s="2"/>
    </row>
    <row r="691" ht="12">
      <c r="BA691" s="2"/>
    </row>
    <row r="692" ht="12">
      <c r="BA692" s="2"/>
    </row>
    <row r="693" ht="12">
      <c r="BA693" s="2"/>
    </row>
    <row r="694" ht="12">
      <c r="BA694" s="2"/>
    </row>
    <row r="695" ht="12">
      <c r="BA695" s="2"/>
    </row>
    <row r="696" ht="12">
      <c r="BA696" s="2"/>
    </row>
    <row r="697" ht="12">
      <c r="BA697" s="2"/>
    </row>
    <row r="698" ht="12">
      <c r="BA698" s="2"/>
    </row>
    <row r="699" ht="12">
      <c r="BA699" s="2"/>
    </row>
    <row r="700" ht="12">
      <c r="BA700" s="2"/>
    </row>
    <row r="701" ht="12">
      <c r="BA701" s="2"/>
    </row>
    <row r="702" ht="12">
      <c r="BA702" s="2"/>
    </row>
    <row r="703" ht="12">
      <c r="BA703" s="2"/>
    </row>
    <row r="704" ht="12">
      <c r="BA704" s="2"/>
    </row>
    <row r="705" ht="12">
      <c r="BA705" s="2"/>
    </row>
    <row r="706" ht="12">
      <c r="BA706" s="2"/>
    </row>
    <row r="707" ht="12">
      <c r="BA707" s="2"/>
    </row>
    <row r="708" ht="12">
      <c r="BA708" s="2"/>
    </row>
    <row r="709" ht="12">
      <c r="BA709" s="2"/>
    </row>
    <row r="710" ht="12">
      <c r="BA710" s="2"/>
    </row>
    <row r="711" ht="12">
      <c r="BA711" s="2"/>
    </row>
    <row r="712" ht="12">
      <c r="BA712" s="2"/>
    </row>
    <row r="713" ht="12">
      <c r="BA713" s="2"/>
    </row>
    <row r="714" ht="12">
      <c r="BA714" s="2"/>
    </row>
    <row r="715" ht="12">
      <c r="BA715" s="2"/>
    </row>
    <row r="716" ht="12">
      <c r="BA716" s="2"/>
    </row>
    <row r="717" ht="12">
      <c r="BA717" s="2"/>
    </row>
    <row r="718" ht="12">
      <c r="BA718" s="2"/>
    </row>
    <row r="719" ht="12">
      <c r="BA719" s="2"/>
    </row>
    <row r="720" ht="12">
      <c r="BA720" s="2"/>
    </row>
    <row r="721" ht="12">
      <c r="BA721" s="2"/>
    </row>
    <row r="722" ht="12">
      <c r="BA722" s="2"/>
    </row>
    <row r="723" ht="12">
      <c r="BA723" s="2"/>
    </row>
    <row r="724" ht="12">
      <c r="BA724" s="2"/>
    </row>
    <row r="725" ht="12">
      <c r="BA725" s="2"/>
    </row>
    <row r="726" ht="12">
      <c r="BA726" s="2"/>
    </row>
    <row r="727" ht="12">
      <c r="BA727" s="2"/>
    </row>
    <row r="728" ht="12">
      <c r="BA728" s="2"/>
    </row>
    <row r="729" ht="12">
      <c r="BA729" s="2"/>
    </row>
    <row r="730" ht="12">
      <c r="BA730" s="2"/>
    </row>
    <row r="731" ht="12">
      <c r="BA731" s="2"/>
    </row>
    <row r="732" ht="12">
      <c r="BA732" s="2"/>
    </row>
    <row r="733" ht="12">
      <c r="BA733" s="2"/>
    </row>
    <row r="734" ht="12">
      <c r="BA734" s="2"/>
    </row>
    <row r="735" ht="12">
      <c r="BA735" s="2"/>
    </row>
    <row r="736" ht="12">
      <c r="BA736" s="2"/>
    </row>
    <row r="737" ht="12">
      <c r="BA737" s="2"/>
    </row>
    <row r="738" ht="12">
      <c r="BA738" s="2"/>
    </row>
    <row r="739" ht="12">
      <c r="BA739" s="2"/>
    </row>
    <row r="740" ht="12">
      <c r="BA740" s="2"/>
    </row>
    <row r="741" ht="12">
      <c r="BA741" s="2"/>
    </row>
    <row r="742" ht="12">
      <c r="BA742" s="2"/>
    </row>
    <row r="743" ht="12">
      <c r="BA743" s="2"/>
    </row>
    <row r="744" ht="12">
      <c r="BA744" s="2"/>
    </row>
    <row r="745" ht="12">
      <c r="BA745" s="2"/>
    </row>
    <row r="746" ht="12">
      <c r="BA746" s="2"/>
    </row>
    <row r="747" ht="12">
      <c r="BA747" s="2"/>
    </row>
    <row r="748" ht="12">
      <c r="BA748" s="2"/>
    </row>
    <row r="749" ht="12">
      <c r="BA749" s="2"/>
    </row>
    <row r="750" ht="12">
      <c r="BA750" s="2"/>
    </row>
    <row r="751" ht="12">
      <c r="BA751" s="2"/>
    </row>
    <row r="752" ht="12">
      <c r="BA752" s="2"/>
    </row>
    <row r="753" ht="12">
      <c r="BA753" s="2"/>
    </row>
    <row r="754" ht="12">
      <c r="BA754" s="2"/>
    </row>
    <row r="755" ht="12">
      <c r="BA755" s="2"/>
    </row>
    <row r="756" ht="12">
      <c r="BA756" s="2"/>
    </row>
    <row r="757" ht="12">
      <c r="BA757" s="2"/>
    </row>
    <row r="758" ht="12">
      <c r="BA758" s="2"/>
    </row>
    <row r="759" ht="12">
      <c r="BA759" s="2"/>
    </row>
    <row r="760" ht="12">
      <c r="BA760" s="2"/>
    </row>
    <row r="761" ht="12">
      <c r="BA761" s="2"/>
    </row>
    <row r="762" ht="12">
      <c r="BA762" s="2"/>
    </row>
    <row r="763" ht="12">
      <c r="BA763" s="2"/>
    </row>
    <row r="764" ht="12">
      <c r="BA764" s="2"/>
    </row>
    <row r="765" ht="12">
      <c r="BA765" s="2"/>
    </row>
    <row r="766" ht="12">
      <c r="BA766" s="2"/>
    </row>
    <row r="767" ht="12">
      <c r="BA767" s="2"/>
    </row>
    <row r="768" ht="12">
      <c r="BA768" s="2"/>
    </row>
    <row r="769" ht="12">
      <c r="BA769" s="2"/>
    </row>
    <row r="770" ht="12">
      <c r="BA770" s="2"/>
    </row>
    <row r="771" ht="12">
      <c r="BA771" s="2"/>
    </row>
    <row r="772" ht="12">
      <c r="BA772" s="2"/>
    </row>
    <row r="773" ht="12">
      <c r="BA773" s="2"/>
    </row>
    <row r="774" ht="12">
      <c r="BA774" s="2"/>
    </row>
    <row r="775" ht="12">
      <c r="BA775" s="2"/>
    </row>
    <row r="776" ht="12">
      <c r="BA776" s="2"/>
    </row>
    <row r="777" ht="12">
      <c r="BA777" s="2"/>
    </row>
    <row r="778" ht="12">
      <c r="BA778" s="2"/>
    </row>
    <row r="779" ht="12">
      <c r="BA779" s="2"/>
    </row>
    <row r="780" ht="12">
      <c r="BA780" s="2"/>
    </row>
    <row r="781" ht="12">
      <c r="BA781" s="2"/>
    </row>
    <row r="782" ht="12">
      <c r="BA782" s="2"/>
    </row>
    <row r="783" ht="12">
      <c r="BA783" s="2"/>
    </row>
    <row r="784" ht="12">
      <c r="BA784" s="2"/>
    </row>
    <row r="785" ht="12">
      <c r="BA785" s="2"/>
    </row>
    <row r="786" ht="12">
      <c r="BA786" s="2"/>
    </row>
    <row r="787" ht="12">
      <c r="BA787" s="2"/>
    </row>
    <row r="788" ht="12">
      <c r="BA788" s="2"/>
    </row>
    <row r="789" ht="12">
      <c r="BA789" s="2"/>
    </row>
    <row r="790" ht="12">
      <c r="BA790" s="2"/>
    </row>
    <row r="791" ht="12">
      <c r="BA791" s="2"/>
    </row>
    <row r="792" ht="12">
      <c r="BA792" s="2"/>
    </row>
    <row r="793" ht="12">
      <c r="BA793" s="2"/>
    </row>
    <row r="794" ht="12">
      <c r="BA794" s="2"/>
    </row>
    <row r="795" ht="12">
      <c r="BA795" s="2"/>
    </row>
    <row r="796" ht="12">
      <c r="BA796" s="2"/>
    </row>
    <row r="797" ht="12">
      <c r="BA797" s="2"/>
    </row>
    <row r="798" ht="12">
      <c r="BA798" s="2"/>
    </row>
    <row r="799" ht="12">
      <c r="BA799" s="2"/>
    </row>
    <row r="800" ht="12">
      <c r="BA800" s="2"/>
    </row>
    <row r="801" ht="12">
      <c r="BA801" s="2"/>
    </row>
    <row r="802" ht="12">
      <c r="BA802" s="2"/>
    </row>
    <row r="803" ht="12">
      <c r="BA803" s="2"/>
    </row>
    <row r="804" ht="12">
      <c r="BA804" s="2"/>
    </row>
    <row r="805" ht="12">
      <c r="BA805" s="2"/>
    </row>
    <row r="806" ht="12">
      <c r="BA806" s="2"/>
    </row>
    <row r="807" ht="12">
      <c r="BA807" s="2"/>
    </row>
    <row r="808" ht="12">
      <c r="BA808" s="2"/>
    </row>
    <row r="809" ht="12">
      <c r="BA809" s="2"/>
    </row>
    <row r="810" ht="12">
      <c r="BA810" s="2"/>
    </row>
    <row r="811" ht="12">
      <c r="BA811" s="2"/>
    </row>
    <row r="812" ht="12">
      <c r="BA812" s="2"/>
    </row>
    <row r="813" ht="12">
      <c r="BA813" s="2"/>
    </row>
    <row r="814" ht="12">
      <c r="BA814" s="2"/>
    </row>
    <row r="815" ht="12">
      <c r="BA815" s="2"/>
    </row>
    <row r="816" ht="12">
      <c r="BA816" s="2"/>
    </row>
    <row r="817" ht="12">
      <c r="BA817" s="2"/>
    </row>
    <row r="818" ht="12">
      <c r="BA818" s="2"/>
    </row>
    <row r="819" ht="12">
      <c r="BA819" s="2"/>
    </row>
    <row r="820" ht="12">
      <c r="BA820" s="2"/>
    </row>
    <row r="821" ht="12">
      <c r="BA821" s="2"/>
    </row>
    <row r="822" ht="12">
      <c r="BA822" s="2"/>
    </row>
    <row r="823" ht="12">
      <c r="BA823" s="2"/>
    </row>
    <row r="824" ht="12">
      <c r="BA824" s="2"/>
    </row>
    <row r="825" ht="12">
      <c r="BA825" s="2"/>
    </row>
    <row r="826" ht="12">
      <c r="BA826" s="2"/>
    </row>
    <row r="827" ht="12">
      <c r="BA827" s="2"/>
    </row>
    <row r="828" ht="12">
      <c r="BA828" s="2"/>
    </row>
    <row r="829" ht="12">
      <c r="BA829" s="2"/>
    </row>
    <row r="830" ht="12">
      <c r="BA830" s="2"/>
    </row>
    <row r="831" ht="12">
      <c r="BA831" s="2"/>
    </row>
    <row r="832" ht="12">
      <c r="BA832" s="2"/>
    </row>
    <row r="833" ht="12">
      <c r="BA833" s="2"/>
    </row>
    <row r="834" ht="12">
      <c r="BA834" s="2"/>
    </row>
    <row r="835" ht="12">
      <c r="BA835" s="2"/>
    </row>
    <row r="836" ht="12">
      <c r="BA836" s="2"/>
    </row>
    <row r="837" ht="12">
      <c r="BA837" s="2"/>
    </row>
    <row r="838" ht="12">
      <c r="BA838" s="2"/>
    </row>
    <row r="839" ht="12">
      <c r="BA839" s="2"/>
    </row>
    <row r="840" ht="12">
      <c r="BA840" s="2"/>
    </row>
    <row r="841" ht="12">
      <c r="BA841" s="2"/>
    </row>
    <row r="842" ht="12">
      <c r="BA842" s="2"/>
    </row>
    <row r="843" ht="12">
      <c r="BA843" s="2"/>
    </row>
    <row r="844" ht="12">
      <c r="BA844" s="2"/>
    </row>
    <row r="845" ht="12">
      <c r="BA845" s="2"/>
    </row>
    <row r="846" ht="12">
      <c r="BA846" s="2"/>
    </row>
    <row r="847" ht="12">
      <c r="BA847" s="2"/>
    </row>
    <row r="848" ht="12">
      <c r="BA848" s="2"/>
    </row>
    <row r="849" ht="12">
      <c r="BA849" s="2"/>
    </row>
    <row r="850" ht="12">
      <c r="BA850" s="2"/>
    </row>
    <row r="851" ht="12">
      <c r="BA851" s="2"/>
    </row>
    <row r="852" ht="12">
      <c r="BA852" s="2"/>
    </row>
    <row r="853" ht="12">
      <c r="BA853" s="2"/>
    </row>
    <row r="854" ht="12">
      <c r="BA854" s="2"/>
    </row>
    <row r="855" ht="12">
      <c r="BA855" s="2"/>
    </row>
    <row r="856" ht="12">
      <c r="BA856" s="2"/>
    </row>
    <row r="857" ht="12">
      <c r="BA857" s="2"/>
    </row>
    <row r="858" ht="12">
      <c r="BA858" s="2"/>
    </row>
    <row r="859" ht="12">
      <c r="BA859" s="2"/>
    </row>
    <row r="860" ht="12">
      <c r="BA860" s="2"/>
    </row>
    <row r="861" ht="12">
      <c r="BA861" s="2"/>
    </row>
    <row r="862" ht="12">
      <c r="BA862" s="2"/>
    </row>
    <row r="863" ht="12">
      <c r="BA863" s="2"/>
    </row>
    <row r="864" ht="12">
      <c r="BA864" s="2"/>
    </row>
    <row r="865" ht="12">
      <c r="BA865" s="2"/>
    </row>
    <row r="866" ht="12">
      <c r="BA866" s="2"/>
    </row>
    <row r="867" ht="12">
      <c r="BA867" s="2"/>
    </row>
    <row r="868" ht="12">
      <c r="BA868" s="2"/>
    </row>
    <row r="869" ht="12">
      <c r="BA869" s="2"/>
    </row>
    <row r="870" ht="12">
      <c r="BA870" s="2"/>
    </row>
    <row r="871" ht="12">
      <c r="BA871" s="2"/>
    </row>
    <row r="872" ht="12">
      <c r="BA872" s="2"/>
    </row>
    <row r="873" ht="12">
      <c r="BA873" s="2"/>
    </row>
    <row r="874" ht="12">
      <c r="BA874" s="2"/>
    </row>
    <row r="875" ht="12">
      <c r="BA875" s="2"/>
    </row>
    <row r="876" ht="12">
      <c r="BA876" s="2"/>
    </row>
    <row r="877" ht="12">
      <c r="BA877" s="2"/>
    </row>
    <row r="878" ht="12">
      <c r="BA878" s="2"/>
    </row>
    <row r="879" ht="12">
      <c r="BA879" s="2"/>
    </row>
    <row r="880" ht="12">
      <c r="BA880" s="2"/>
    </row>
    <row r="881" ht="12">
      <c r="BA881" s="2"/>
    </row>
    <row r="882" ht="12">
      <c r="BA882" s="2"/>
    </row>
    <row r="883" ht="12">
      <c r="BA883" s="2"/>
    </row>
    <row r="884" ht="12">
      <c r="BA884" s="2"/>
    </row>
    <row r="885" ht="12">
      <c r="BA885" s="2"/>
    </row>
    <row r="886" ht="12">
      <c r="BA886" s="2"/>
    </row>
    <row r="887" ht="12">
      <c r="BA887" s="2"/>
    </row>
    <row r="888" ht="12">
      <c r="BA888" s="2"/>
    </row>
    <row r="889" ht="12">
      <c r="BA889" s="2"/>
    </row>
    <row r="890" ht="12">
      <c r="BA890" s="2"/>
    </row>
    <row r="891" ht="12">
      <c r="BA891" s="2"/>
    </row>
    <row r="892" ht="12">
      <c r="BA892" s="2"/>
    </row>
    <row r="893" ht="12">
      <c r="BA893" s="2"/>
    </row>
    <row r="894" ht="12">
      <c r="BA894" s="2"/>
    </row>
    <row r="895" ht="12">
      <c r="BA895" s="2"/>
    </row>
    <row r="896" ht="12">
      <c r="BA896" s="2"/>
    </row>
    <row r="897" ht="12">
      <c r="BA897" s="2"/>
    </row>
    <row r="898" ht="12">
      <c r="BA898" s="2"/>
    </row>
    <row r="899" ht="12">
      <c r="BA899" s="2"/>
    </row>
    <row r="900" ht="12">
      <c r="BA900" s="2"/>
    </row>
    <row r="901" ht="12">
      <c r="BA901" s="2"/>
    </row>
    <row r="902" ht="12">
      <c r="BA902" s="2"/>
    </row>
    <row r="903" ht="12">
      <c r="BA903" s="2"/>
    </row>
    <row r="904" ht="12">
      <c r="BA904" s="2"/>
    </row>
    <row r="905" ht="12">
      <c r="BA905" s="2"/>
    </row>
    <row r="906" ht="12">
      <c r="BA906" s="2"/>
    </row>
    <row r="907" ht="12">
      <c r="BA907" s="2"/>
    </row>
    <row r="908" ht="12">
      <c r="BA908" s="2"/>
    </row>
    <row r="909" ht="12">
      <c r="BA909" s="2"/>
    </row>
    <row r="910" ht="12">
      <c r="BA910" s="2"/>
    </row>
    <row r="911" ht="12">
      <c r="BA911" s="2"/>
    </row>
    <row r="912" ht="12">
      <c r="BA912" s="2"/>
    </row>
    <row r="913" ht="12">
      <c r="BA913" s="2"/>
    </row>
    <row r="914" ht="12">
      <c r="BA914" s="2"/>
    </row>
    <row r="915" ht="12">
      <c r="BA915" s="2"/>
    </row>
    <row r="916" ht="12">
      <c r="BA916" s="2"/>
    </row>
    <row r="917" ht="12">
      <c r="BA917" s="2"/>
    </row>
    <row r="918" ht="12">
      <c r="BA918" s="2"/>
    </row>
    <row r="919" ht="12">
      <c r="BA919" s="2"/>
    </row>
    <row r="920" ht="12">
      <c r="BA920" s="2"/>
    </row>
    <row r="921" ht="12">
      <c r="BA921" s="2"/>
    </row>
    <row r="922" ht="12">
      <c r="BA922" s="2"/>
    </row>
    <row r="923" ht="12">
      <c r="BA923" s="2"/>
    </row>
    <row r="924" ht="12">
      <c r="BA924" s="2"/>
    </row>
    <row r="925" ht="12">
      <c r="BA925" s="2"/>
    </row>
    <row r="926" ht="12">
      <c r="BA926" s="2"/>
    </row>
    <row r="927" ht="12">
      <c r="BA927" s="2"/>
    </row>
    <row r="928" ht="12">
      <c r="BA928" s="2"/>
    </row>
    <row r="929" ht="12">
      <c r="BA929" s="2"/>
    </row>
    <row r="930" ht="12">
      <c r="BA930" s="2"/>
    </row>
    <row r="931" ht="12">
      <c r="BA931" s="2"/>
    </row>
    <row r="932" ht="12">
      <c r="BA932" s="2"/>
    </row>
    <row r="933" ht="12">
      <c r="BA933" s="2"/>
    </row>
    <row r="934" ht="12">
      <c r="BA934" s="2"/>
    </row>
    <row r="935" ht="12">
      <c r="BA935" s="2"/>
    </row>
    <row r="936" ht="12">
      <c r="BA936" s="2"/>
    </row>
    <row r="937" ht="12">
      <c r="BA937" s="2"/>
    </row>
    <row r="938" ht="12">
      <c r="BA938" s="2"/>
    </row>
    <row r="939" ht="12">
      <c r="BA939" s="2"/>
    </row>
    <row r="940" ht="12">
      <c r="BA940" s="2"/>
    </row>
    <row r="941" ht="12">
      <c r="BA941" s="2"/>
    </row>
    <row r="942" ht="12">
      <c r="BA942" s="2"/>
    </row>
    <row r="943" ht="12">
      <c r="BA943" s="2"/>
    </row>
    <row r="944" ht="12">
      <c r="BA944" s="2"/>
    </row>
    <row r="945" ht="12">
      <c r="BA945" s="2"/>
    </row>
    <row r="946" ht="12">
      <c r="BA946" s="2"/>
    </row>
    <row r="947" ht="12">
      <c r="BA947" s="2"/>
    </row>
    <row r="948" ht="12">
      <c r="BA948" s="2"/>
    </row>
    <row r="949" ht="12">
      <c r="BA949" s="2"/>
    </row>
    <row r="950" ht="12">
      <c r="BA950" s="2"/>
    </row>
    <row r="951" ht="12">
      <c r="BA951" s="2"/>
    </row>
    <row r="952" ht="12">
      <c r="BA952" s="2"/>
    </row>
    <row r="953" ht="12">
      <c r="BA953" s="2"/>
    </row>
    <row r="954" ht="12">
      <c r="BA954" s="2"/>
    </row>
    <row r="955" ht="12">
      <c r="BA955" s="2"/>
    </row>
    <row r="956" ht="12">
      <c r="BA956" s="2"/>
    </row>
    <row r="957" ht="12">
      <c r="BA957" s="2"/>
    </row>
    <row r="958" ht="12">
      <c r="BA958" s="2"/>
    </row>
    <row r="959" ht="12">
      <c r="BA959" s="2"/>
    </row>
    <row r="960" ht="12">
      <c r="BA960" s="2"/>
    </row>
    <row r="961" ht="12">
      <c r="BA961" s="2"/>
    </row>
    <row r="962" ht="12">
      <c r="BA962" s="2"/>
    </row>
    <row r="963" ht="12">
      <c r="BA963" s="2"/>
    </row>
    <row r="964" ht="12">
      <c r="BA964" s="2"/>
    </row>
    <row r="965" ht="12">
      <c r="BA965" s="2"/>
    </row>
    <row r="966" ht="12">
      <c r="BA966" s="2"/>
    </row>
    <row r="967" ht="12">
      <c r="BA967" s="2"/>
    </row>
    <row r="968" ht="12">
      <c r="BA968" s="2"/>
    </row>
    <row r="969" ht="12">
      <c r="BA969" s="2"/>
    </row>
    <row r="970" ht="12">
      <c r="BA970" s="2"/>
    </row>
    <row r="971" ht="12">
      <c r="BA971" s="2"/>
    </row>
    <row r="972" ht="12">
      <c r="BA972" s="2"/>
    </row>
    <row r="973" ht="12">
      <c r="BA973" s="2"/>
    </row>
    <row r="974" ht="12">
      <c r="BA974" s="2"/>
    </row>
    <row r="975" ht="12">
      <c r="BA975" s="2"/>
    </row>
    <row r="976" ht="12">
      <c r="BA976" s="2"/>
    </row>
    <row r="977" ht="12">
      <c r="BA977" s="2"/>
    </row>
    <row r="978" ht="12">
      <c r="BA978" s="2"/>
    </row>
    <row r="979" ht="12">
      <c r="BA979" s="2"/>
    </row>
    <row r="980" ht="12">
      <c r="BA980" s="2"/>
    </row>
    <row r="981" ht="12">
      <c r="BA981" s="2"/>
    </row>
    <row r="982" ht="12">
      <c r="BA982" s="2"/>
    </row>
    <row r="983" ht="12">
      <c r="BA983" s="2"/>
    </row>
    <row r="984" ht="12">
      <c r="BA984" s="2"/>
    </row>
    <row r="985" ht="12">
      <c r="BA985" s="2"/>
    </row>
    <row r="986" ht="12">
      <c r="BA986" s="2"/>
    </row>
    <row r="987" ht="12">
      <c r="BA987" s="2"/>
    </row>
    <row r="988" ht="12">
      <c r="BA988" s="2"/>
    </row>
    <row r="989" ht="12">
      <c r="BA989" s="2"/>
    </row>
    <row r="990" ht="12">
      <c r="BA990" s="2"/>
    </row>
    <row r="991" ht="12">
      <c r="BA991" s="2"/>
    </row>
    <row r="992" ht="12">
      <c r="BA992" s="2"/>
    </row>
    <row r="993" ht="12">
      <c r="BA993" s="2"/>
    </row>
    <row r="994" ht="12">
      <c r="BA994" s="2"/>
    </row>
    <row r="995" ht="12">
      <c r="BA995" s="2"/>
    </row>
    <row r="996" ht="12">
      <c r="BA996" s="2"/>
    </row>
    <row r="997" ht="12">
      <c r="BA997" s="2"/>
    </row>
    <row r="998" ht="12">
      <c r="BA998" s="2"/>
    </row>
    <row r="999" ht="12">
      <c r="BA999" s="2"/>
    </row>
    <row r="1000" ht="12">
      <c r="BA1000" s="2"/>
    </row>
    <row r="1001" ht="12">
      <c r="BA1001" s="2"/>
    </row>
    <row r="1002" ht="12">
      <c r="BA1002" s="2"/>
    </row>
    <row r="1003" ht="12">
      <c r="BA1003" s="2"/>
    </row>
    <row r="1004" ht="12">
      <c r="BA1004" s="2"/>
    </row>
    <row r="1005" ht="12">
      <c r="BA1005" s="2"/>
    </row>
    <row r="1006" ht="12">
      <c r="BA1006" s="2"/>
    </row>
    <row r="1007" ht="12">
      <c r="BA1007" s="2"/>
    </row>
    <row r="1008" ht="12">
      <c r="BA1008" s="2"/>
    </row>
    <row r="1009" ht="12">
      <c r="BA1009" s="2"/>
    </row>
    <row r="1010" ht="12">
      <c r="BA1010" s="2"/>
    </row>
    <row r="1011" ht="12">
      <c r="BA1011" s="2"/>
    </row>
    <row r="1012" ht="12">
      <c r="BA1012" s="2"/>
    </row>
    <row r="1013" ht="12">
      <c r="BA1013" s="2"/>
    </row>
    <row r="1014" ht="12">
      <c r="BA1014" s="2"/>
    </row>
    <row r="1015" ht="12">
      <c r="BA1015" s="2"/>
    </row>
    <row r="1016" ht="12">
      <c r="BA1016" s="2"/>
    </row>
    <row r="1017" ht="12">
      <c r="BA1017" s="2"/>
    </row>
    <row r="1018" ht="12">
      <c r="BA1018" s="2"/>
    </row>
    <row r="1019" ht="12">
      <c r="BA1019" s="2"/>
    </row>
    <row r="1020" ht="12">
      <c r="BA1020" s="2"/>
    </row>
    <row r="1021" ht="12">
      <c r="BA1021" s="2"/>
    </row>
    <row r="1022" ht="12">
      <c r="BA1022" s="2"/>
    </row>
    <row r="1023" ht="12">
      <c r="BA1023" s="2"/>
    </row>
    <row r="1024" ht="12">
      <c r="BA1024" s="2"/>
    </row>
    <row r="1025" ht="12">
      <c r="BA1025" s="2"/>
    </row>
    <row r="1026" ht="12">
      <c r="BA1026" s="2"/>
    </row>
    <row r="1027" ht="12">
      <c r="BA1027" s="2"/>
    </row>
    <row r="1028" ht="12">
      <c r="BA1028" s="2"/>
    </row>
    <row r="1029" ht="12">
      <c r="BA1029" s="2"/>
    </row>
    <row r="1030" ht="12">
      <c r="BA1030" s="2"/>
    </row>
    <row r="1031" ht="12">
      <c r="BA1031" s="2"/>
    </row>
    <row r="1032" ht="12">
      <c r="BA1032" s="2"/>
    </row>
    <row r="1033" ht="12">
      <c r="BA1033" s="2"/>
    </row>
    <row r="1034" ht="12">
      <c r="BA1034" s="2"/>
    </row>
    <row r="1035" ht="12">
      <c r="BA1035" s="2"/>
    </row>
    <row r="1036" ht="12">
      <c r="BA1036" s="2"/>
    </row>
    <row r="1037" ht="12">
      <c r="BA1037" s="2"/>
    </row>
    <row r="1038" ht="12">
      <c r="BA1038" s="2"/>
    </row>
    <row r="1039" ht="12">
      <c r="BA1039" s="2"/>
    </row>
    <row r="1040" ht="12">
      <c r="BA1040" s="2"/>
    </row>
    <row r="1041" ht="12">
      <c r="BA1041" s="2"/>
    </row>
    <row r="1042" ht="12">
      <c r="BA1042" s="2"/>
    </row>
    <row r="1043" ht="12">
      <c r="BA1043" s="2"/>
    </row>
    <row r="1044" ht="12">
      <c r="BA1044" s="2"/>
    </row>
    <row r="1045" ht="12">
      <c r="BA1045" s="2"/>
    </row>
    <row r="1046" ht="12">
      <c r="BA1046" s="2"/>
    </row>
    <row r="1047" ht="12">
      <c r="BA1047" s="2"/>
    </row>
    <row r="1048" ht="12">
      <c r="BA1048" s="2"/>
    </row>
    <row r="1049" ht="12">
      <c r="BA1049" s="2"/>
    </row>
    <row r="1050" ht="12">
      <c r="BA1050" s="2"/>
    </row>
    <row r="1051" ht="12">
      <c r="BA1051" s="2"/>
    </row>
    <row r="1052" ht="12">
      <c r="BA1052" s="2"/>
    </row>
    <row r="1053" ht="12">
      <c r="BA1053" s="2"/>
    </row>
    <row r="1054" ht="12">
      <c r="BA1054" s="2"/>
    </row>
    <row r="1055" ht="12">
      <c r="BA1055" s="2"/>
    </row>
    <row r="1056" ht="12">
      <c r="BA1056" s="2"/>
    </row>
    <row r="1057" ht="12">
      <c r="BA1057" s="2"/>
    </row>
    <row r="1058" ht="12">
      <c r="BA1058" s="2"/>
    </row>
    <row r="1059" ht="12">
      <c r="BA1059" s="2"/>
    </row>
    <row r="1060" ht="12">
      <c r="BA1060" s="2"/>
    </row>
    <row r="1061" ht="12">
      <c r="BA1061" s="2"/>
    </row>
    <row r="1062" ht="12">
      <c r="BA1062" s="2"/>
    </row>
    <row r="1063" ht="12">
      <c r="BA1063" s="2"/>
    </row>
    <row r="1064" ht="12">
      <c r="BA1064" s="2"/>
    </row>
    <row r="1065" ht="12">
      <c r="BA1065" s="2"/>
    </row>
    <row r="1066" ht="12">
      <c r="BA1066" s="2"/>
    </row>
    <row r="1067" ht="12">
      <c r="BA1067" s="2"/>
    </row>
    <row r="1068" ht="12">
      <c r="BA1068" s="2"/>
    </row>
    <row r="1069" ht="12">
      <c r="BA1069" s="2"/>
    </row>
    <row r="1070" ht="12">
      <c r="BA1070" s="2"/>
    </row>
    <row r="1071" ht="12">
      <c r="BA1071" s="2"/>
    </row>
    <row r="1072" ht="12">
      <c r="BA1072" s="2"/>
    </row>
    <row r="1073" ht="12">
      <c r="BA1073" s="2"/>
    </row>
    <row r="1074" ht="12">
      <c r="BA1074" s="2"/>
    </row>
    <row r="1075" ht="12">
      <c r="BA1075" s="2"/>
    </row>
    <row r="1076" ht="12">
      <c r="BA1076" s="2"/>
    </row>
    <row r="1077" ht="12">
      <c r="BA1077" s="2"/>
    </row>
    <row r="1078" ht="12">
      <c r="BA1078" s="2"/>
    </row>
    <row r="1079" ht="12">
      <c r="BA1079" s="2"/>
    </row>
    <row r="1080" ht="12">
      <c r="BA1080" s="2"/>
    </row>
    <row r="1081" ht="12">
      <c r="BA1081" s="2"/>
    </row>
    <row r="1082" ht="12">
      <c r="BA1082" s="2"/>
    </row>
    <row r="1083" ht="12">
      <c r="BA1083" s="2"/>
    </row>
    <row r="1084" ht="12">
      <c r="BA1084" s="2"/>
    </row>
    <row r="1085" ht="12">
      <c r="BA1085" s="2"/>
    </row>
    <row r="1086" ht="12">
      <c r="BA1086" s="2"/>
    </row>
    <row r="1087" ht="12">
      <c r="BA1087" s="2"/>
    </row>
    <row r="1088" ht="12">
      <c r="BA1088" s="2"/>
    </row>
    <row r="1089" ht="12">
      <c r="BA1089" s="2"/>
    </row>
    <row r="1090" ht="12">
      <c r="BA1090" s="2"/>
    </row>
    <row r="1091" ht="12">
      <c r="BA1091" s="2"/>
    </row>
    <row r="1092" ht="12">
      <c r="BA1092" s="2"/>
    </row>
    <row r="1093" ht="12">
      <c r="BA1093" s="2"/>
    </row>
    <row r="1094" ht="12">
      <c r="BA1094" s="2"/>
    </row>
    <row r="1095" ht="12">
      <c r="BA1095" s="2"/>
    </row>
    <row r="1096" ht="12">
      <c r="BA1096" s="2"/>
    </row>
    <row r="1097" ht="12">
      <c r="BA1097" s="2"/>
    </row>
    <row r="1098" ht="12">
      <c r="BA1098" s="2"/>
    </row>
    <row r="1099" ht="12">
      <c r="BA1099" s="2"/>
    </row>
    <row r="1100" ht="12">
      <c r="BA1100" s="2"/>
    </row>
    <row r="1101" ht="12">
      <c r="BA1101" s="2"/>
    </row>
    <row r="1102" ht="12">
      <c r="BA1102" s="2"/>
    </row>
    <row r="1103" ht="12">
      <c r="BA1103" s="2"/>
    </row>
    <row r="1104" ht="12">
      <c r="BA1104" s="2"/>
    </row>
    <row r="1105" ht="12">
      <c r="BA1105" s="2"/>
    </row>
    <row r="1106" ht="12">
      <c r="BA1106" s="2"/>
    </row>
    <row r="1107" ht="12">
      <c r="BA1107" s="2"/>
    </row>
    <row r="1108" ht="12">
      <c r="BA1108" s="2"/>
    </row>
    <row r="1109" ht="12">
      <c r="BA1109" s="2"/>
    </row>
    <row r="1110" ht="12">
      <c r="BA1110" s="2"/>
    </row>
    <row r="1111" ht="12">
      <c r="BA1111" s="2"/>
    </row>
    <row r="1112" ht="12">
      <c r="BA1112" s="2"/>
    </row>
    <row r="1113" ht="12">
      <c r="BA1113" s="2"/>
    </row>
    <row r="1114" ht="12">
      <c r="BA1114" s="2"/>
    </row>
    <row r="1115" ht="12">
      <c r="BA1115" s="2"/>
    </row>
    <row r="1116" ht="12">
      <c r="BA1116" s="2"/>
    </row>
    <row r="1117" ht="12">
      <c r="BA1117" s="2"/>
    </row>
    <row r="1118" ht="12">
      <c r="BA1118" s="2"/>
    </row>
    <row r="1119" ht="12">
      <c r="BA1119" s="2"/>
    </row>
    <row r="1120" ht="12">
      <c r="BA1120" s="2"/>
    </row>
    <row r="1121" ht="12">
      <c r="BA1121" s="2"/>
    </row>
    <row r="1122" ht="12">
      <c r="BA1122" s="2"/>
    </row>
    <row r="1123" ht="12">
      <c r="BA1123" s="2"/>
    </row>
    <row r="1124" ht="12">
      <c r="BA1124" s="2"/>
    </row>
    <row r="1125" ht="12">
      <c r="BA1125" s="2"/>
    </row>
    <row r="1126" ht="12">
      <c r="BA1126" s="2"/>
    </row>
    <row r="1127" ht="12">
      <c r="BA1127" s="2"/>
    </row>
    <row r="1128" ht="12">
      <c r="BA1128" s="2"/>
    </row>
    <row r="1129" ht="12">
      <c r="BA1129" s="2"/>
    </row>
    <row r="1130" ht="12">
      <c r="BA1130" s="2"/>
    </row>
    <row r="1131" ht="12">
      <c r="BA1131" s="2"/>
    </row>
    <row r="1132" ht="12">
      <c r="BA1132" s="2"/>
    </row>
    <row r="1133" ht="12">
      <c r="BA1133" s="2"/>
    </row>
    <row r="1134" ht="12">
      <c r="BA1134" s="2"/>
    </row>
    <row r="1135" ht="12">
      <c r="BA1135" s="2"/>
    </row>
    <row r="1136" ht="12">
      <c r="BA1136" s="2"/>
    </row>
    <row r="1137" ht="12">
      <c r="BA1137" s="2"/>
    </row>
    <row r="1138" ht="12">
      <c r="BA1138" s="2"/>
    </row>
    <row r="1139" ht="12">
      <c r="BA1139" s="2"/>
    </row>
    <row r="1140" ht="12">
      <c r="BA1140" s="2"/>
    </row>
    <row r="1141" ht="12">
      <c r="BA1141" s="2"/>
    </row>
    <row r="1142" ht="12">
      <c r="BA1142" s="2"/>
    </row>
    <row r="1143" ht="12">
      <c r="BA1143" s="2"/>
    </row>
    <row r="1144" ht="12">
      <c r="BA1144" s="2"/>
    </row>
    <row r="1145" ht="12">
      <c r="BA1145" s="2"/>
    </row>
    <row r="1146" ht="12">
      <c r="BA1146" s="2"/>
    </row>
    <row r="1147" ht="12">
      <c r="BA1147" s="2"/>
    </row>
    <row r="1148" ht="12">
      <c r="BA1148" s="2"/>
    </row>
    <row r="1149" ht="12">
      <c r="BA1149" s="2"/>
    </row>
    <row r="1150" ht="12">
      <c r="BA1150" s="2"/>
    </row>
    <row r="1151" ht="12">
      <c r="BA1151" s="2"/>
    </row>
    <row r="1152" ht="12">
      <c r="BA1152" s="2"/>
    </row>
    <row r="1153" ht="12">
      <c r="BA1153" s="2"/>
    </row>
    <row r="1154" ht="12">
      <c r="BA1154" s="2"/>
    </row>
    <row r="1155" ht="12">
      <c r="BA1155" s="2"/>
    </row>
    <row r="1156" ht="12">
      <c r="BA1156" s="2"/>
    </row>
    <row r="1157" ht="12">
      <c r="BA1157" s="2"/>
    </row>
    <row r="1158" ht="12">
      <c r="BA1158" s="2"/>
    </row>
    <row r="1159" ht="12">
      <c r="BA1159" s="2"/>
    </row>
    <row r="1160" ht="12">
      <c r="BA1160" s="2"/>
    </row>
    <row r="1161" ht="12">
      <c r="BA1161" s="2"/>
    </row>
    <row r="1162" ht="12">
      <c r="BA1162" s="2"/>
    </row>
    <row r="1163" ht="12">
      <c r="BA1163" s="2"/>
    </row>
    <row r="1164" ht="12">
      <c r="BA1164" s="2"/>
    </row>
    <row r="1165" ht="12">
      <c r="BA1165" s="2"/>
    </row>
    <row r="1166" ht="12">
      <c r="BA1166" s="2"/>
    </row>
    <row r="1167" ht="12">
      <c r="BA1167" s="2"/>
    </row>
    <row r="1168" ht="12">
      <c r="BA1168" s="2"/>
    </row>
    <row r="1169" ht="12">
      <c r="BA1169" s="2"/>
    </row>
    <row r="1170" ht="12">
      <c r="BA1170" s="2"/>
    </row>
    <row r="1171" ht="12">
      <c r="BA1171" s="2"/>
    </row>
    <row r="1172" ht="12">
      <c r="BA1172" s="2"/>
    </row>
    <row r="1173" ht="12">
      <c r="BA1173" s="2"/>
    </row>
    <row r="1174" ht="12">
      <c r="BA1174" s="2"/>
    </row>
    <row r="1175" ht="12">
      <c r="BA1175" s="2"/>
    </row>
    <row r="1176" ht="12">
      <c r="BA1176" s="2"/>
    </row>
    <row r="1177" ht="12">
      <c r="BA1177" s="2"/>
    </row>
    <row r="1178" ht="12">
      <c r="BA1178" s="2"/>
    </row>
    <row r="1179" ht="12">
      <c r="BA1179" s="2"/>
    </row>
    <row r="1180" ht="12">
      <c r="BA1180" s="2"/>
    </row>
    <row r="1181" ht="12">
      <c r="BA1181" s="2"/>
    </row>
    <row r="1182" ht="12">
      <c r="BA1182" s="2"/>
    </row>
    <row r="1183" ht="12">
      <c r="BA1183" s="2"/>
    </row>
    <row r="1184" ht="12">
      <c r="BA1184" s="2"/>
    </row>
    <row r="1185" ht="12">
      <c r="BA1185" s="2"/>
    </row>
    <row r="1186" ht="12">
      <c r="BA1186" s="2"/>
    </row>
    <row r="1187" ht="12">
      <c r="BA1187" s="2"/>
    </row>
    <row r="1188" ht="12">
      <c r="BA1188" s="2"/>
    </row>
    <row r="1189" ht="12">
      <c r="BA1189" s="2"/>
    </row>
    <row r="1190" ht="12">
      <c r="BA1190" s="2"/>
    </row>
    <row r="1191" ht="12">
      <c r="BA1191" s="2"/>
    </row>
    <row r="1192" ht="12">
      <c r="BA1192" s="2"/>
    </row>
    <row r="1193" ht="12">
      <c r="BA1193" s="2"/>
    </row>
    <row r="1194" ht="12">
      <c r="BA1194" s="2"/>
    </row>
    <row r="1195" ht="12">
      <c r="BA1195" s="2"/>
    </row>
    <row r="1196" ht="12">
      <c r="BA1196" s="2"/>
    </row>
    <row r="1197" ht="12">
      <c r="BA1197" s="2"/>
    </row>
    <row r="1198" ht="12">
      <c r="BA1198" s="2"/>
    </row>
    <row r="1199" ht="12">
      <c r="BA1199" s="2"/>
    </row>
    <row r="1200" ht="12">
      <c r="BA1200" s="2"/>
    </row>
    <row r="1201" ht="12">
      <c r="BA1201" s="2"/>
    </row>
    <row r="1202" ht="12">
      <c r="BA1202" s="2"/>
    </row>
    <row r="1203" ht="12">
      <c r="BA1203" s="2"/>
    </row>
    <row r="1204" ht="12">
      <c r="BA1204" s="2"/>
    </row>
    <row r="1205" ht="12">
      <c r="BA1205" s="2"/>
    </row>
    <row r="1206" ht="12">
      <c r="BA1206" s="2"/>
    </row>
    <row r="1207" ht="12">
      <c r="BA1207" s="2"/>
    </row>
    <row r="1208" ht="12">
      <c r="BA1208" s="2"/>
    </row>
    <row r="1209" ht="12">
      <c r="BA1209" s="2"/>
    </row>
    <row r="1210" ht="12">
      <c r="BA1210" s="2"/>
    </row>
    <row r="1211" ht="12">
      <c r="BA1211" s="2"/>
    </row>
    <row r="1212" ht="12">
      <c r="BA1212" s="2"/>
    </row>
    <row r="1213" ht="12">
      <c r="BA1213" s="2"/>
    </row>
    <row r="1214" ht="12">
      <c r="BA1214" s="2"/>
    </row>
    <row r="1215" ht="12">
      <c r="BA1215" s="2"/>
    </row>
    <row r="1216" ht="12">
      <c r="BA1216" s="2"/>
    </row>
    <row r="1217" ht="12">
      <c r="BA1217" s="2"/>
    </row>
    <row r="1218" ht="12">
      <c r="BA1218" s="2"/>
    </row>
    <row r="1219" ht="12">
      <c r="BA1219" s="2"/>
    </row>
    <row r="1220" ht="12">
      <c r="BA1220" s="2"/>
    </row>
    <row r="1221" ht="12">
      <c r="BA1221" s="2"/>
    </row>
    <row r="1222" ht="12">
      <c r="BA1222" s="2"/>
    </row>
    <row r="1223" ht="12">
      <c r="BA1223" s="2"/>
    </row>
    <row r="1224" ht="12">
      <c r="BA1224" s="2"/>
    </row>
    <row r="1225" ht="12">
      <c r="BA1225" s="2"/>
    </row>
    <row r="1226" ht="12">
      <c r="BA1226" s="2"/>
    </row>
    <row r="1227" ht="12">
      <c r="BA1227" s="2"/>
    </row>
    <row r="1228" ht="12">
      <c r="BA1228" s="2"/>
    </row>
    <row r="1229" ht="12">
      <c r="BA1229" s="2"/>
    </row>
    <row r="1230" ht="12">
      <c r="BA1230" s="2"/>
    </row>
    <row r="1231" ht="12">
      <c r="BA1231" s="2"/>
    </row>
    <row r="1232" ht="12">
      <c r="BA1232" s="2"/>
    </row>
    <row r="1233" ht="12">
      <c r="BA1233" s="2"/>
    </row>
    <row r="1234" ht="12">
      <c r="BA1234" s="2"/>
    </row>
    <row r="1235" ht="12">
      <c r="BA1235" s="2"/>
    </row>
    <row r="1236" ht="12">
      <c r="BA1236" s="2"/>
    </row>
    <row r="1237" ht="12">
      <c r="BA1237" s="2"/>
    </row>
    <row r="1238" ht="12">
      <c r="BA1238" s="2"/>
    </row>
    <row r="1239" ht="12">
      <c r="BA1239" s="2"/>
    </row>
    <row r="1240" ht="12">
      <c r="BA1240" s="2"/>
    </row>
    <row r="1241" ht="12">
      <c r="BA1241" s="2"/>
    </row>
    <row r="1242" ht="12">
      <c r="BA1242" s="2"/>
    </row>
    <row r="1243" ht="12">
      <c r="BA1243" s="2"/>
    </row>
    <row r="1244" ht="12">
      <c r="BA1244" s="2"/>
    </row>
    <row r="1245" ht="12">
      <c r="BA1245" s="2"/>
    </row>
    <row r="1246" ht="12">
      <c r="BA1246" s="2"/>
    </row>
    <row r="1247" ht="12">
      <c r="BA1247" s="2"/>
    </row>
    <row r="1248" ht="12">
      <c r="BA1248" s="2"/>
    </row>
    <row r="1249" ht="12">
      <c r="BA1249" s="2"/>
    </row>
    <row r="1250" ht="12">
      <c r="BA1250" s="2"/>
    </row>
    <row r="1251" ht="12">
      <c r="BA1251" s="2"/>
    </row>
    <row r="1252" ht="12">
      <c r="BA1252" s="2"/>
    </row>
    <row r="1253" ht="12">
      <c r="BA1253" s="2"/>
    </row>
    <row r="1254" ht="12">
      <c r="BA1254" s="2"/>
    </row>
    <row r="1255" ht="12">
      <c r="BA1255" s="2"/>
    </row>
    <row r="1256" ht="12">
      <c r="BA1256" s="2"/>
    </row>
    <row r="1257" ht="12">
      <c r="BA1257" s="2"/>
    </row>
    <row r="1258" ht="12">
      <c r="BA1258" s="2"/>
    </row>
    <row r="1259" ht="12">
      <c r="BA1259" s="2"/>
    </row>
    <row r="1260" ht="12">
      <c r="BA1260" s="2"/>
    </row>
    <row r="1261" ht="12">
      <c r="BA1261" s="2"/>
    </row>
    <row r="1262" ht="12">
      <c r="BA1262" s="2"/>
    </row>
    <row r="1263" ht="12">
      <c r="BA1263" s="2"/>
    </row>
    <row r="1264" ht="12">
      <c r="BA1264" s="2"/>
    </row>
    <row r="1265" ht="12">
      <c r="BA1265" s="2"/>
    </row>
    <row r="1266" ht="12">
      <c r="BA1266" s="2"/>
    </row>
    <row r="1267" ht="12">
      <c r="BA1267" s="2"/>
    </row>
    <row r="1268" ht="12">
      <c r="BA1268" s="2"/>
    </row>
    <row r="1269" ht="12">
      <c r="BA1269" s="2"/>
    </row>
    <row r="1270" ht="12">
      <c r="BA1270" s="2"/>
    </row>
    <row r="1271" ht="12">
      <c r="BA1271" s="2"/>
    </row>
    <row r="1272" ht="12">
      <c r="BA1272" s="2"/>
    </row>
    <row r="1273" ht="12">
      <c r="BA1273" s="2"/>
    </row>
    <row r="1274" ht="12">
      <c r="BA1274" s="2"/>
    </row>
    <row r="1275" ht="12">
      <c r="BA1275" s="2"/>
    </row>
    <row r="1276" ht="12">
      <c r="BA1276" s="2"/>
    </row>
    <row r="1277" ht="12">
      <c r="BA1277" s="2"/>
    </row>
    <row r="1278" ht="12">
      <c r="BA1278" s="2"/>
    </row>
    <row r="1279" ht="12">
      <c r="BA1279" s="2"/>
    </row>
    <row r="1280" ht="12">
      <c r="BA1280" s="2"/>
    </row>
    <row r="1281" ht="12">
      <c r="BA1281" s="2"/>
    </row>
    <row r="1282" ht="12">
      <c r="BA1282" s="2"/>
    </row>
    <row r="1283" ht="12">
      <c r="BA1283" s="2"/>
    </row>
    <row r="1284" ht="12">
      <c r="BA1284" s="2"/>
    </row>
    <row r="1285" ht="12">
      <c r="BA1285" s="2"/>
    </row>
    <row r="1286" ht="12">
      <c r="BA1286" s="2"/>
    </row>
    <row r="1287" ht="12">
      <c r="BA1287" s="2"/>
    </row>
    <row r="1288" ht="12">
      <c r="BA1288" s="2"/>
    </row>
    <row r="1289" ht="12">
      <c r="BA1289" s="2"/>
    </row>
    <row r="1290" ht="12">
      <c r="BA1290" s="2"/>
    </row>
    <row r="1291" ht="12">
      <c r="BA1291" s="2"/>
    </row>
    <row r="1292" ht="12">
      <c r="BA1292" s="2"/>
    </row>
    <row r="1293" ht="12">
      <c r="BA1293" s="2"/>
    </row>
    <row r="1294" ht="12">
      <c r="BA1294" s="2"/>
    </row>
    <row r="1295" ht="12">
      <c r="BA1295" s="2"/>
    </row>
    <row r="1296" ht="12">
      <c r="BA1296" s="2"/>
    </row>
    <row r="1297" ht="12">
      <c r="BA1297" s="2"/>
    </row>
    <row r="1298" ht="12">
      <c r="BA1298" s="2"/>
    </row>
    <row r="1299" ht="12">
      <c r="BA1299" s="2"/>
    </row>
    <row r="1300" ht="12">
      <c r="BA1300" s="2"/>
    </row>
    <row r="1301" ht="12">
      <c r="BA1301" s="2"/>
    </row>
    <row r="1302" ht="12">
      <c r="BA1302" s="2"/>
    </row>
    <row r="1303" ht="12">
      <c r="BA1303" s="2"/>
    </row>
    <row r="1304" ht="12">
      <c r="BA1304" s="2"/>
    </row>
    <row r="1305" ht="12">
      <c r="BA1305" s="2"/>
    </row>
    <row r="1306" ht="12">
      <c r="BA1306" s="2"/>
    </row>
    <row r="1307" ht="12">
      <c r="BA1307" s="2"/>
    </row>
    <row r="1308" ht="12">
      <c r="BA1308" s="2"/>
    </row>
    <row r="1309" ht="12">
      <c r="BA1309" s="2"/>
    </row>
    <row r="1310" ht="12">
      <c r="BA1310" s="2"/>
    </row>
    <row r="1311" ht="12">
      <c r="BA1311" s="2"/>
    </row>
    <row r="1312" ht="12">
      <c r="BA1312" s="2"/>
    </row>
    <row r="1313" ht="12">
      <c r="BA1313" s="2"/>
    </row>
    <row r="1314" ht="12">
      <c r="BA1314" s="2"/>
    </row>
    <row r="1315" ht="12">
      <c r="BA1315" s="2"/>
    </row>
    <row r="1316" ht="12">
      <c r="BA1316" s="2"/>
    </row>
    <row r="1317" ht="12">
      <c r="BA1317" s="2"/>
    </row>
    <row r="1318" ht="12">
      <c r="BA1318" s="2"/>
    </row>
    <row r="1319" ht="12">
      <c r="BA1319" s="2"/>
    </row>
    <row r="1320" ht="12">
      <c r="BA1320" s="2"/>
    </row>
    <row r="1321" ht="12">
      <c r="BA1321" s="2"/>
    </row>
    <row r="1322" ht="12">
      <c r="BA1322" s="2"/>
    </row>
    <row r="1323" ht="12">
      <c r="BA1323" s="2"/>
    </row>
    <row r="1324" ht="12">
      <c r="BA1324" s="2"/>
    </row>
    <row r="1325" ht="12">
      <c r="BA1325" s="2"/>
    </row>
    <row r="1326" ht="12">
      <c r="BA1326" s="2"/>
    </row>
    <row r="1327" ht="12">
      <c r="BA1327" s="2"/>
    </row>
    <row r="1328" ht="12">
      <c r="BA1328" s="2"/>
    </row>
    <row r="1329" ht="12">
      <c r="BA1329" s="2"/>
    </row>
    <row r="1330" ht="12">
      <c r="BA1330" s="2"/>
    </row>
    <row r="1331" ht="12">
      <c r="BA1331" s="2"/>
    </row>
    <row r="1332" ht="12">
      <c r="BA1332" s="2"/>
    </row>
    <row r="1333" ht="12">
      <c r="BA1333" s="2"/>
    </row>
    <row r="1334" ht="12">
      <c r="BA1334" s="2"/>
    </row>
    <row r="1335" ht="12">
      <c r="BA1335" s="2"/>
    </row>
    <row r="1336" ht="12">
      <c r="BA1336" s="2"/>
    </row>
    <row r="1337" ht="12">
      <c r="BA1337" s="2"/>
    </row>
    <row r="1338" ht="12">
      <c r="BA1338" s="2"/>
    </row>
    <row r="1339" ht="12">
      <c r="BA1339" s="2"/>
    </row>
    <row r="1340" ht="12">
      <c r="BA1340" s="2"/>
    </row>
    <row r="1341" ht="12">
      <c r="BA1341" s="2"/>
    </row>
    <row r="1342" ht="12">
      <c r="BA1342" s="2"/>
    </row>
    <row r="1343" ht="12">
      <c r="BA1343" s="2"/>
    </row>
    <row r="1344" ht="12">
      <c r="BA1344" s="2"/>
    </row>
    <row r="1345" ht="12">
      <c r="BA1345" s="2"/>
    </row>
    <row r="1346" ht="12">
      <c r="BA1346" s="2"/>
    </row>
    <row r="1347" ht="12">
      <c r="BA1347" s="2"/>
    </row>
    <row r="1348" ht="12">
      <c r="BA1348" s="2"/>
    </row>
    <row r="1349" ht="12">
      <c r="BA1349" s="2"/>
    </row>
    <row r="1350" ht="12">
      <c r="BA1350" s="2"/>
    </row>
    <row r="1351" ht="12">
      <c r="BA1351" s="2"/>
    </row>
    <row r="1352" ht="12">
      <c r="BA1352" s="2"/>
    </row>
    <row r="1353" ht="12">
      <c r="BA1353" s="2"/>
    </row>
    <row r="1354" ht="12">
      <c r="BA1354" s="2"/>
    </row>
    <row r="1355" ht="12">
      <c r="BA1355" s="2"/>
    </row>
    <row r="1356" ht="12">
      <c r="BA1356" s="2"/>
    </row>
    <row r="1357" ht="12">
      <c r="BA1357" s="2"/>
    </row>
    <row r="1358" ht="12">
      <c r="BA1358" s="2"/>
    </row>
    <row r="1359" ht="12">
      <c r="BA1359" s="2"/>
    </row>
    <row r="1360" ht="12">
      <c r="BA1360" s="2"/>
    </row>
    <row r="1361" ht="12">
      <c r="BA1361" s="2"/>
    </row>
    <row r="1362" ht="12">
      <c r="BA1362" s="2"/>
    </row>
    <row r="1363" ht="12">
      <c r="BA1363" s="2"/>
    </row>
    <row r="1364" ht="12">
      <c r="BA1364" s="2"/>
    </row>
    <row r="1365" ht="12">
      <c r="BA1365" s="2"/>
    </row>
    <row r="1366" ht="12">
      <c r="BA1366" s="2"/>
    </row>
    <row r="1367" ht="12">
      <c r="BA1367" s="2"/>
    </row>
    <row r="1368" ht="12">
      <c r="BA1368" s="2"/>
    </row>
    <row r="1369" ht="12">
      <c r="BA1369" s="2"/>
    </row>
    <row r="1370" ht="12">
      <c r="BA1370" s="2"/>
    </row>
    <row r="1371" ht="12">
      <c r="BA1371" s="2"/>
    </row>
    <row r="1372" ht="12">
      <c r="BA1372" s="2"/>
    </row>
    <row r="1373" ht="12">
      <c r="BA1373" s="2"/>
    </row>
    <row r="1374" ht="12">
      <c r="BA1374" s="2"/>
    </row>
    <row r="1375" ht="12">
      <c r="BA1375" s="2"/>
    </row>
    <row r="1376" ht="12">
      <c r="BA1376" s="2"/>
    </row>
    <row r="1377" ht="12">
      <c r="BA1377" s="2"/>
    </row>
    <row r="1378" ht="12">
      <c r="BA1378" s="2"/>
    </row>
    <row r="1379" ht="12">
      <c r="BA1379" s="2"/>
    </row>
    <row r="1380" ht="12">
      <c r="BA1380" s="2"/>
    </row>
    <row r="1381" ht="12">
      <c r="BA1381" s="2"/>
    </row>
    <row r="1382" ht="12">
      <c r="BA1382" s="2"/>
    </row>
    <row r="1383" ht="12">
      <c r="BA1383" s="2"/>
    </row>
    <row r="1384" ht="12">
      <c r="BA1384" s="2"/>
    </row>
    <row r="1385" ht="12">
      <c r="BA1385" s="2"/>
    </row>
    <row r="1386" ht="12">
      <c r="BA1386" s="2"/>
    </row>
    <row r="1387" ht="12">
      <c r="BA1387" s="2"/>
    </row>
    <row r="1388" ht="12">
      <c r="BA1388" s="2"/>
    </row>
    <row r="1389" ht="12">
      <c r="BA1389" s="2"/>
    </row>
    <row r="1390" ht="12">
      <c r="BA1390" s="2"/>
    </row>
    <row r="1391" ht="12">
      <c r="BA1391" s="2"/>
    </row>
    <row r="1392" ht="12">
      <c r="BA1392" s="2"/>
    </row>
    <row r="1393" ht="12">
      <c r="BA1393" s="2"/>
    </row>
    <row r="1394" ht="12">
      <c r="BA1394" s="2"/>
    </row>
    <row r="1395" ht="12">
      <c r="BA1395" s="2"/>
    </row>
    <row r="1396" ht="12">
      <c r="BA1396" s="2"/>
    </row>
    <row r="1397" ht="12">
      <c r="BA1397" s="2"/>
    </row>
    <row r="1398" ht="12">
      <c r="BA1398" s="2"/>
    </row>
    <row r="1399" ht="12">
      <c r="BA1399" s="2"/>
    </row>
    <row r="1400" ht="12">
      <c r="BA1400" s="2"/>
    </row>
    <row r="1401" ht="12">
      <c r="BA1401" s="2"/>
    </row>
    <row r="1402" ht="12">
      <c r="BA1402" s="2"/>
    </row>
    <row r="1403" ht="12">
      <c r="BA1403" s="2"/>
    </row>
    <row r="1404" ht="12">
      <c r="BA1404" s="2"/>
    </row>
    <row r="1405" ht="12">
      <c r="BA1405" s="2"/>
    </row>
    <row r="1406" ht="12">
      <c r="BA1406" s="2"/>
    </row>
    <row r="1407" ht="12">
      <c r="BA1407" s="2"/>
    </row>
    <row r="1408" ht="12">
      <c r="BA1408" s="2"/>
    </row>
    <row r="1409" ht="12">
      <c r="BA1409" s="2"/>
    </row>
    <row r="1410" ht="12">
      <c r="BA1410" s="2"/>
    </row>
    <row r="1411" ht="12">
      <c r="BA1411" s="2"/>
    </row>
    <row r="1412" ht="12">
      <c r="BA1412" s="2"/>
    </row>
    <row r="1413" ht="12">
      <c r="BA1413" s="2"/>
    </row>
    <row r="1414" ht="12">
      <c r="BA1414" s="2"/>
    </row>
    <row r="1415" ht="12">
      <c r="BA1415" s="2"/>
    </row>
    <row r="1416" ht="12">
      <c r="BA1416" s="2"/>
    </row>
    <row r="1417" ht="12">
      <c r="BA1417" s="2"/>
    </row>
    <row r="1418" ht="12">
      <c r="BA1418" s="2"/>
    </row>
    <row r="1419" ht="12">
      <c r="BA1419" s="2"/>
    </row>
    <row r="1420" ht="12">
      <c r="BA1420" s="2"/>
    </row>
    <row r="1421" ht="12">
      <c r="BA1421" s="2"/>
    </row>
    <row r="1422" ht="12">
      <c r="BA1422" s="2"/>
    </row>
    <row r="1423" ht="12">
      <c r="BA1423" s="2"/>
    </row>
    <row r="1424" ht="12">
      <c r="BA1424" s="2"/>
    </row>
    <row r="1425" ht="12">
      <c r="BA1425" s="2"/>
    </row>
    <row r="1426" ht="12">
      <c r="BA1426" s="2"/>
    </row>
    <row r="1427" ht="12">
      <c r="BA1427" s="2"/>
    </row>
    <row r="1428" ht="12">
      <c r="BA1428" s="2"/>
    </row>
    <row r="1429" ht="12">
      <c r="BA1429" s="2"/>
    </row>
    <row r="1430" ht="12">
      <c r="BA1430" s="2"/>
    </row>
    <row r="1431" ht="12">
      <c r="BA1431" s="2"/>
    </row>
    <row r="1432" ht="12">
      <c r="BA1432" s="2"/>
    </row>
    <row r="1433" ht="12">
      <c r="BA1433" s="2"/>
    </row>
    <row r="1434" ht="12">
      <c r="BA1434" s="2"/>
    </row>
    <row r="1435" ht="12">
      <c r="BA1435" s="2"/>
    </row>
    <row r="1436" ht="12">
      <c r="BA1436" s="2"/>
    </row>
    <row r="1437" ht="12">
      <c r="BA1437" s="2"/>
    </row>
    <row r="1438" ht="12">
      <c r="BA1438" s="2"/>
    </row>
    <row r="1439" ht="12">
      <c r="BA1439" s="2"/>
    </row>
    <row r="1440" ht="12">
      <c r="BA1440" s="2"/>
    </row>
    <row r="1441" ht="12">
      <c r="BA1441" s="2"/>
    </row>
    <row r="1442" ht="12">
      <c r="BA1442" s="3"/>
    </row>
    <row r="1443" ht="12">
      <c r="BA1443" s="3"/>
    </row>
    <row r="1444" ht="12">
      <c r="BA1444" s="3"/>
    </row>
    <row r="1445" ht="12">
      <c r="BA1445" s="3"/>
    </row>
    <row r="1446" ht="12">
      <c r="BA1446" s="3"/>
    </row>
    <row r="1447" ht="12">
      <c r="BA1447" s="3"/>
    </row>
    <row r="1448" ht="12">
      <c r="BA1448" s="3"/>
    </row>
    <row r="1449" ht="12">
      <c r="BA1449" s="3"/>
    </row>
    <row r="1450" ht="12">
      <c r="BA1450" s="3"/>
    </row>
    <row r="1451" ht="12">
      <c r="BA1451" s="3"/>
    </row>
    <row r="1452" ht="12">
      <c r="BA1452" s="3"/>
    </row>
    <row r="1453" ht="12">
      <c r="BA1453" s="3"/>
    </row>
    <row r="1454" ht="12">
      <c r="BA1454" s="3"/>
    </row>
    <row r="1455" ht="12">
      <c r="BA1455" s="3"/>
    </row>
    <row r="1456" ht="12">
      <c r="BA1456" s="3"/>
    </row>
    <row r="1457" ht="12">
      <c r="BA1457" s="3"/>
    </row>
    <row r="1458" ht="12">
      <c r="BA1458" s="3"/>
    </row>
    <row r="1459" ht="12">
      <c r="BA1459" s="3"/>
    </row>
    <row r="1460" ht="12">
      <c r="BA1460" s="3"/>
    </row>
    <row r="1461" ht="12">
      <c r="BA1461" s="3"/>
    </row>
    <row r="1462" ht="12">
      <c r="BA1462" s="3"/>
    </row>
    <row r="1463" ht="12">
      <c r="BA1463" s="3"/>
    </row>
    <row r="1464" ht="12">
      <c r="BA1464" s="3"/>
    </row>
    <row r="1465" ht="12">
      <c r="BA1465" s="3"/>
    </row>
    <row r="1466" ht="12">
      <c r="BA1466" s="3"/>
    </row>
    <row r="1467" ht="12">
      <c r="BA1467" s="3"/>
    </row>
    <row r="1468" ht="12">
      <c r="BA1468" s="3"/>
    </row>
    <row r="1469" ht="12">
      <c r="BA1469" s="3"/>
    </row>
    <row r="1470" ht="12">
      <c r="BA1470" s="3"/>
    </row>
    <row r="1471" ht="12">
      <c r="BA1471" s="3"/>
    </row>
    <row r="1472" ht="12">
      <c r="BA1472" s="3"/>
    </row>
    <row r="1473" ht="12">
      <c r="BA1473" s="3"/>
    </row>
    <row r="1474" ht="12">
      <c r="BA1474" s="3"/>
    </row>
    <row r="1475" ht="12">
      <c r="BA1475" s="3"/>
    </row>
    <row r="1476" ht="12">
      <c r="BA1476" s="3"/>
    </row>
    <row r="1477" ht="12">
      <c r="BA1477" s="3"/>
    </row>
    <row r="1478" ht="12">
      <c r="BA1478" s="3"/>
    </row>
    <row r="1479" ht="12">
      <c r="BA1479" s="3"/>
    </row>
    <row r="1480" ht="12">
      <c r="BA1480" s="3"/>
    </row>
    <row r="1481" ht="12">
      <c r="BA1481" s="3"/>
    </row>
    <row r="1482" ht="12">
      <c r="BA1482" s="3"/>
    </row>
    <row r="1483" ht="12">
      <c r="BA1483" s="3"/>
    </row>
    <row r="1484" ht="12">
      <c r="BA1484" s="3"/>
    </row>
    <row r="1485" ht="12">
      <c r="BA1485" s="3"/>
    </row>
    <row r="1486" ht="12">
      <c r="BA1486" s="3"/>
    </row>
    <row r="1487" ht="12">
      <c r="BA1487" s="3"/>
    </row>
    <row r="1488" ht="12">
      <c r="BA1488" s="3"/>
    </row>
    <row r="1489" ht="12">
      <c r="BA1489" s="3"/>
    </row>
    <row r="1490" ht="12">
      <c r="BA1490" s="3"/>
    </row>
    <row r="1491" ht="12">
      <c r="BA1491" s="3"/>
    </row>
    <row r="1492" ht="12">
      <c r="BA1492" s="3"/>
    </row>
    <row r="1493" ht="12">
      <c r="BA1493" s="3"/>
    </row>
    <row r="1494" ht="12">
      <c r="BA1494" s="3"/>
    </row>
    <row r="1495" ht="12">
      <c r="BA1495" s="3"/>
    </row>
    <row r="1496" ht="12">
      <c r="BA1496" s="3"/>
    </row>
    <row r="1497" ht="12">
      <c r="BA1497" s="3"/>
    </row>
    <row r="1498" ht="12">
      <c r="BA1498" s="3"/>
    </row>
    <row r="1499" ht="12">
      <c r="BA1499" s="3"/>
    </row>
    <row r="1500" ht="12">
      <c r="BA1500" s="3"/>
    </row>
    <row r="1501" ht="12">
      <c r="BA1501" s="3"/>
    </row>
    <row r="1502" ht="12">
      <c r="BA1502" s="3"/>
    </row>
    <row r="1503" ht="12">
      <c r="BA1503" s="3"/>
    </row>
    <row r="1504" ht="12">
      <c r="BA1504" s="3"/>
    </row>
    <row r="1505" ht="12">
      <c r="BA1505" s="3"/>
    </row>
    <row r="1506" ht="12">
      <c r="BA1506" s="3"/>
    </row>
    <row r="1507" ht="12">
      <c r="BA1507" s="3"/>
    </row>
    <row r="1508" ht="12">
      <c r="BA1508" s="3"/>
    </row>
    <row r="1509" ht="12">
      <c r="BA1509" s="3"/>
    </row>
    <row r="1510" ht="12">
      <c r="BA1510" s="3"/>
    </row>
    <row r="1511" ht="12">
      <c r="BA1511" s="3"/>
    </row>
    <row r="1512" ht="12">
      <c r="BA1512" s="3"/>
    </row>
    <row r="1513" ht="12">
      <c r="BA1513" s="3"/>
    </row>
    <row r="1514" ht="12">
      <c r="BA1514" s="3"/>
    </row>
    <row r="1515" ht="12">
      <c r="BA1515" s="3"/>
    </row>
    <row r="1516" ht="12">
      <c r="BA1516" s="3"/>
    </row>
    <row r="1517" ht="12">
      <c r="BA1517" s="3"/>
    </row>
    <row r="1518" ht="12">
      <c r="BA1518" s="3"/>
    </row>
    <row r="1519" ht="12">
      <c r="BA1519" s="3"/>
    </row>
    <row r="1520" ht="12">
      <c r="BA1520" s="3"/>
    </row>
    <row r="1521" ht="12">
      <c r="BA1521" s="3"/>
    </row>
    <row r="1522" ht="12">
      <c r="BA1522" s="3"/>
    </row>
    <row r="1523" ht="12">
      <c r="BA1523" s="3"/>
    </row>
    <row r="1524" ht="12">
      <c r="BA1524" s="3"/>
    </row>
    <row r="1525" ht="12">
      <c r="BA1525" s="3"/>
    </row>
    <row r="1526" ht="12">
      <c r="BA1526" s="3"/>
    </row>
    <row r="1527" ht="12">
      <c r="BA1527" s="3"/>
    </row>
    <row r="1528" ht="12">
      <c r="BA1528" s="3"/>
    </row>
    <row r="1529" ht="12">
      <c r="BA1529" s="3"/>
    </row>
    <row r="1530" ht="12">
      <c r="BA1530" s="3"/>
    </row>
    <row r="1531" ht="12">
      <c r="BA1531" s="3"/>
    </row>
    <row r="1532" ht="12">
      <c r="BA1532" s="3"/>
    </row>
    <row r="1533" ht="12">
      <c r="BA1533" s="3"/>
    </row>
    <row r="1534" ht="12">
      <c r="BA1534" s="3"/>
    </row>
    <row r="1535" ht="12">
      <c r="BA1535" s="3"/>
    </row>
    <row r="1536" ht="12">
      <c r="BA1536" s="3"/>
    </row>
    <row r="1537" ht="12">
      <c r="BA1537" s="3"/>
    </row>
    <row r="1538" ht="12">
      <c r="BA1538" s="3"/>
    </row>
    <row r="1539" ht="12">
      <c r="BA1539" s="3"/>
    </row>
    <row r="1540" ht="12">
      <c r="BA1540" s="3"/>
    </row>
    <row r="1541" ht="12">
      <c r="BA1541" s="3"/>
    </row>
    <row r="1542" ht="12">
      <c r="BA1542" s="3"/>
    </row>
    <row r="1543" ht="12">
      <c r="BA1543" s="3"/>
    </row>
    <row r="1544" ht="12">
      <c r="BA1544" s="3"/>
    </row>
    <row r="1545" ht="12">
      <c r="BA1545" s="3"/>
    </row>
    <row r="1546" ht="12">
      <c r="BA1546" s="3"/>
    </row>
    <row r="1547" ht="12">
      <c r="BA1547" s="3"/>
    </row>
    <row r="1548" ht="12">
      <c r="BA1548" s="3"/>
    </row>
    <row r="1549" ht="12">
      <c r="BA1549" s="3"/>
    </row>
    <row r="1550" ht="12">
      <c r="BA1550" s="3"/>
    </row>
    <row r="1551" ht="12">
      <c r="BA1551" s="3"/>
    </row>
    <row r="1552" ht="12">
      <c r="BA1552" s="3"/>
    </row>
    <row r="1553" ht="12">
      <c r="BA1553" s="3"/>
    </row>
  </sheetData>
  <sheetProtection/>
  <mergeCells count="439">
    <mergeCell ref="AZ22:BA23"/>
    <mergeCell ref="AZ24:BA25"/>
    <mergeCell ref="AZ26:BA27"/>
    <mergeCell ref="AZ28:BA29"/>
    <mergeCell ref="AZ30:BA31"/>
    <mergeCell ref="AZ32:BA33"/>
    <mergeCell ref="AU35:AV35"/>
    <mergeCell ref="AU36:AV36"/>
    <mergeCell ref="AU37:AV37"/>
    <mergeCell ref="AZ12:BA13"/>
    <mergeCell ref="AZ14:BA15"/>
    <mergeCell ref="AZ16:BA17"/>
    <mergeCell ref="AZ18:BA19"/>
    <mergeCell ref="AZ20:BA21"/>
    <mergeCell ref="AZ34:BA35"/>
    <mergeCell ref="AZ36:BA37"/>
    <mergeCell ref="AU29:AV29"/>
    <mergeCell ref="AU30:AV30"/>
    <mergeCell ref="AU31:AV31"/>
    <mergeCell ref="AU32:AV32"/>
    <mergeCell ref="AU33:AV33"/>
    <mergeCell ref="AU34:AV34"/>
    <mergeCell ref="AU23:AV23"/>
    <mergeCell ref="AU24:AV24"/>
    <mergeCell ref="AU25:AV25"/>
    <mergeCell ref="AU26:AV26"/>
    <mergeCell ref="AU27:AV27"/>
    <mergeCell ref="AU28:AV28"/>
    <mergeCell ref="AU17:AV17"/>
    <mergeCell ref="AU18:AV18"/>
    <mergeCell ref="AU19:AV19"/>
    <mergeCell ref="AU20:AV20"/>
    <mergeCell ref="AU21:AV21"/>
    <mergeCell ref="AU22:AV22"/>
    <mergeCell ref="AA58:AC58"/>
    <mergeCell ref="T62:Z62"/>
    <mergeCell ref="AU10:AV11"/>
    <mergeCell ref="AU12:AV12"/>
    <mergeCell ref="AU13:AV13"/>
    <mergeCell ref="AU14:AV14"/>
    <mergeCell ref="AV45:AX45"/>
    <mergeCell ref="AV46:AX46"/>
    <mergeCell ref="AU15:AV15"/>
    <mergeCell ref="AU16:AV16"/>
    <mergeCell ref="AV47:AX47"/>
    <mergeCell ref="AV48:AX48"/>
    <mergeCell ref="AV49:AX49"/>
    <mergeCell ref="AV50:AX50"/>
    <mergeCell ref="AV51:AX51"/>
    <mergeCell ref="AV52:AX52"/>
    <mergeCell ref="X51:Z51"/>
    <mergeCell ref="X52:Z52"/>
    <mergeCell ref="X53:Z53"/>
    <mergeCell ref="X54:Z54"/>
    <mergeCell ref="X55:Z55"/>
    <mergeCell ref="X56:Z56"/>
    <mergeCell ref="X45:Z45"/>
    <mergeCell ref="X46:Z46"/>
    <mergeCell ref="X47:Z47"/>
    <mergeCell ref="X48:Z48"/>
    <mergeCell ref="X49:Z49"/>
    <mergeCell ref="X50:Z50"/>
    <mergeCell ref="X41:Z41"/>
    <mergeCell ref="X42:Z42"/>
    <mergeCell ref="X43:Z43"/>
    <mergeCell ref="X44:Z44"/>
    <mergeCell ref="AV41:AX41"/>
    <mergeCell ref="AV42:AX42"/>
    <mergeCell ref="AV43:AX43"/>
    <mergeCell ref="AV44:AX44"/>
    <mergeCell ref="AS44:AU44"/>
    <mergeCell ref="AM44:AN44"/>
    <mergeCell ref="BB51:BC51"/>
    <mergeCell ref="BB52:BC52"/>
    <mergeCell ref="A34:B34"/>
    <mergeCell ref="D34:H35"/>
    <mergeCell ref="I34:M35"/>
    <mergeCell ref="B35:C35"/>
    <mergeCell ref="B52:E52"/>
    <mergeCell ref="AY52:BA52"/>
    <mergeCell ref="X40:Z40"/>
    <mergeCell ref="AV40:AX40"/>
    <mergeCell ref="T58:W58"/>
    <mergeCell ref="X58:Z58"/>
    <mergeCell ref="AS56:AU56"/>
    <mergeCell ref="AS52:AU52"/>
    <mergeCell ref="AO56:AQ56"/>
    <mergeCell ref="BB54:BC54"/>
    <mergeCell ref="AV56:AX56"/>
    <mergeCell ref="AV53:AX53"/>
    <mergeCell ref="AV54:AX54"/>
    <mergeCell ref="AV55:AX55"/>
    <mergeCell ref="AG56:AI56"/>
    <mergeCell ref="AJ56:AL56"/>
    <mergeCell ref="AM56:AN56"/>
    <mergeCell ref="AY56:BA56"/>
    <mergeCell ref="BB56:BC56"/>
    <mergeCell ref="A58:D58"/>
    <mergeCell ref="E58:H58"/>
    <mergeCell ref="I58:K58"/>
    <mergeCell ref="L58:O58"/>
    <mergeCell ref="P58:S58"/>
    <mergeCell ref="A56:K56"/>
    <mergeCell ref="L56:N56"/>
    <mergeCell ref="O56:S56"/>
    <mergeCell ref="U56:W56"/>
    <mergeCell ref="AA56:AC56"/>
    <mergeCell ref="AD56:AF56"/>
    <mergeCell ref="AD55:AF55"/>
    <mergeCell ref="AG55:AI55"/>
    <mergeCell ref="AJ55:AL55"/>
    <mergeCell ref="AM55:AN55"/>
    <mergeCell ref="AO55:AQ55"/>
    <mergeCell ref="AS55:AU55"/>
    <mergeCell ref="AM54:AN54"/>
    <mergeCell ref="AO54:AQ54"/>
    <mergeCell ref="AS54:AU54"/>
    <mergeCell ref="B55:E55"/>
    <mergeCell ref="F55:K55"/>
    <mergeCell ref="L55:N55"/>
    <mergeCell ref="O55:P55"/>
    <mergeCell ref="R55:S55"/>
    <mergeCell ref="U55:W55"/>
    <mergeCell ref="AA55:AC55"/>
    <mergeCell ref="F54:K54"/>
    <mergeCell ref="L54:N54"/>
    <mergeCell ref="O54:P54"/>
    <mergeCell ref="R54:S54"/>
    <mergeCell ref="U54:W54"/>
    <mergeCell ref="AJ54:AL54"/>
    <mergeCell ref="U52:W52"/>
    <mergeCell ref="AA52:AC52"/>
    <mergeCell ref="AD52:AF52"/>
    <mergeCell ref="AG52:AI52"/>
    <mergeCell ref="AG54:AI54"/>
    <mergeCell ref="AA53:AC53"/>
    <mergeCell ref="AD53:AF53"/>
    <mergeCell ref="AG53:AI53"/>
    <mergeCell ref="AJ52:AL52"/>
    <mergeCell ref="AM52:AN52"/>
    <mergeCell ref="AJ51:AL51"/>
    <mergeCell ref="AM51:AN51"/>
    <mergeCell ref="AO51:AQ51"/>
    <mergeCell ref="AS51:AU51"/>
    <mergeCell ref="AO52:AQ52"/>
    <mergeCell ref="AY51:BA51"/>
    <mergeCell ref="F52:K52"/>
    <mergeCell ref="L52:N52"/>
    <mergeCell ref="O52:P52"/>
    <mergeCell ref="R52:S52"/>
    <mergeCell ref="BB49:BC49"/>
    <mergeCell ref="AA51:AC51"/>
    <mergeCell ref="AD51:AF51"/>
    <mergeCell ref="AG51:AI51"/>
    <mergeCell ref="AG50:AI50"/>
    <mergeCell ref="B51:E51"/>
    <mergeCell ref="F51:K51"/>
    <mergeCell ref="L51:N51"/>
    <mergeCell ref="O51:P51"/>
    <mergeCell ref="R51:S51"/>
    <mergeCell ref="U51:W51"/>
    <mergeCell ref="AD49:AF49"/>
    <mergeCell ref="AJ50:AL50"/>
    <mergeCell ref="AM50:AN50"/>
    <mergeCell ref="AO50:AQ50"/>
    <mergeCell ref="AS50:AU50"/>
    <mergeCell ref="AY50:BA50"/>
    <mergeCell ref="AY49:BA49"/>
    <mergeCell ref="AG49:AI49"/>
    <mergeCell ref="AJ49:AL49"/>
    <mergeCell ref="AM49:AN49"/>
    <mergeCell ref="AD48:AF48"/>
    <mergeCell ref="BB48:BC48"/>
    <mergeCell ref="B50:E50"/>
    <mergeCell ref="F50:K50"/>
    <mergeCell ref="L50:N50"/>
    <mergeCell ref="O50:P50"/>
    <mergeCell ref="R50:S50"/>
    <mergeCell ref="U50:W50"/>
    <mergeCell ref="AA50:AC50"/>
    <mergeCell ref="AD50:AF50"/>
    <mergeCell ref="AO49:AQ49"/>
    <mergeCell ref="AS49:AU49"/>
    <mergeCell ref="AS48:AU48"/>
    <mergeCell ref="AM48:AN48"/>
    <mergeCell ref="AO48:AQ48"/>
    <mergeCell ref="AY48:BA48"/>
    <mergeCell ref="BB47:BC47"/>
    <mergeCell ref="B49:E49"/>
    <mergeCell ref="F49:K49"/>
    <mergeCell ref="L49:N49"/>
    <mergeCell ref="O49:P49"/>
    <mergeCell ref="R49:S49"/>
    <mergeCell ref="U49:W49"/>
    <mergeCell ref="AA49:AC49"/>
    <mergeCell ref="AA48:AC48"/>
    <mergeCell ref="AO47:AQ47"/>
    <mergeCell ref="AS47:AU47"/>
    <mergeCell ref="AY47:BA47"/>
    <mergeCell ref="AG47:AI47"/>
    <mergeCell ref="B48:E48"/>
    <mergeCell ref="F48:K48"/>
    <mergeCell ref="L48:N48"/>
    <mergeCell ref="O48:P48"/>
    <mergeCell ref="R48:S48"/>
    <mergeCell ref="U48:W48"/>
    <mergeCell ref="AG48:AI48"/>
    <mergeCell ref="AJ48:AL48"/>
    <mergeCell ref="BB46:BC46"/>
    <mergeCell ref="BB45:BC45"/>
    <mergeCell ref="B47:E47"/>
    <mergeCell ref="F47:K47"/>
    <mergeCell ref="L47:N47"/>
    <mergeCell ref="O47:P47"/>
    <mergeCell ref="R47:S47"/>
    <mergeCell ref="U47:W47"/>
    <mergeCell ref="AA47:AC47"/>
    <mergeCell ref="AD47:AF47"/>
    <mergeCell ref="AG46:AI46"/>
    <mergeCell ref="AJ46:AL46"/>
    <mergeCell ref="AM46:AN46"/>
    <mergeCell ref="U46:W46"/>
    <mergeCell ref="AA46:AC46"/>
    <mergeCell ref="AD46:AF46"/>
    <mergeCell ref="AJ47:AL47"/>
    <mergeCell ref="AM47:AN47"/>
    <mergeCell ref="AO46:AQ46"/>
    <mergeCell ref="AS46:AU46"/>
    <mergeCell ref="AY46:BA46"/>
    <mergeCell ref="AY45:BA45"/>
    <mergeCell ref="BB44:BC44"/>
    <mergeCell ref="B46:E46"/>
    <mergeCell ref="F46:K46"/>
    <mergeCell ref="L46:N46"/>
    <mergeCell ref="O46:P46"/>
    <mergeCell ref="R46:S46"/>
    <mergeCell ref="AD45:AF45"/>
    <mergeCell ref="AG45:AI45"/>
    <mergeCell ref="AJ45:AL45"/>
    <mergeCell ref="AM45:AN45"/>
    <mergeCell ref="AO45:AQ45"/>
    <mergeCell ref="AS45:AU45"/>
    <mergeCell ref="AY44:BA44"/>
    <mergeCell ref="BB43:BC43"/>
    <mergeCell ref="B45:E45"/>
    <mergeCell ref="F45:K45"/>
    <mergeCell ref="L45:N45"/>
    <mergeCell ref="O45:P45"/>
    <mergeCell ref="R45:S45"/>
    <mergeCell ref="U45:W45"/>
    <mergeCell ref="AA45:AC45"/>
    <mergeCell ref="AA44:AC44"/>
    <mergeCell ref="AO44:AQ44"/>
    <mergeCell ref="B44:E44"/>
    <mergeCell ref="F44:K44"/>
    <mergeCell ref="L44:N44"/>
    <mergeCell ref="O44:P44"/>
    <mergeCell ref="R44:S44"/>
    <mergeCell ref="U44:W44"/>
    <mergeCell ref="AD44:AF44"/>
    <mergeCell ref="AG44:AI44"/>
    <mergeCell ref="AJ44:AL44"/>
    <mergeCell ref="AJ43:AL43"/>
    <mergeCell ref="AM43:AN43"/>
    <mergeCell ref="AO43:AQ43"/>
    <mergeCell ref="AS43:AU43"/>
    <mergeCell ref="AY43:BA43"/>
    <mergeCell ref="AG43:AI43"/>
    <mergeCell ref="BB42:BC42"/>
    <mergeCell ref="BB41:BC41"/>
    <mergeCell ref="B43:E43"/>
    <mergeCell ref="F43:K43"/>
    <mergeCell ref="L43:N43"/>
    <mergeCell ref="O43:P43"/>
    <mergeCell ref="R43:S43"/>
    <mergeCell ref="U43:W43"/>
    <mergeCell ref="AA43:AC43"/>
    <mergeCell ref="AD43:AF43"/>
    <mergeCell ref="AG42:AI42"/>
    <mergeCell ref="AJ42:AL42"/>
    <mergeCell ref="AM42:AN42"/>
    <mergeCell ref="AO42:AQ42"/>
    <mergeCell ref="AS42:AU42"/>
    <mergeCell ref="AY42:BA42"/>
    <mergeCell ref="AY41:BA41"/>
    <mergeCell ref="B42:E42"/>
    <mergeCell ref="F42:K42"/>
    <mergeCell ref="L42:N42"/>
    <mergeCell ref="O42:P42"/>
    <mergeCell ref="R42:S42"/>
    <mergeCell ref="U42:W42"/>
    <mergeCell ref="AA42:AC42"/>
    <mergeCell ref="AD42:AF42"/>
    <mergeCell ref="AD41:AF41"/>
    <mergeCell ref="AG41:AI41"/>
    <mergeCell ref="AJ41:AL41"/>
    <mergeCell ref="AM41:AN41"/>
    <mergeCell ref="AO41:AQ41"/>
    <mergeCell ref="AS41:AU41"/>
    <mergeCell ref="AO40:AQ40"/>
    <mergeCell ref="AY40:BA40"/>
    <mergeCell ref="BB40:BC40"/>
    <mergeCell ref="B41:E41"/>
    <mergeCell ref="F41:K41"/>
    <mergeCell ref="L41:N41"/>
    <mergeCell ref="O41:P41"/>
    <mergeCell ref="R41:S41"/>
    <mergeCell ref="U41:W41"/>
    <mergeCell ref="AA41:AC41"/>
    <mergeCell ref="U40:W40"/>
    <mergeCell ref="AA40:AC40"/>
    <mergeCell ref="AD40:AF40"/>
    <mergeCell ref="AG40:AI40"/>
    <mergeCell ref="AJ40:AL40"/>
    <mergeCell ref="AM40:AN40"/>
    <mergeCell ref="A32:B32"/>
    <mergeCell ref="D32:H33"/>
    <mergeCell ref="I32:M33"/>
    <mergeCell ref="B33:C33"/>
    <mergeCell ref="L40:N40"/>
    <mergeCell ref="O40:P40"/>
    <mergeCell ref="F40:K40"/>
    <mergeCell ref="B38:BA38"/>
    <mergeCell ref="B40:E40"/>
    <mergeCell ref="Q40:S40"/>
    <mergeCell ref="A28:B28"/>
    <mergeCell ref="D28:H29"/>
    <mergeCell ref="I28:M29"/>
    <mergeCell ref="B29:C29"/>
    <mergeCell ref="A30:B30"/>
    <mergeCell ref="D30:H31"/>
    <mergeCell ref="I30:M31"/>
    <mergeCell ref="B31:C31"/>
    <mergeCell ref="A24:B24"/>
    <mergeCell ref="D24:H25"/>
    <mergeCell ref="I24:M25"/>
    <mergeCell ref="B25:C25"/>
    <mergeCell ref="A26:B26"/>
    <mergeCell ref="D26:H27"/>
    <mergeCell ref="I26:M27"/>
    <mergeCell ref="B27:C27"/>
    <mergeCell ref="B19:C19"/>
    <mergeCell ref="A20:B20"/>
    <mergeCell ref="D20:H21"/>
    <mergeCell ref="I20:M21"/>
    <mergeCell ref="B21:C21"/>
    <mergeCell ref="A22:B22"/>
    <mergeCell ref="D22:H23"/>
    <mergeCell ref="I22:M23"/>
    <mergeCell ref="B23:C23"/>
    <mergeCell ref="BB50:BC50"/>
    <mergeCell ref="B13:C13"/>
    <mergeCell ref="A14:B14"/>
    <mergeCell ref="D14:H15"/>
    <mergeCell ref="B15:C15"/>
    <mergeCell ref="A16:B16"/>
    <mergeCell ref="D16:H17"/>
    <mergeCell ref="B17:C17"/>
    <mergeCell ref="A18:B18"/>
    <mergeCell ref="D18:H19"/>
    <mergeCell ref="D10:H11"/>
    <mergeCell ref="AZ10:BA11"/>
    <mergeCell ref="A12:B12"/>
    <mergeCell ref="D12:H13"/>
    <mergeCell ref="AR7:AS7"/>
    <mergeCell ref="AT7:BA7"/>
    <mergeCell ref="A8:C8"/>
    <mergeCell ref="D8:M8"/>
    <mergeCell ref="N8:Q8"/>
    <mergeCell ref="R8:AB8"/>
    <mergeCell ref="AC8:AF8"/>
    <mergeCell ref="AG8:AQ8"/>
    <mergeCell ref="AL5:AL6"/>
    <mergeCell ref="AM5:AM6"/>
    <mergeCell ref="AN5:AQ6"/>
    <mergeCell ref="AG5:AG6"/>
    <mergeCell ref="AH5:AH6"/>
    <mergeCell ref="AI5:AI6"/>
    <mergeCell ref="AG7:AQ7"/>
    <mergeCell ref="AC5:AF6"/>
    <mergeCell ref="K5:K6"/>
    <mergeCell ref="N5:Q6"/>
    <mergeCell ref="A2:E3"/>
    <mergeCell ref="I2:J3"/>
    <mergeCell ref="R5:AB6"/>
    <mergeCell ref="O2:O3"/>
    <mergeCell ref="P2:AJ3"/>
    <mergeCell ref="AJ5:AJ6"/>
    <mergeCell ref="N2:N3"/>
    <mergeCell ref="A7:C7"/>
    <mergeCell ref="N7:Q7"/>
    <mergeCell ref="R7:AB7"/>
    <mergeCell ref="AC7:AF7"/>
    <mergeCell ref="A5:C6"/>
    <mergeCell ref="D5:D6"/>
    <mergeCell ref="E5:E6"/>
    <mergeCell ref="F5:F6"/>
    <mergeCell ref="G5:G6"/>
    <mergeCell ref="H5:H6"/>
    <mergeCell ref="AK2:AS3"/>
    <mergeCell ref="AR5:BA6"/>
    <mergeCell ref="I5:I6"/>
    <mergeCell ref="L5:L6"/>
    <mergeCell ref="M5:M6"/>
    <mergeCell ref="K2:K3"/>
    <mergeCell ref="L2:L3"/>
    <mergeCell ref="M2:M3"/>
    <mergeCell ref="AK5:AK6"/>
    <mergeCell ref="J5:J6"/>
    <mergeCell ref="A36:B36"/>
    <mergeCell ref="D36:H37"/>
    <mergeCell ref="I36:M37"/>
    <mergeCell ref="B37:C37"/>
    <mergeCell ref="I10:M11"/>
    <mergeCell ref="I12:M13"/>
    <mergeCell ref="I14:M15"/>
    <mergeCell ref="I16:M17"/>
    <mergeCell ref="I18:M19"/>
    <mergeCell ref="A10:C11"/>
    <mergeCell ref="AM53:AN53"/>
    <mergeCell ref="AO53:AQ53"/>
    <mergeCell ref="AS53:AU53"/>
    <mergeCell ref="AY53:BA53"/>
    <mergeCell ref="BB53:BC53"/>
    <mergeCell ref="B53:E53"/>
    <mergeCell ref="F53:K53"/>
    <mergeCell ref="L53:N53"/>
    <mergeCell ref="O53:P53"/>
    <mergeCell ref="R53:S53"/>
    <mergeCell ref="A65:C65"/>
    <mergeCell ref="A66:C66"/>
    <mergeCell ref="D66:G66"/>
    <mergeCell ref="H65:J65"/>
    <mergeCell ref="H66:J66"/>
    <mergeCell ref="AJ53:AL53"/>
    <mergeCell ref="U53:W53"/>
    <mergeCell ref="AA54:AC54"/>
    <mergeCell ref="AD54:AF54"/>
    <mergeCell ref="B54:E54"/>
  </mergeCells>
  <dataValidations count="13">
    <dataValidation type="list" allowBlank="1" sqref="K2:K3 AH5:AH6">
      <formula1>$BW$9:$BW$13</formula1>
    </dataValidation>
    <dataValidation type="list" allowBlank="1" showInputMessage="1" showErrorMessage="1" sqref="B38">
      <formula1>"サービス利用票別表,サービス提供票別表"</formula1>
    </dataValidation>
    <dataValidation type="list" allowBlank="1" showInputMessage="1" showErrorMessage="1" sqref="D30:H31">
      <formula1>$BF$34:$BF$39</formula1>
    </dataValidation>
    <dataValidation type="list" allowBlank="1" showInputMessage="1" showErrorMessage="1" sqref="AL5:AL6">
      <formula1>"1,2,3,4,5,6,7,8,9,10,11,12,13,14,15,16,17,18,19,20,21,22,23,24,25,26,27,28,29,30,31"</formula1>
    </dataValidation>
    <dataValidation type="list" allowBlank="1" showInputMessage="1" showErrorMessage="1" sqref="A2:E3">
      <formula1>"認定済,申請中"</formula1>
    </dataValidation>
    <dataValidation type="list" allowBlank="1" sqref="M2:M3 AJ5:AJ6">
      <formula1>"1,2,3,4,5,6,7,8,9,10,11,12"</formula1>
    </dataValidation>
    <dataValidation type="list" allowBlank="1" showInputMessage="1" showErrorMessage="1" sqref="AT7:BA7">
      <formula1>$BV$9:$BV$11</formula1>
    </dataValidation>
    <dataValidation type="list" allowBlank="1" showInputMessage="1" showErrorMessage="1" sqref="D24 D26:H29">
      <formula1>$BF$27:$BF$33</formula1>
    </dataValidation>
    <dataValidation type="list" allowBlank="1" showInputMessage="1" showErrorMessage="1" sqref="R7:AB7">
      <formula1>$BJ$9:$BJ$13</formula1>
    </dataValidation>
    <dataValidation type="list" allowBlank="1" showInputMessage="1" sqref="D18:H23">
      <formula1>$BF$17:$BF$26</formula1>
    </dataValidation>
    <dataValidation type="list" allowBlank="1" showInputMessage="1" sqref="D12:H17">
      <formula1>$BF$9:$BF$16</formula1>
    </dataValidation>
    <dataValidation errorStyle="information" type="list" allowBlank="1" sqref="B13:C13 A28:B28 B29:C29 B15:C15 A16:B16 A24:B24 B25:C25 A26:B26 B23:C23 A32:B32 B17:C17 A18:B18 B31:C31 A22:B22 B27:C27 A12:B12 A14:B14 A30:B30 B19:C19 B21:C21 A20:B20 B33:C33 A34:B34 B35:C35 A36:B36 B37:C37">
      <formula1>$BM$9:$BM$104</formula1>
    </dataValidation>
    <dataValidation type="list" allowBlank="1" showInputMessage="1" showErrorMessage="1" sqref="D32:H37">
      <formula1>$BF$40:$BF$45</formula1>
    </dataValidation>
  </dataValidations>
  <printOptions/>
  <pageMargins left="0.2" right="0.2" top="0.7480314960629921" bottom="0.57" header="0.31496062992125984" footer="0.65"/>
  <pageSetup fitToHeight="1" fitToWidth="1" horizontalDpi="600" verticalDpi="600" orientation="landscape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1556"/>
  <sheetViews>
    <sheetView zoomScale="110" zoomScaleNormal="110" zoomScalePageLayoutView="0" workbookViewId="0" topLeftCell="A1">
      <selection activeCell="D18" sqref="D18:H19"/>
    </sheetView>
  </sheetViews>
  <sheetFormatPr defaultColWidth="3.00390625" defaultRowHeight="13.5"/>
  <cols>
    <col min="1" max="1" width="4.00390625" style="1" customWidth="1"/>
    <col min="2" max="2" width="3.125" style="1" customWidth="1"/>
    <col min="3" max="3" width="4.625" style="1" customWidth="1"/>
    <col min="4" max="13" width="3.125" style="1" customWidth="1"/>
    <col min="14" max="16" width="3.00390625" style="1" customWidth="1"/>
    <col min="17" max="17" width="4.00390625" style="1" customWidth="1"/>
    <col min="18" max="44" width="3.00390625" style="1" customWidth="1"/>
    <col min="45" max="45" width="2.375" style="1" customWidth="1"/>
    <col min="46" max="52" width="3.00390625" style="1" customWidth="1"/>
    <col min="53" max="53" width="2.00390625" style="1" customWidth="1"/>
    <col min="54" max="55" width="2.25390625" style="1" customWidth="1"/>
    <col min="56" max="56" width="4.25390625" style="1" customWidth="1"/>
    <col min="57" max="57" width="0.37109375" style="1" hidden="1" customWidth="1"/>
    <col min="58" max="58" width="35.875" style="1" customWidth="1"/>
    <col min="59" max="59" width="9.375" style="1" customWidth="1"/>
    <col min="60" max="60" width="7.375" style="1" bestFit="1" customWidth="1"/>
    <col min="61" max="61" width="3.00390625" style="1" customWidth="1"/>
    <col min="62" max="62" width="17.125" style="1" bestFit="1" customWidth="1"/>
    <col min="63" max="63" width="10.00390625" style="1" customWidth="1"/>
    <col min="64" max="64" width="3.00390625" style="1" customWidth="1"/>
    <col min="65" max="65" width="8.375" style="1" customWidth="1"/>
    <col min="66" max="73" width="3.00390625" style="1" customWidth="1"/>
    <col min="74" max="74" width="3.75390625" style="1" bestFit="1" customWidth="1"/>
    <col min="75" max="75" width="3.25390625" style="1" bestFit="1" customWidth="1"/>
    <col min="76" max="16384" width="3.00390625" style="1" customWidth="1"/>
  </cols>
  <sheetData>
    <row r="1" ht="7.5" customHeight="1"/>
    <row r="2" spans="1:53" ht="9.75" customHeight="1">
      <c r="A2" s="520" t="s">
        <v>5</v>
      </c>
      <c r="B2" s="521"/>
      <c r="C2" s="521"/>
      <c r="D2" s="521"/>
      <c r="E2" s="522"/>
      <c r="F2" s="54"/>
      <c r="G2" s="54"/>
      <c r="H2" s="54"/>
      <c r="I2" s="526" t="s">
        <v>221</v>
      </c>
      <c r="J2" s="526"/>
      <c r="K2" s="527">
        <v>1</v>
      </c>
      <c r="L2" s="511" t="s">
        <v>1</v>
      </c>
      <c r="M2" s="527">
        <v>4</v>
      </c>
      <c r="N2" s="511" t="s">
        <v>0</v>
      </c>
      <c r="O2" s="511" t="s">
        <v>2</v>
      </c>
      <c r="P2" s="512" t="s">
        <v>233</v>
      </c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439" t="s">
        <v>12</v>
      </c>
      <c r="AL2" s="439"/>
      <c r="AM2" s="439"/>
      <c r="AN2" s="439"/>
      <c r="AO2" s="439"/>
      <c r="AP2" s="439"/>
      <c r="AQ2" s="439"/>
      <c r="AR2" s="439"/>
      <c r="AS2" s="439"/>
      <c r="AT2" s="54"/>
      <c r="AU2" s="54"/>
      <c r="AV2" s="54"/>
      <c r="AW2" s="54"/>
      <c r="AX2" s="54"/>
      <c r="AY2" s="54"/>
      <c r="AZ2" s="54"/>
      <c r="BA2" s="54"/>
    </row>
    <row r="3" spans="1:53" ht="9.75" customHeight="1">
      <c r="A3" s="523"/>
      <c r="B3" s="524"/>
      <c r="C3" s="524"/>
      <c r="D3" s="524"/>
      <c r="E3" s="525"/>
      <c r="F3" s="54"/>
      <c r="G3" s="54"/>
      <c r="H3" s="54"/>
      <c r="I3" s="526"/>
      <c r="J3" s="526"/>
      <c r="K3" s="527"/>
      <c r="L3" s="511"/>
      <c r="M3" s="527"/>
      <c r="N3" s="511"/>
      <c r="O3" s="511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439"/>
      <c r="AL3" s="439"/>
      <c r="AM3" s="439"/>
      <c r="AN3" s="439"/>
      <c r="AO3" s="439"/>
      <c r="AP3" s="439"/>
      <c r="AQ3" s="439"/>
      <c r="AR3" s="439"/>
      <c r="AS3" s="439"/>
      <c r="AT3" s="54"/>
      <c r="AU3" s="54"/>
      <c r="AV3" s="54"/>
      <c r="AW3" s="54"/>
      <c r="AX3" s="54"/>
      <c r="AY3" s="54"/>
      <c r="AZ3" s="54"/>
      <c r="BA3" s="54"/>
    </row>
    <row r="4" spans="1:53" ht="8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</row>
    <row r="5" spans="1:53" ht="18" customHeight="1">
      <c r="A5" s="470" t="s">
        <v>11</v>
      </c>
      <c r="B5" s="513"/>
      <c r="C5" s="514"/>
      <c r="D5" s="518"/>
      <c r="E5" s="498"/>
      <c r="F5" s="498"/>
      <c r="G5" s="498"/>
      <c r="H5" s="498"/>
      <c r="I5" s="498"/>
      <c r="J5" s="498"/>
      <c r="K5" s="498"/>
      <c r="L5" s="498"/>
      <c r="M5" s="500"/>
      <c r="N5" s="502" t="s">
        <v>13</v>
      </c>
      <c r="O5" s="471"/>
      <c r="P5" s="471"/>
      <c r="Q5" s="503"/>
      <c r="R5" s="505"/>
      <c r="S5" s="506"/>
      <c r="T5" s="506"/>
      <c r="U5" s="506"/>
      <c r="V5" s="506"/>
      <c r="W5" s="506"/>
      <c r="X5" s="506"/>
      <c r="Y5" s="506"/>
      <c r="Z5" s="506"/>
      <c r="AA5" s="506"/>
      <c r="AB5" s="507"/>
      <c r="AC5" s="470" t="s">
        <v>6</v>
      </c>
      <c r="AD5" s="471"/>
      <c r="AE5" s="471"/>
      <c r="AF5" s="471"/>
      <c r="AG5" s="492" t="s">
        <v>222</v>
      </c>
      <c r="AH5" s="494">
        <v>1</v>
      </c>
      <c r="AI5" s="496" t="s">
        <v>15</v>
      </c>
      <c r="AJ5" s="494">
        <v>3</v>
      </c>
      <c r="AK5" s="496" t="s">
        <v>16</v>
      </c>
      <c r="AL5" s="466">
        <v>1</v>
      </c>
      <c r="AM5" s="468" t="s">
        <v>17</v>
      </c>
      <c r="AN5" s="470" t="s">
        <v>18</v>
      </c>
      <c r="AO5" s="471"/>
      <c r="AP5" s="471"/>
      <c r="AQ5" s="471"/>
      <c r="AR5" s="474"/>
      <c r="AS5" s="475"/>
      <c r="AT5" s="475"/>
      <c r="AU5" s="475"/>
      <c r="AV5" s="475"/>
      <c r="AW5" s="475"/>
      <c r="AX5" s="475"/>
      <c r="AY5" s="475"/>
      <c r="AZ5" s="475"/>
      <c r="BA5" s="476"/>
    </row>
    <row r="6" spans="1:53" ht="18.75" customHeight="1">
      <c r="A6" s="515"/>
      <c r="B6" s="516"/>
      <c r="C6" s="517"/>
      <c r="D6" s="519"/>
      <c r="E6" s="499"/>
      <c r="F6" s="499"/>
      <c r="G6" s="499"/>
      <c r="H6" s="499"/>
      <c r="I6" s="499"/>
      <c r="J6" s="499"/>
      <c r="K6" s="499"/>
      <c r="L6" s="499"/>
      <c r="M6" s="501"/>
      <c r="N6" s="472"/>
      <c r="O6" s="473"/>
      <c r="P6" s="473"/>
      <c r="Q6" s="504"/>
      <c r="R6" s="508"/>
      <c r="S6" s="509"/>
      <c r="T6" s="509"/>
      <c r="U6" s="509"/>
      <c r="V6" s="509"/>
      <c r="W6" s="509"/>
      <c r="X6" s="509"/>
      <c r="Y6" s="509"/>
      <c r="Z6" s="509"/>
      <c r="AA6" s="509"/>
      <c r="AB6" s="510"/>
      <c r="AC6" s="472"/>
      <c r="AD6" s="473"/>
      <c r="AE6" s="473"/>
      <c r="AF6" s="473"/>
      <c r="AG6" s="493"/>
      <c r="AH6" s="495"/>
      <c r="AI6" s="497"/>
      <c r="AJ6" s="495"/>
      <c r="AK6" s="497"/>
      <c r="AL6" s="467"/>
      <c r="AM6" s="469"/>
      <c r="AN6" s="472"/>
      <c r="AO6" s="473"/>
      <c r="AP6" s="473"/>
      <c r="AQ6" s="473"/>
      <c r="AR6" s="477"/>
      <c r="AS6" s="478"/>
      <c r="AT6" s="478"/>
      <c r="AU6" s="478"/>
      <c r="AV6" s="478"/>
      <c r="AW6" s="478"/>
      <c r="AX6" s="478"/>
      <c r="AY6" s="478"/>
      <c r="AZ6" s="478"/>
      <c r="BA6" s="479"/>
    </row>
    <row r="7" spans="1:53" ht="36" customHeight="1">
      <c r="A7" s="452" t="s">
        <v>19</v>
      </c>
      <c r="B7" s="453"/>
      <c r="C7" s="454"/>
      <c r="D7" s="55"/>
      <c r="E7" s="56"/>
      <c r="F7" s="56"/>
      <c r="G7" s="56"/>
      <c r="H7" s="56"/>
      <c r="I7" s="56"/>
      <c r="J7" s="56"/>
      <c r="K7" s="56"/>
      <c r="L7" s="56"/>
      <c r="M7" s="57"/>
      <c r="N7" s="480" t="s">
        <v>20</v>
      </c>
      <c r="O7" s="481"/>
      <c r="P7" s="481"/>
      <c r="Q7" s="482"/>
      <c r="R7" s="483" t="s">
        <v>36</v>
      </c>
      <c r="S7" s="484"/>
      <c r="T7" s="484"/>
      <c r="U7" s="484"/>
      <c r="V7" s="484"/>
      <c r="W7" s="484"/>
      <c r="X7" s="484"/>
      <c r="Y7" s="484"/>
      <c r="Z7" s="484"/>
      <c r="AA7" s="484"/>
      <c r="AB7" s="485"/>
      <c r="AC7" s="486" t="s">
        <v>21</v>
      </c>
      <c r="AD7" s="487"/>
      <c r="AE7" s="487"/>
      <c r="AF7" s="488"/>
      <c r="AG7" s="489"/>
      <c r="AH7" s="490"/>
      <c r="AI7" s="490"/>
      <c r="AJ7" s="490"/>
      <c r="AK7" s="490"/>
      <c r="AL7" s="490"/>
      <c r="AM7" s="490"/>
      <c r="AN7" s="491"/>
      <c r="AO7" s="491"/>
      <c r="AP7" s="491"/>
      <c r="AQ7" s="491"/>
      <c r="AR7" s="252" t="s">
        <v>185</v>
      </c>
      <c r="AS7" s="254"/>
      <c r="AT7" s="449">
        <v>80</v>
      </c>
      <c r="AU7" s="450"/>
      <c r="AV7" s="450"/>
      <c r="AW7" s="450"/>
      <c r="AX7" s="450"/>
      <c r="AY7" s="450"/>
      <c r="AZ7" s="450"/>
      <c r="BA7" s="451"/>
    </row>
    <row r="8" spans="1:65" ht="35.25" customHeight="1">
      <c r="A8" s="452" t="s">
        <v>22</v>
      </c>
      <c r="B8" s="453"/>
      <c r="C8" s="454"/>
      <c r="D8" s="455"/>
      <c r="E8" s="456"/>
      <c r="F8" s="456"/>
      <c r="G8" s="456"/>
      <c r="H8" s="456"/>
      <c r="I8" s="457"/>
      <c r="J8" s="457"/>
      <c r="K8" s="457"/>
      <c r="L8" s="457"/>
      <c r="M8" s="458"/>
      <c r="N8" s="452" t="s">
        <v>23</v>
      </c>
      <c r="O8" s="453"/>
      <c r="P8" s="453"/>
      <c r="Q8" s="454"/>
      <c r="R8" s="459">
        <f>VLOOKUP(R7,BJ9:BK13,2,FALSE)</f>
        <v>50320</v>
      </c>
      <c r="S8" s="460"/>
      <c r="T8" s="460"/>
      <c r="U8" s="460"/>
      <c r="V8" s="460"/>
      <c r="W8" s="460"/>
      <c r="X8" s="460"/>
      <c r="Y8" s="460"/>
      <c r="Z8" s="460"/>
      <c r="AA8" s="460"/>
      <c r="AB8" s="461"/>
      <c r="AC8" s="462" t="s">
        <v>24</v>
      </c>
      <c r="AD8" s="463"/>
      <c r="AE8" s="463"/>
      <c r="AF8" s="464"/>
      <c r="AG8" s="455"/>
      <c r="AH8" s="456"/>
      <c r="AI8" s="456"/>
      <c r="AJ8" s="456"/>
      <c r="AK8" s="456"/>
      <c r="AL8" s="456"/>
      <c r="AM8" s="456"/>
      <c r="AN8" s="456"/>
      <c r="AO8" s="456"/>
      <c r="AP8" s="456"/>
      <c r="AQ8" s="465"/>
      <c r="AR8" s="58"/>
      <c r="AS8" s="58"/>
      <c r="AT8" s="58"/>
      <c r="AU8" s="58"/>
      <c r="AV8" s="58"/>
      <c r="AW8" s="58"/>
      <c r="AX8" s="58"/>
      <c r="AY8" s="58"/>
      <c r="AZ8" s="58"/>
      <c r="BA8" s="58"/>
      <c r="BF8" s="42" t="s">
        <v>7</v>
      </c>
      <c r="BG8" s="43" t="s">
        <v>30</v>
      </c>
      <c r="BH8" s="44" t="s">
        <v>31</v>
      </c>
      <c r="BJ8" s="4" t="s">
        <v>32</v>
      </c>
      <c r="BK8" s="7" t="s">
        <v>23</v>
      </c>
      <c r="BM8" s="4" t="s">
        <v>34</v>
      </c>
    </row>
    <row r="9" spans="1:75" ht="10.5" customHeight="1" thickBo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121"/>
      <c r="BF9" s="59"/>
      <c r="BG9" s="60"/>
      <c r="BH9" s="61"/>
      <c r="BI9" s="62"/>
      <c r="BJ9" s="6"/>
      <c r="BK9" s="6"/>
      <c r="BM9" s="4"/>
      <c r="BV9" s="1">
        <v>90</v>
      </c>
      <c r="BW9" s="1">
        <v>1</v>
      </c>
    </row>
    <row r="10" spans="1:75" ht="18" customHeight="1" thickBot="1">
      <c r="A10" s="435" t="s">
        <v>29</v>
      </c>
      <c r="B10" s="436"/>
      <c r="C10" s="437"/>
      <c r="D10" s="441" t="s">
        <v>7</v>
      </c>
      <c r="E10" s="441"/>
      <c r="F10" s="441"/>
      <c r="G10" s="441"/>
      <c r="H10" s="441"/>
      <c r="I10" s="443" t="s">
        <v>13</v>
      </c>
      <c r="J10" s="436"/>
      <c r="K10" s="436"/>
      <c r="L10" s="436"/>
      <c r="M10" s="437"/>
      <c r="N10" s="63" t="s">
        <v>3</v>
      </c>
      <c r="O10" s="64">
        <v>1</v>
      </c>
      <c r="P10" s="65">
        <v>2</v>
      </c>
      <c r="Q10" s="65">
        <v>3</v>
      </c>
      <c r="R10" s="65">
        <v>4</v>
      </c>
      <c r="S10" s="65">
        <v>5</v>
      </c>
      <c r="T10" s="65">
        <v>6</v>
      </c>
      <c r="U10" s="65">
        <v>7</v>
      </c>
      <c r="V10" s="65">
        <v>8</v>
      </c>
      <c r="W10" s="65">
        <v>9</v>
      </c>
      <c r="X10" s="65">
        <v>10</v>
      </c>
      <c r="Y10" s="65">
        <v>11</v>
      </c>
      <c r="Z10" s="65">
        <v>12</v>
      </c>
      <c r="AA10" s="65">
        <v>13</v>
      </c>
      <c r="AB10" s="65">
        <v>14</v>
      </c>
      <c r="AC10" s="65">
        <v>15</v>
      </c>
      <c r="AD10" s="65">
        <v>16</v>
      </c>
      <c r="AE10" s="65">
        <v>17</v>
      </c>
      <c r="AF10" s="65">
        <v>18</v>
      </c>
      <c r="AG10" s="65">
        <v>19</v>
      </c>
      <c r="AH10" s="65">
        <v>20</v>
      </c>
      <c r="AI10" s="65">
        <v>21</v>
      </c>
      <c r="AJ10" s="65">
        <v>22</v>
      </c>
      <c r="AK10" s="65">
        <v>23</v>
      </c>
      <c r="AL10" s="65">
        <v>24</v>
      </c>
      <c r="AM10" s="65">
        <v>25</v>
      </c>
      <c r="AN10" s="65">
        <v>26</v>
      </c>
      <c r="AO10" s="65">
        <v>27</v>
      </c>
      <c r="AP10" s="65">
        <v>28</v>
      </c>
      <c r="AQ10" s="65">
        <v>29</v>
      </c>
      <c r="AR10" s="65">
        <v>30</v>
      </c>
      <c r="AS10" s="65">
        <v>31</v>
      </c>
      <c r="AT10" s="65"/>
      <c r="AU10" s="582" t="s">
        <v>250</v>
      </c>
      <c r="AV10" s="583"/>
      <c r="AW10" s="193"/>
      <c r="AX10" s="193"/>
      <c r="AY10" s="190"/>
      <c r="AZ10" s="540"/>
      <c r="BA10" s="540"/>
      <c r="BB10" s="122"/>
      <c r="BE10" s="1" t="s">
        <v>25</v>
      </c>
      <c r="BF10" s="67" t="s">
        <v>99</v>
      </c>
      <c r="BG10" s="68">
        <v>0</v>
      </c>
      <c r="BH10" s="69">
        <v>0</v>
      </c>
      <c r="BI10" s="62"/>
      <c r="BJ10" s="6" t="s">
        <v>36</v>
      </c>
      <c r="BK10" s="6">
        <v>50320</v>
      </c>
      <c r="BM10" s="8">
        <v>0</v>
      </c>
      <c r="BV10" s="1">
        <v>80</v>
      </c>
      <c r="BW10" s="1">
        <v>2</v>
      </c>
    </row>
    <row r="11" spans="1:75" ht="18" customHeight="1">
      <c r="A11" s="438"/>
      <c r="B11" s="439"/>
      <c r="C11" s="440"/>
      <c r="D11" s="442"/>
      <c r="E11" s="442"/>
      <c r="F11" s="442"/>
      <c r="G11" s="442"/>
      <c r="H11" s="442"/>
      <c r="I11" s="444"/>
      <c r="J11" s="439"/>
      <c r="K11" s="439"/>
      <c r="L11" s="439"/>
      <c r="M11" s="440"/>
      <c r="N11" s="191" t="s">
        <v>9</v>
      </c>
      <c r="O11" s="11" t="s">
        <v>251</v>
      </c>
      <c r="P11" s="12" t="s">
        <v>38</v>
      </c>
      <c r="Q11" s="11" t="s">
        <v>46</v>
      </c>
      <c r="R11" s="12" t="s">
        <v>47</v>
      </c>
      <c r="S11" s="11" t="s">
        <v>48</v>
      </c>
      <c r="T11" s="12" t="s">
        <v>42</v>
      </c>
      <c r="U11" s="11" t="s">
        <v>43</v>
      </c>
      <c r="V11" s="12" t="s">
        <v>44</v>
      </c>
      <c r="W11" s="11" t="s">
        <v>45</v>
      </c>
      <c r="X11" s="12" t="s">
        <v>46</v>
      </c>
      <c r="Y11" s="11" t="s">
        <v>47</v>
      </c>
      <c r="Z11" s="12" t="s">
        <v>48</v>
      </c>
      <c r="AA11" s="11" t="s">
        <v>42</v>
      </c>
      <c r="AB11" s="12" t="s">
        <v>43</v>
      </c>
      <c r="AC11" s="11" t="s">
        <v>44</v>
      </c>
      <c r="AD11" s="12" t="s">
        <v>45</v>
      </c>
      <c r="AE11" s="11" t="s">
        <v>46</v>
      </c>
      <c r="AF11" s="12" t="s">
        <v>47</v>
      </c>
      <c r="AG11" s="11" t="s">
        <v>48</v>
      </c>
      <c r="AH11" s="12" t="s">
        <v>42</v>
      </c>
      <c r="AI11" s="11" t="s">
        <v>43</v>
      </c>
      <c r="AJ11" s="12" t="s">
        <v>44</v>
      </c>
      <c r="AK11" s="11" t="s">
        <v>45</v>
      </c>
      <c r="AL11" s="12" t="s">
        <v>46</v>
      </c>
      <c r="AM11" s="11" t="s">
        <v>47</v>
      </c>
      <c r="AN11" s="12" t="s">
        <v>48</v>
      </c>
      <c r="AO11" s="11" t="s">
        <v>42</v>
      </c>
      <c r="AP11" s="12" t="s">
        <v>43</v>
      </c>
      <c r="AQ11" s="11" t="s">
        <v>44</v>
      </c>
      <c r="AR11" s="12" t="s">
        <v>45</v>
      </c>
      <c r="AS11" s="11" t="s">
        <v>46</v>
      </c>
      <c r="AT11" s="12"/>
      <c r="AU11" s="584"/>
      <c r="AV11" s="585"/>
      <c r="AW11" s="193"/>
      <c r="AX11" s="193"/>
      <c r="AY11" s="190"/>
      <c r="AZ11" s="540"/>
      <c r="BA11" s="540"/>
      <c r="BB11" s="122"/>
      <c r="BE11" s="1" t="s">
        <v>26</v>
      </c>
      <c r="BF11" s="156" t="s">
        <v>245</v>
      </c>
      <c r="BG11" s="157" t="s">
        <v>198</v>
      </c>
      <c r="BH11" s="158">
        <v>1176</v>
      </c>
      <c r="BI11" s="62"/>
      <c r="BJ11" s="6" t="s">
        <v>25</v>
      </c>
      <c r="BK11" s="6">
        <v>50320</v>
      </c>
      <c r="BM11" s="8">
        <v>0.010416666666666666</v>
      </c>
      <c r="BV11" s="1">
        <v>70</v>
      </c>
      <c r="BW11" s="1">
        <v>3</v>
      </c>
    </row>
    <row r="12" spans="1:75" ht="15.75" customHeight="1">
      <c r="A12" s="536"/>
      <c r="B12" s="537"/>
      <c r="C12" s="72" t="s">
        <v>4</v>
      </c>
      <c r="D12" s="430"/>
      <c r="E12" s="430"/>
      <c r="F12" s="430"/>
      <c r="G12" s="430"/>
      <c r="H12" s="431"/>
      <c r="I12" s="434"/>
      <c r="J12" s="434"/>
      <c r="K12" s="434"/>
      <c r="L12" s="434"/>
      <c r="M12" s="434"/>
      <c r="N12" s="118" t="s">
        <v>183</v>
      </c>
      <c r="O12" s="133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586"/>
      <c r="AV12" s="587"/>
      <c r="AW12" s="193"/>
      <c r="AX12" s="193"/>
      <c r="AY12" s="190"/>
      <c r="AZ12" s="540"/>
      <c r="BA12" s="540"/>
      <c r="BB12" s="119"/>
      <c r="BE12" s="1" t="s">
        <v>27</v>
      </c>
      <c r="BF12" s="159" t="s">
        <v>234</v>
      </c>
      <c r="BG12" s="160" t="s">
        <v>199</v>
      </c>
      <c r="BH12" s="161">
        <v>1055</v>
      </c>
      <c r="BI12" s="62"/>
      <c r="BJ12" s="6" t="s">
        <v>26</v>
      </c>
      <c r="BK12" s="6">
        <v>105310</v>
      </c>
      <c r="BM12" s="8">
        <v>0.0208333333333333</v>
      </c>
      <c r="BW12" s="1">
        <v>4</v>
      </c>
    </row>
    <row r="13" spans="1:75" ht="15.75" customHeight="1">
      <c r="A13" s="75"/>
      <c r="B13" s="541"/>
      <c r="C13" s="543"/>
      <c r="D13" s="432"/>
      <c r="E13" s="432"/>
      <c r="F13" s="432"/>
      <c r="G13" s="432"/>
      <c r="H13" s="433"/>
      <c r="I13" s="434"/>
      <c r="J13" s="434"/>
      <c r="K13" s="434"/>
      <c r="L13" s="434"/>
      <c r="M13" s="434"/>
      <c r="N13" s="118" t="s">
        <v>10</v>
      </c>
      <c r="O13" s="127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586"/>
      <c r="AV13" s="587"/>
      <c r="AW13" s="193"/>
      <c r="AX13" s="193"/>
      <c r="AY13" s="190"/>
      <c r="AZ13" s="540"/>
      <c r="BA13" s="540"/>
      <c r="BB13" s="120"/>
      <c r="BF13" s="159" t="s">
        <v>246</v>
      </c>
      <c r="BG13" s="160" t="s">
        <v>200</v>
      </c>
      <c r="BH13" s="161">
        <v>2349</v>
      </c>
      <c r="BI13" s="62"/>
      <c r="BJ13" s="6" t="s">
        <v>28</v>
      </c>
      <c r="BK13" s="5" t="s">
        <v>33</v>
      </c>
      <c r="BM13" s="8">
        <v>0.03125</v>
      </c>
      <c r="BW13" s="1">
        <v>5</v>
      </c>
    </row>
    <row r="14" spans="1:65" ht="15.75" customHeight="1">
      <c r="A14" s="536"/>
      <c r="B14" s="537"/>
      <c r="C14" s="72" t="s">
        <v>4</v>
      </c>
      <c r="D14" s="430"/>
      <c r="E14" s="430"/>
      <c r="F14" s="430"/>
      <c r="G14" s="430"/>
      <c r="H14" s="431"/>
      <c r="I14" s="434"/>
      <c r="J14" s="434"/>
      <c r="K14" s="434"/>
      <c r="L14" s="434"/>
      <c r="M14" s="434"/>
      <c r="N14" s="118" t="s">
        <v>183</v>
      </c>
      <c r="O14" s="133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586"/>
      <c r="AV14" s="587"/>
      <c r="AW14" s="193"/>
      <c r="AX14" s="193"/>
      <c r="AY14" s="190"/>
      <c r="AZ14" s="540"/>
      <c r="BA14" s="540"/>
      <c r="BB14" s="120"/>
      <c r="BF14" s="159" t="s">
        <v>235</v>
      </c>
      <c r="BG14" s="160" t="s">
        <v>201</v>
      </c>
      <c r="BH14" s="161">
        <v>2108</v>
      </c>
      <c r="BI14" s="62"/>
      <c r="BM14" s="8">
        <v>0.0416666666666667</v>
      </c>
    </row>
    <row r="15" spans="1:65" ht="15.75" customHeight="1">
      <c r="A15" s="75"/>
      <c r="B15" s="541"/>
      <c r="C15" s="543"/>
      <c r="D15" s="432"/>
      <c r="E15" s="432"/>
      <c r="F15" s="432"/>
      <c r="G15" s="432"/>
      <c r="H15" s="433"/>
      <c r="I15" s="434"/>
      <c r="J15" s="434"/>
      <c r="K15" s="434"/>
      <c r="L15" s="434"/>
      <c r="M15" s="434"/>
      <c r="N15" s="118" t="s">
        <v>10</v>
      </c>
      <c r="O15" s="127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586"/>
      <c r="AV15" s="587"/>
      <c r="AW15" s="193"/>
      <c r="AX15" s="193"/>
      <c r="AY15" s="190"/>
      <c r="AZ15" s="540"/>
      <c r="BA15" s="540"/>
      <c r="BB15" s="120"/>
      <c r="BF15" s="159" t="s">
        <v>247</v>
      </c>
      <c r="BG15" s="160" t="s">
        <v>202</v>
      </c>
      <c r="BH15" s="161">
        <v>3727</v>
      </c>
      <c r="BI15" s="62"/>
      <c r="BJ15" s="171"/>
      <c r="BM15" s="8">
        <v>0.0520833333333333</v>
      </c>
    </row>
    <row r="16" spans="1:65" ht="15.75" customHeight="1">
      <c r="A16" s="536"/>
      <c r="B16" s="537"/>
      <c r="C16" s="72" t="s">
        <v>4</v>
      </c>
      <c r="D16" s="430"/>
      <c r="E16" s="430"/>
      <c r="F16" s="430"/>
      <c r="G16" s="430"/>
      <c r="H16" s="431"/>
      <c r="I16" s="434"/>
      <c r="J16" s="434"/>
      <c r="K16" s="434"/>
      <c r="L16" s="434"/>
      <c r="M16" s="434"/>
      <c r="N16" s="118" t="s">
        <v>183</v>
      </c>
      <c r="O16" s="133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586"/>
      <c r="AV16" s="587"/>
      <c r="AW16" s="193"/>
      <c r="AX16" s="193"/>
      <c r="AY16" s="190"/>
      <c r="AZ16" s="540"/>
      <c r="BA16" s="540"/>
      <c r="BB16" s="119"/>
      <c r="BF16" s="170" t="s">
        <v>236</v>
      </c>
      <c r="BG16" s="160" t="s">
        <v>203</v>
      </c>
      <c r="BH16" s="161">
        <v>3344</v>
      </c>
      <c r="BI16" s="62"/>
      <c r="BM16" s="8">
        <v>0.0625</v>
      </c>
    </row>
    <row r="17" spans="1:65" ht="15.75" customHeight="1">
      <c r="A17" s="75"/>
      <c r="B17" s="541"/>
      <c r="C17" s="543"/>
      <c r="D17" s="432"/>
      <c r="E17" s="432"/>
      <c r="F17" s="432"/>
      <c r="G17" s="432"/>
      <c r="H17" s="433"/>
      <c r="I17" s="434"/>
      <c r="J17" s="434"/>
      <c r="K17" s="434"/>
      <c r="L17" s="434"/>
      <c r="M17" s="434"/>
      <c r="N17" s="118" t="s">
        <v>10</v>
      </c>
      <c r="O17" s="127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586"/>
      <c r="AV17" s="587"/>
      <c r="AW17" s="193"/>
      <c r="AX17" s="193"/>
      <c r="AY17" s="190"/>
      <c r="AZ17" s="540"/>
      <c r="BA17" s="540"/>
      <c r="BB17" s="120"/>
      <c r="BF17" s="79"/>
      <c r="BG17" s="80"/>
      <c r="BH17" s="81"/>
      <c r="BI17" s="62"/>
      <c r="BM17" s="8">
        <v>0.0729166666666667</v>
      </c>
    </row>
    <row r="18" spans="1:65" ht="15.75" customHeight="1" thickBot="1">
      <c r="A18" s="536"/>
      <c r="B18" s="537"/>
      <c r="C18" s="72" t="s">
        <v>4</v>
      </c>
      <c r="D18" s="422"/>
      <c r="E18" s="422"/>
      <c r="F18" s="422"/>
      <c r="G18" s="422"/>
      <c r="H18" s="423"/>
      <c r="I18" s="426"/>
      <c r="J18" s="426"/>
      <c r="K18" s="426"/>
      <c r="L18" s="426"/>
      <c r="M18" s="426"/>
      <c r="N18" s="118" t="s">
        <v>183</v>
      </c>
      <c r="O18" s="133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586"/>
      <c r="AV18" s="587"/>
      <c r="AW18" s="193"/>
      <c r="AX18" s="193"/>
      <c r="AY18" s="190"/>
      <c r="AZ18" s="540"/>
      <c r="BA18" s="540"/>
      <c r="BB18" s="120"/>
      <c r="BF18" s="82" t="s">
        <v>99</v>
      </c>
      <c r="BG18" s="83">
        <v>0</v>
      </c>
      <c r="BH18" s="83">
        <v>0</v>
      </c>
      <c r="BI18" s="62"/>
      <c r="BM18" s="8">
        <v>0.0833333333333333</v>
      </c>
    </row>
    <row r="19" spans="1:65" ht="15.75" customHeight="1">
      <c r="A19" s="75"/>
      <c r="B19" s="541"/>
      <c r="C19" s="543"/>
      <c r="D19" s="424"/>
      <c r="E19" s="424"/>
      <c r="F19" s="424"/>
      <c r="G19" s="424"/>
      <c r="H19" s="425"/>
      <c r="I19" s="426"/>
      <c r="J19" s="426"/>
      <c r="K19" s="426"/>
      <c r="L19" s="426"/>
      <c r="M19" s="426"/>
      <c r="N19" s="118" t="s">
        <v>10</v>
      </c>
      <c r="O19" s="127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586"/>
      <c r="AV19" s="587"/>
      <c r="AW19" s="193"/>
      <c r="AX19" s="193"/>
      <c r="AY19" s="190"/>
      <c r="AZ19" s="540"/>
      <c r="BA19" s="540"/>
      <c r="BB19" s="120"/>
      <c r="BF19" s="162" t="s">
        <v>237</v>
      </c>
      <c r="BG19" s="163" t="s">
        <v>204</v>
      </c>
      <c r="BH19" s="164">
        <v>268</v>
      </c>
      <c r="BI19" s="62"/>
      <c r="BM19" s="8">
        <v>0.09375</v>
      </c>
    </row>
    <row r="20" spans="1:65" ht="15.75" customHeight="1">
      <c r="A20" s="536"/>
      <c r="B20" s="537"/>
      <c r="C20" s="72" t="s">
        <v>4</v>
      </c>
      <c r="D20" s="422"/>
      <c r="E20" s="422"/>
      <c r="F20" s="422"/>
      <c r="G20" s="422"/>
      <c r="H20" s="423"/>
      <c r="I20" s="426"/>
      <c r="J20" s="426"/>
      <c r="K20" s="426"/>
      <c r="L20" s="426"/>
      <c r="M20" s="426"/>
      <c r="N20" s="118" t="s">
        <v>183</v>
      </c>
      <c r="O20" s="133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586"/>
      <c r="AV20" s="587"/>
      <c r="AW20" s="193"/>
      <c r="AX20" s="193"/>
      <c r="AY20" s="190"/>
      <c r="AZ20" s="540"/>
      <c r="BA20" s="540"/>
      <c r="BB20" s="119"/>
      <c r="BF20" s="172" t="s">
        <v>238</v>
      </c>
      <c r="BG20" s="168" t="s">
        <v>205</v>
      </c>
      <c r="BH20" s="167">
        <v>240</v>
      </c>
      <c r="BI20" s="62"/>
      <c r="BM20" s="8">
        <v>0.104166666666667</v>
      </c>
    </row>
    <row r="21" spans="1:65" ht="15.75" customHeight="1">
      <c r="A21" s="75"/>
      <c r="B21" s="541"/>
      <c r="C21" s="543"/>
      <c r="D21" s="424"/>
      <c r="E21" s="424"/>
      <c r="F21" s="424"/>
      <c r="G21" s="424"/>
      <c r="H21" s="425"/>
      <c r="I21" s="426"/>
      <c r="J21" s="426"/>
      <c r="K21" s="426"/>
      <c r="L21" s="426"/>
      <c r="M21" s="426"/>
      <c r="N21" s="118" t="s">
        <v>10</v>
      </c>
      <c r="O21" s="127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586"/>
      <c r="AV21" s="587"/>
      <c r="AW21" s="193"/>
      <c r="AX21" s="193"/>
      <c r="AY21" s="190"/>
      <c r="AZ21" s="540"/>
      <c r="BA21" s="540"/>
      <c r="BB21" s="120"/>
      <c r="BF21" s="165" t="s">
        <v>239</v>
      </c>
      <c r="BG21" s="166" t="s">
        <v>206</v>
      </c>
      <c r="BH21" s="167">
        <v>272</v>
      </c>
      <c r="BI21" s="62"/>
      <c r="BM21" s="8">
        <v>0.114583333333333</v>
      </c>
    </row>
    <row r="22" spans="1:65" ht="15.75" customHeight="1">
      <c r="A22" s="536"/>
      <c r="B22" s="537"/>
      <c r="C22" s="72" t="s">
        <v>4</v>
      </c>
      <c r="D22" s="422"/>
      <c r="E22" s="422"/>
      <c r="F22" s="422"/>
      <c r="G22" s="422"/>
      <c r="H22" s="423"/>
      <c r="I22" s="426"/>
      <c r="J22" s="426"/>
      <c r="K22" s="426"/>
      <c r="L22" s="426"/>
      <c r="M22" s="426"/>
      <c r="N22" s="118" t="s">
        <v>183</v>
      </c>
      <c r="O22" s="133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586"/>
      <c r="AV22" s="587"/>
      <c r="AW22" s="193"/>
      <c r="AX22" s="193"/>
      <c r="AY22" s="190"/>
      <c r="AZ22" s="540"/>
      <c r="BA22" s="540"/>
      <c r="BB22" s="119"/>
      <c r="BF22" s="172" t="s">
        <v>240</v>
      </c>
      <c r="BG22" s="168" t="s">
        <v>207</v>
      </c>
      <c r="BH22" s="173">
        <v>244</v>
      </c>
      <c r="BI22" s="62"/>
      <c r="BM22" s="8">
        <v>0.125</v>
      </c>
    </row>
    <row r="23" spans="1:65" ht="15.75" customHeight="1">
      <c r="A23" s="75"/>
      <c r="B23" s="541"/>
      <c r="C23" s="543"/>
      <c r="D23" s="424"/>
      <c r="E23" s="424"/>
      <c r="F23" s="424"/>
      <c r="G23" s="424"/>
      <c r="H23" s="425"/>
      <c r="I23" s="426"/>
      <c r="J23" s="426"/>
      <c r="K23" s="426"/>
      <c r="L23" s="426"/>
      <c r="M23" s="426"/>
      <c r="N23" s="118" t="s">
        <v>10</v>
      </c>
      <c r="O23" s="127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586"/>
      <c r="AV23" s="587"/>
      <c r="AW23" s="193"/>
      <c r="AX23" s="193"/>
      <c r="AY23" s="190"/>
      <c r="AZ23" s="540"/>
      <c r="BA23" s="540"/>
      <c r="BB23" s="120"/>
      <c r="BF23" s="165" t="s">
        <v>241</v>
      </c>
      <c r="BG23" s="166" t="s">
        <v>208</v>
      </c>
      <c r="BH23" s="167">
        <v>287</v>
      </c>
      <c r="BI23" s="9"/>
      <c r="BM23" s="8">
        <v>0.135416666666667</v>
      </c>
    </row>
    <row r="24" spans="1:65" ht="15.75" customHeight="1">
      <c r="A24" s="536"/>
      <c r="B24" s="537"/>
      <c r="C24" s="72" t="s">
        <v>4</v>
      </c>
      <c r="D24" s="427"/>
      <c r="E24" s="413"/>
      <c r="F24" s="413"/>
      <c r="G24" s="413"/>
      <c r="H24" s="414"/>
      <c r="I24" s="429"/>
      <c r="J24" s="429"/>
      <c r="K24" s="429"/>
      <c r="L24" s="429"/>
      <c r="M24" s="429"/>
      <c r="N24" s="118" t="s">
        <v>183</v>
      </c>
      <c r="O24" s="133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586"/>
      <c r="AV24" s="587"/>
      <c r="AW24" s="193"/>
      <c r="AX24" s="193"/>
      <c r="AY24" s="190"/>
      <c r="AZ24" s="540"/>
      <c r="BA24" s="540"/>
      <c r="BB24" s="119"/>
      <c r="BF24" s="172" t="s">
        <v>242</v>
      </c>
      <c r="BG24" s="117" t="s">
        <v>209</v>
      </c>
      <c r="BH24" s="167">
        <v>257</v>
      </c>
      <c r="BI24" s="84"/>
      <c r="BK24" s="87"/>
      <c r="BM24" s="8">
        <v>0.145833333333333</v>
      </c>
    </row>
    <row r="25" spans="1:65" ht="15.75" customHeight="1">
      <c r="A25" s="75"/>
      <c r="B25" s="541"/>
      <c r="C25" s="543"/>
      <c r="D25" s="428"/>
      <c r="E25" s="415"/>
      <c r="F25" s="415"/>
      <c r="G25" s="415"/>
      <c r="H25" s="416"/>
      <c r="I25" s="429"/>
      <c r="J25" s="429"/>
      <c r="K25" s="429"/>
      <c r="L25" s="429"/>
      <c r="M25" s="429"/>
      <c r="N25" s="118" t="s">
        <v>10</v>
      </c>
      <c r="O25" s="127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586"/>
      <c r="AV25" s="587"/>
      <c r="AW25" s="193"/>
      <c r="AX25" s="193"/>
      <c r="AY25" s="190"/>
      <c r="AZ25" s="540"/>
      <c r="BA25" s="540"/>
      <c r="BB25" s="120"/>
      <c r="BF25" s="165" t="s">
        <v>243</v>
      </c>
      <c r="BG25" s="169" t="s">
        <v>210</v>
      </c>
      <c r="BH25" s="167">
        <v>167</v>
      </c>
      <c r="BJ25" s="6" t="s">
        <v>35</v>
      </c>
      <c r="BK25" s="10">
        <f>SUM(IF(ISERROR(SUM(U41:W46,U47:W50)),0,SUM(U41:W46,U47:W50)))</f>
        <v>0</v>
      </c>
      <c r="BM25" s="8">
        <v>0.15625</v>
      </c>
    </row>
    <row r="26" spans="1:65" ht="15.75" customHeight="1">
      <c r="A26" s="536"/>
      <c r="B26" s="537"/>
      <c r="C26" s="72" t="s">
        <v>4</v>
      </c>
      <c r="D26" s="413"/>
      <c r="E26" s="413"/>
      <c r="F26" s="413"/>
      <c r="G26" s="413"/>
      <c r="H26" s="414"/>
      <c r="I26" s="417"/>
      <c r="J26" s="417"/>
      <c r="K26" s="417"/>
      <c r="L26" s="417"/>
      <c r="M26" s="417"/>
      <c r="N26" s="118" t="s">
        <v>183</v>
      </c>
      <c r="O26" s="133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586"/>
      <c r="AV26" s="587"/>
      <c r="AW26" s="193"/>
      <c r="AX26" s="193"/>
      <c r="AY26" s="190"/>
      <c r="AZ26" s="540"/>
      <c r="BA26" s="540"/>
      <c r="BB26" s="120"/>
      <c r="BF26" s="172" t="s">
        <v>244</v>
      </c>
      <c r="BG26" s="117" t="s">
        <v>211</v>
      </c>
      <c r="BH26" s="167">
        <v>149</v>
      </c>
      <c r="BM26" s="8">
        <v>0.166666666666667</v>
      </c>
    </row>
    <row r="27" spans="1:65" ht="15.75" customHeight="1">
      <c r="A27" s="75"/>
      <c r="B27" s="541"/>
      <c r="C27" s="543"/>
      <c r="D27" s="415"/>
      <c r="E27" s="415"/>
      <c r="F27" s="415"/>
      <c r="G27" s="415"/>
      <c r="H27" s="416"/>
      <c r="I27" s="417"/>
      <c r="J27" s="417"/>
      <c r="K27" s="417"/>
      <c r="L27" s="417"/>
      <c r="M27" s="417"/>
      <c r="N27" s="118" t="s">
        <v>10</v>
      </c>
      <c r="O27" s="127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586"/>
      <c r="AV27" s="587"/>
      <c r="AW27" s="193"/>
      <c r="AX27" s="193"/>
      <c r="AY27" s="190"/>
      <c r="AZ27" s="540"/>
      <c r="BA27" s="540"/>
      <c r="BB27" s="120"/>
      <c r="BF27" s="93"/>
      <c r="BG27" s="94"/>
      <c r="BH27" s="95"/>
      <c r="BM27" s="8">
        <v>0.177083333333333</v>
      </c>
    </row>
    <row r="28" spans="1:65" ht="15.75" customHeight="1">
      <c r="A28" s="536"/>
      <c r="B28" s="537"/>
      <c r="C28" s="72" t="s">
        <v>4</v>
      </c>
      <c r="D28" s="413"/>
      <c r="E28" s="413"/>
      <c r="F28" s="413"/>
      <c r="G28" s="413"/>
      <c r="H28" s="414"/>
      <c r="I28" s="417"/>
      <c r="J28" s="417"/>
      <c r="K28" s="417"/>
      <c r="L28" s="417"/>
      <c r="M28" s="417"/>
      <c r="N28" s="118" t="s">
        <v>183</v>
      </c>
      <c r="O28" s="133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586"/>
      <c r="AV28" s="587"/>
      <c r="AW28" s="193"/>
      <c r="AX28" s="193"/>
      <c r="AY28" s="190"/>
      <c r="AZ28" s="540"/>
      <c r="BA28" s="540"/>
      <c r="BB28" s="119"/>
      <c r="BF28" s="96" t="s">
        <v>188</v>
      </c>
      <c r="BG28" s="97" t="s">
        <v>212</v>
      </c>
      <c r="BH28" s="98">
        <f>ROUND(($U$41*15/100),0)</f>
        <v>0</v>
      </c>
      <c r="BM28" s="8">
        <v>0.1875</v>
      </c>
    </row>
    <row r="29" spans="1:65" ht="15.75" customHeight="1">
      <c r="A29" s="75"/>
      <c r="B29" s="541"/>
      <c r="C29" s="543"/>
      <c r="D29" s="415"/>
      <c r="E29" s="415"/>
      <c r="F29" s="415"/>
      <c r="G29" s="415"/>
      <c r="H29" s="416"/>
      <c r="I29" s="417"/>
      <c r="J29" s="417"/>
      <c r="K29" s="417"/>
      <c r="L29" s="417"/>
      <c r="M29" s="417"/>
      <c r="N29" s="118" t="s">
        <v>10</v>
      </c>
      <c r="O29" s="127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586"/>
      <c r="AV29" s="587"/>
      <c r="AW29" s="193"/>
      <c r="AX29" s="193"/>
      <c r="AY29" s="190"/>
      <c r="AZ29" s="540"/>
      <c r="BA29" s="540"/>
      <c r="BB29" s="120"/>
      <c r="BF29" s="96" t="s">
        <v>189</v>
      </c>
      <c r="BG29" s="97" t="s">
        <v>213</v>
      </c>
      <c r="BH29" s="98">
        <f>ROUND(SUM($U$41,IF(AND(ISERROR(VLOOKUP($F$47,$BF$28:$BH$28,3,0)),ISERROR(VLOOKUP($F$48,$BF$28:$BH$28,3,0))),0,BH28))*10/100,0)</f>
        <v>0</v>
      </c>
      <c r="BM29" s="8">
        <v>0.197916666666667</v>
      </c>
    </row>
    <row r="30" spans="1:65" ht="15.75" customHeight="1">
      <c r="A30" s="536"/>
      <c r="B30" s="537"/>
      <c r="C30" s="72" t="s">
        <v>4</v>
      </c>
      <c r="D30" s="396"/>
      <c r="E30" s="396"/>
      <c r="F30" s="396"/>
      <c r="G30" s="396"/>
      <c r="H30" s="397"/>
      <c r="I30" s="400"/>
      <c r="J30" s="400"/>
      <c r="K30" s="400"/>
      <c r="L30" s="400"/>
      <c r="M30" s="400"/>
      <c r="N30" s="118" t="s">
        <v>183</v>
      </c>
      <c r="O30" s="133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586"/>
      <c r="AV30" s="587"/>
      <c r="AW30" s="193"/>
      <c r="AX30" s="193"/>
      <c r="AY30" s="190"/>
      <c r="AZ30" s="540"/>
      <c r="BA30" s="540"/>
      <c r="BB30" s="120"/>
      <c r="BF30" s="96" t="s">
        <v>190</v>
      </c>
      <c r="BG30" s="97" t="s">
        <v>214</v>
      </c>
      <c r="BH30" s="98">
        <f>ROUND(SUM($U$41,IF(AND(ISERROR(VLOOKUP($F$47,$BF$28:$BH$28,3,0)),ISERROR(VLOOKUP($F$48,$BF$28:$BH$28,3,0))),0,$BH$28),IF(AND(ISERROR(VLOOKUP($F$47,$BF$29:$BH$29,3,0)),ISERROR(VLOOKUP($F$48,$BF$29:$BH$29,3,0))),0,$BH$29))*5/100,0)</f>
        <v>0</v>
      </c>
      <c r="BM30" s="8">
        <v>0.208333333333333</v>
      </c>
    </row>
    <row r="31" spans="1:65" ht="15.75" customHeight="1">
      <c r="A31" s="75"/>
      <c r="B31" s="541"/>
      <c r="C31" s="543"/>
      <c r="D31" s="398"/>
      <c r="E31" s="398"/>
      <c r="F31" s="398"/>
      <c r="G31" s="398"/>
      <c r="H31" s="399"/>
      <c r="I31" s="400"/>
      <c r="J31" s="400"/>
      <c r="K31" s="400"/>
      <c r="L31" s="400"/>
      <c r="M31" s="400"/>
      <c r="N31" s="118" t="s">
        <v>10</v>
      </c>
      <c r="O31" s="127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586"/>
      <c r="AV31" s="587"/>
      <c r="AW31" s="193"/>
      <c r="AX31" s="193"/>
      <c r="AY31" s="190"/>
      <c r="AZ31" s="540"/>
      <c r="BA31" s="540"/>
      <c r="BB31" s="120"/>
      <c r="BF31" s="96" t="s">
        <v>191</v>
      </c>
      <c r="BG31" s="97" t="s">
        <v>215</v>
      </c>
      <c r="BH31" s="98">
        <v>200</v>
      </c>
      <c r="BM31" s="8">
        <v>0.21875</v>
      </c>
    </row>
    <row r="32" spans="1:65" ht="15.75" customHeight="1">
      <c r="A32" s="536"/>
      <c r="B32" s="537"/>
      <c r="C32" s="72" t="s">
        <v>4</v>
      </c>
      <c r="D32" s="403"/>
      <c r="E32" s="404"/>
      <c r="F32" s="404"/>
      <c r="G32" s="404"/>
      <c r="H32" s="405"/>
      <c r="I32" s="409"/>
      <c r="J32" s="409"/>
      <c r="K32" s="409"/>
      <c r="L32" s="409"/>
      <c r="M32" s="409"/>
      <c r="N32" s="118" t="s">
        <v>183</v>
      </c>
      <c r="O32" s="133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586"/>
      <c r="AV32" s="587"/>
      <c r="AW32" s="193"/>
      <c r="AX32" s="193"/>
      <c r="AY32" s="190"/>
      <c r="AZ32" s="540"/>
      <c r="BA32" s="540"/>
      <c r="BB32" s="119"/>
      <c r="BF32" s="96" t="s">
        <v>223</v>
      </c>
      <c r="BG32" s="97" t="s">
        <v>225</v>
      </c>
      <c r="BH32" s="98">
        <v>100</v>
      </c>
      <c r="BM32" s="8">
        <v>0.229166666666667</v>
      </c>
    </row>
    <row r="33" spans="1:65" ht="15.75" customHeight="1">
      <c r="A33" s="75"/>
      <c r="B33" s="541"/>
      <c r="C33" s="543"/>
      <c r="D33" s="588"/>
      <c r="E33" s="589"/>
      <c r="F33" s="589"/>
      <c r="G33" s="589"/>
      <c r="H33" s="590"/>
      <c r="I33" s="409"/>
      <c r="J33" s="409"/>
      <c r="K33" s="409"/>
      <c r="L33" s="409"/>
      <c r="M33" s="409"/>
      <c r="N33" s="200" t="s">
        <v>10</v>
      </c>
      <c r="O33" s="127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586"/>
      <c r="AV33" s="587"/>
      <c r="AW33" s="193"/>
      <c r="AX33" s="193"/>
      <c r="AY33" s="190"/>
      <c r="AZ33" s="540"/>
      <c r="BA33" s="540"/>
      <c r="BB33" s="120"/>
      <c r="BF33" s="96" t="s">
        <v>224</v>
      </c>
      <c r="BG33" s="97" t="s">
        <v>216</v>
      </c>
      <c r="BH33" s="98">
        <v>200</v>
      </c>
      <c r="BM33" s="8">
        <v>0.239583333333333</v>
      </c>
    </row>
    <row r="34" spans="1:65" ht="15.75" customHeight="1">
      <c r="A34" s="536"/>
      <c r="B34" s="537"/>
      <c r="C34" s="72" t="s">
        <v>4</v>
      </c>
      <c r="D34" s="403"/>
      <c r="E34" s="404"/>
      <c r="F34" s="404"/>
      <c r="G34" s="404"/>
      <c r="H34" s="405"/>
      <c r="I34" s="409"/>
      <c r="J34" s="409"/>
      <c r="K34" s="409"/>
      <c r="L34" s="409"/>
      <c r="M34" s="409"/>
      <c r="N34" s="118" t="s">
        <v>183</v>
      </c>
      <c r="O34" s="133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586"/>
      <c r="AV34" s="587"/>
      <c r="AW34" s="193"/>
      <c r="AX34" s="193"/>
      <c r="AY34" s="190"/>
      <c r="AZ34" s="540"/>
      <c r="BA34" s="540"/>
      <c r="BF34" s="99"/>
      <c r="BG34" s="100"/>
      <c r="BH34" s="101"/>
      <c r="BM34" s="8">
        <v>0.25</v>
      </c>
    </row>
    <row r="35" spans="1:65" ht="15.75" customHeight="1">
      <c r="A35" s="75"/>
      <c r="B35" s="541"/>
      <c r="C35" s="543"/>
      <c r="D35" s="588"/>
      <c r="E35" s="589"/>
      <c r="F35" s="589"/>
      <c r="G35" s="589"/>
      <c r="H35" s="590"/>
      <c r="I35" s="409"/>
      <c r="J35" s="409"/>
      <c r="K35" s="409"/>
      <c r="L35" s="409"/>
      <c r="M35" s="409"/>
      <c r="N35" s="200" t="s">
        <v>10</v>
      </c>
      <c r="O35" s="127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586"/>
      <c r="AV35" s="587"/>
      <c r="AW35" s="193"/>
      <c r="AX35" s="193"/>
      <c r="AY35" s="190"/>
      <c r="AZ35" s="540"/>
      <c r="BA35" s="540"/>
      <c r="BB35"/>
      <c r="BC35"/>
      <c r="BF35" s="102" t="s">
        <v>192</v>
      </c>
      <c r="BG35" s="103" t="s">
        <v>217</v>
      </c>
      <c r="BH35" s="104">
        <f>ROUND(((SUM(U44:W46))*15/100),0)</f>
        <v>0</v>
      </c>
      <c r="BM35" s="8">
        <v>0.2708333333333333</v>
      </c>
    </row>
    <row r="36" spans="1:65" ht="15.75" customHeight="1">
      <c r="A36" s="591"/>
      <c r="B36" s="592"/>
      <c r="C36" s="198" t="s">
        <v>4</v>
      </c>
      <c r="D36" s="403"/>
      <c r="E36" s="404"/>
      <c r="F36" s="404"/>
      <c r="G36" s="404"/>
      <c r="H36" s="405"/>
      <c r="I36" s="409"/>
      <c r="J36" s="409"/>
      <c r="K36" s="409"/>
      <c r="L36" s="409"/>
      <c r="M36" s="409"/>
      <c r="N36" s="199" t="s">
        <v>183</v>
      </c>
      <c r="O36" s="127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593"/>
      <c r="AV36" s="594"/>
      <c r="AW36" s="193"/>
      <c r="AX36" s="193"/>
      <c r="AY36" s="190"/>
      <c r="AZ36" s="540"/>
      <c r="BA36" s="540"/>
      <c r="BB36"/>
      <c r="BC36"/>
      <c r="BF36" s="102" t="s">
        <v>193</v>
      </c>
      <c r="BG36" s="103" t="s">
        <v>218</v>
      </c>
      <c r="BH36" s="104">
        <f>ROUND(SUM($U$44:$W$46,IF(AND(ISERROR(VLOOKUP($F$49,$BF$35:$BH$35,3,0)),ISERROR(VLOOKUP($F$50,$BF$35:$BH$35,3,0))),0,$BH$35))*10/100,0)</f>
        <v>0</v>
      </c>
      <c r="BM36" s="8">
        <v>0.28125</v>
      </c>
    </row>
    <row r="37" spans="1:65" ht="15.75" customHeight="1" thickBot="1">
      <c r="A37" s="92"/>
      <c r="B37" s="538"/>
      <c r="C37" s="539"/>
      <c r="D37" s="588"/>
      <c r="E37" s="589"/>
      <c r="F37" s="589"/>
      <c r="G37" s="589"/>
      <c r="H37" s="590"/>
      <c r="I37" s="409"/>
      <c r="J37" s="409"/>
      <c r="K37" s="409"/>
      <c r="L37" s="409"/>
      <c r="M37" s="409"/>
      <c r="N37" s="123" t="s">
        <v>10</v>
      </c>
      <c r="O37" s="130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586"/>
      <c r="AV37" s="587"/>
      <c r="AW37" s="193"/>
      <c r="AX37" s="193"/>
      <c r="AY37" s="190"/>
      <c r="AZ37" s="540"/>
      <c r="BA37" s="540"/>
      <c r="BB37"/>
      <c r="BC37"/>
      <c r="BF37" s="102" t="s">
        <v>194</v>
      </c>
      <c r="BG37" s="103" t="s">
        <v>219</v>
      </c>
      <c r="BH37" s="104">
        <f>ROUND(SUM($U$44:$W$46,IF(AND(ISERROR(VLOOKUP($F$49,$BF$35:$BH$35,3,0)),ISERROR(VLOOKUP($F$50,$BF$35:$BH$35,3,0))),0,$BH$35),IF(AND(ISERROR(VLOOKUP($F$49,$BF$38:$BH$38,3,0)),ISERROR(VLOOKUP($F$50,$BF$38:$BH$38,3,0))),0,$BH$38))*5/100,0)</f>
        <v>0</v>
      </c>
      <c r="BM37" s="8">
        <v>0.2916666666666667</v>
      </c>
    </row>
    <row r="38" spans="1:65" ht="15.75" customHeight="1">
      <c r="A38"/>
      <c r="B38" s="385" t="s">
        <v>232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/>
      <c r="BC38"/>
      <c r="BF38" s="102"/>
      <c r="BG38" s="103"/>
      <c r="BH38" s="104"/>
      <c r="BM38" s="8">
        <v>0.3020833333333333</v>
      </c>
    </row>
    <row r="39" spans="1:65" ht="26.25" customHeight="1">
      <c r="A39" s="14" t="s">
        <v>49</v>
      </c>
      <c r="B39"/>
      <c r="C39"/>
      <c r="D39"/>
      <c r="E39" s="15"/>
      <c r="F39" s="15"/>
      <c r="G39" s="15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F39" s="102"/>
      <c r="BG39" s="103"/>
      <c r="BH39" s="104"/>
      <c r="BM39" s="8">
        <v>0.3125</v>
      </c>
    </row>
    <row r="40" spans="1:65" ht="15.75" customHeight="1">
      <c r="A40" s="145" t="s">
        <v>50</v>
      </c>
      <c r="B40" s="212" t="s">
        <v>51</v>
      </c>
      <c r="C40" s="221"/>
      <c r="D40" s="221"/>
      <c r="E40" s="222"/>
      <c r="F40" s="212" t="s">
        <v>52</v>
      </c>
      <c r="G40" s="213"/>
      <c r="H40" s="213"/>
      <c r="I40" s="213"/>
      <c r="J40" s="213"/>
      <c r="K40" s="214"/>
      <c r="L40" s="387" t="s">
        <v>180</v>
      </c>
      <c r="M40" s="388"/>
      <c r="N40" s="389"/>
      <c r="O40" s="212" t="s">
        <v>54</v>
      </c>
      <c r="P40" s="390"/>
      <c r="Q40" s="391" t="s">
        <v>182</v>
      </c>
      <c r="R40" s="392"/>
      <c r="S40" s="392"/>
      <c r="T40" s="17" t="s">
        <v>55</v>
      </c>
      <c r="U40" s="391" t="s">
        <v>181</v>
      </c>
      <c r="V40" s="391"/>
      <c r="W40" s="391"/>
      <c r="X40" s="570" t="s">
        <v>248</v>
      </c>
      <c r="Y40" s="571"/>
      <c r="Z40" s="572"/>
      <c r="AA40" s="382" t="s">
        <v>56</v>
      </c>
      <c r="AB40" s="393"/>
      <c r="AC40" s="393"/>
      <c r="AD40" s="382" t="s">
        <v>57</v>
      </c>
      <c r="AE40" s="382"/>
      <c r="AF40" s="382"/>
      <c r="AG40" s="382" t="s">
        <v>58</v>
      </c>
      <c r="AH40" s="382"/>
      <c r="AI40" s="382"/>
      <c r="AJ40" s="382" t="s">
        <v>59</v>
      </c>
      <c r="AK40" s="207"/>
      <c r="AL40" s="208"/>
      <c r="AM40" s="383" t="s">
        <v>60</v>
      </c>
      <c r="AN40" s="214"/>
      <c r="AO40" s="382" t="s">
        <v>61</v>
      </c>
      <c r="AP40" s="384"/>
      <c r="AQ40" s="384"/>
      <c r="AR40" s="18" t="s">
        <v>62</v>
      </c>
      <c r="AS40" s="16" t="s">
        <v>63</v>
      </c>
      <c r="AT40" s="19"/>
      <c r="AU40" s="16"/>
      <c r="AV40" s="573" t="s">
        <v>249</v>
      </c>
      <c r="AW40" s="574"/>
      <c r="AX40" s="575"/>
      <c r="AY40" s="382" t="s">
        <v>95</v>
      </c>
      <c r="AZ40" s="382"/>
      <c r="BA40" s="382"/>
      <c r="BB40" s="201" t="s">
        <v>96</v>
      </c>
      <c r="BC40" s="203"/>
      <c r="BF40" s="175" t="s">
        <v>195</v>
      </c>
      <c r="BG40" s="176" t="s">
        <v>220</v>
      </c>
      <c r="BH40" s="177">
        <f>ROUND((BK25*137/1000),0)</f>
        <v>0</v>
      </c>
      <c r="BM40" s="8">
        <v>0.3229166666666667</v>
      </c>
    </row>
    <row r="41" spans="1:65" ht="15.75" customHeight="1">
      <c r="A41" s="139">
        <f>I12</f>
        <v>0</v>
      </c>
      <c r="B41" s="544"/>
      <c r="C41" s="545"/>
      <c r="D41" s="545"/>
      <c r="E41" s="546"/>
      <c r="F41" s="371"/>
      <c r="G41" s="372"/>
      <c r="H41" s="372"/>
      <c r="I41" s="372"/>
      <c r="J41" s="372"/>
      <c r="K41" s="373"/>
      <c r="L41" s="374"/>
      <c r="M41" s="375"/>
      <c r="N41" s="376"/>
      <c r="O41" s="377"/>
      <c r="P41" s="378"/>
      <c r="Q41" s="184"/>
      <c r="R41" s="547"/>
      <c r="S41" s="548"/>
      <c r="T41" s="185"/>
      <c r="U41" s="549"/>
      <c r="V41" s="550"/>
      <c r="W41" s="551"/>
      <c r="X41" s="576"/>
      <c r="Y41" s="577"/>
      <c r="Z41" s="578"/>
      <c r="AA41" s="349"/>
      <c r="AB41" s="350"/>
      <c r="AC41" s="351"/>
      <c r="AD41" s="349"/>
      <c r="AE41" s="350"/>
      <c r="AF41" s="351"/>
      <c r="AG41" s="349"/>
      <c r="AH41" s="350"/>
      <c r="AI41" s="351"/>
      <c r="AJ41" s="352"/>
      <c r="AK41" s="353"/>
      <c r="AL41" s="354"/>
      <c r="AM41" s="355">
        <v>10</v>
      </c>
      <c r="AN41" s="356"/>
      <c r="AO41" s="552"/>
      <c r="AP41" s="553"/>
      <c r="AQ41" s="554"/>
      <c r="AR41" s="186"/>
      <c r="AS41" s="552"/>
      <c r="AT41" s="553"/>
      <c r="AU41" s="554"/>
      <c r="AV41" s="531"/>
      <c r="AW41" s="532"/>
      <c r="AX41" s="533"/>
      <c r="AY41" s="552"/>
      <c r="AZ41" s="553"/>
      <c r="BA41" s="554"/>
      <c r="BB41" s="271"/>
      <c r="BC41" s="273"/>
      <c r="BF41" s="108" t="s">
        <v>196</v>
      </c>
      <c r="BG41" s="109" t="s">
        <v>230</v>
      </c>
      <c r="BH41" s="110">
        <f>ROUND((BK25*100/1000),0)</f>
        <v>0</v>
      </c>
      <c r="BM41" s="8">
        <v>0.3333333333333333</v>
      </c>
    </row>
    <row r="42" spans="1:65" ht="15.75" customHeight="1">
      <c r="A42" s="139">
        <f>I14</f>
        <v>0</v>
      </c>
      <c r="B42" s="544"/>
      <c r="C42" s="545"/>
      <c r="D42" s="545"/>
      <c r="E42" s="546"/>
      <c r="F42" s="371"/>
      <c r="G42" s="372"/>
      <c r="H42" s="372"/>
      <c r="I42" s="372"/>
      <c r="J42" s="372"/>
      <c r="K42" s="373"/>
      <c r="L42" s="374"/>
      <c r="M42" s="375"/>
      <c r="N42" s="376"/>
      <c r="O42" s="377"/>
      <c r="P42" s="378"/>
      <c r="Q42" s="184"/>
      <c r="R42" s="547"/>
      <c r="S42" s="548"/>
      <c r="T42" s="185"/>
      <c r="U42" s="549"/>
      <c r="V42" s="550"/>
      <c r="W42" s="551"/>
      <c r="X42" s="576"/>
      <c r="Y42" s="577"/>
      <c r="Z42" s="578"/>
      <c r="AA42" s="349"/>
      <c r="AB42" s="350"/>
      <c r="AC42" s="351"/>
      <c r="AD42" s="349"/>
      <c r="AE42" s="350"/>
      <c r="AF42" s="351"/>
      <c r="AG42" s="349"/>
      <c r="AH42" s="350"/>
      <c r="AI42" s="351"/>
      <c r="AJ42" s="352"/>
      <c r="AK42" s="353"/>
      <c r="AL42" s="354"/>
      <c r="AM42" s="355">
        <v>10</v>
      </c>
      <c r="AN42" s="356"/>
      <c r="AO42" s="552"/>
      <c r="AP42" s="553"/>
      <c r="AQ42" s="554"/>
      <c r="AR42" s="186"/>
      <c r="AS42" s="552"/>
      <c r="AT42" s="553"/>
      <c r="AU42" s="554"/>
      <c r="AV42" s="531"/>
      <c r="AW42" s="532"/>
      <c r="AX42" s="533"/>
      <c r="AY42" s="552"/>
      <c r="AZ42" s="553"/>
      <c r="BA42" s="554"/>
      <c r="BB42" s="271"/>
      <c r="BC42" s="273"/>
      <c r="BF42" s="108" t="s">
        <v>197</v>
      </c>
      <c r="BG42" s="109" t="s">
        <v>231</v>
      </c>
      <c r="BH42" s="110">
        <f>ROUND((BK25*55/1000),0)</f>
        <v>0</v>
      </c>
      <c r="BM42" s="8">
        <v>0.34375</v>
      </c>
    </row>
    <row r="43" spans="1:65" ht="15.75" customHeight="1">
      <c r="A43" s="139">
        <f>I16</f>
        <v>0</v>
      </c>
      <c r="B43" s="544"/>
      <c r="C43" s="545"/>
      <c r="D43" s="545"/>
      <c r="E43" s="546"/>
      <c r="F43" s="371"/>
      <c r="G43" s="372"/>
      <c r="H43" s="372"/>
      <c r="I43" s="372"/>
      <c r="J43" s="372"/>
      <c r="K43" s="373"/>
      <c r="L43" s="374"/>
      <c r="M43" s="375"/>
      <c r="N43" s="376"/>
      <c r="O43" s="377"/>
      <c r="P43" s="378"/>
      <c r="Q43" s="184"/>
      <c r="R43" s="547"/>
      <c r="S43" s="548"/>
      <c r="T43" s="185"/>
      <c r="U43" s="549"/>
      <c r="V43" s="550"/>
      <c r="W43" s="551"/>
      <c r="X43" s="576"/>
      <c r="Y43" s="577"/>
      <c r="Z43" s="578"/>
      <c r="AA43" s="349"/>
      <c r="AB43" s="350"/>
      <c r="AC43" s="351"/>
      <c r="AD43" s="349"/>
      <c r="AE43" s="350"/>
      <c r="AF43" s="351"/>
      <c r="AG43" s="349"/>
      <c r="AH43" s="350"/>
      <c r="AI43" s="351"/>
      <c r="AJ43" s="352"/>
      <c r="AK43" s="353"/>
      <c r="AL43" s="354"/>
      <c r="AM43" s="355">
        <v>10</v>
      </c>
      <c r="AN43" s="356"/>
      <c r="AO43" s="552"/>
      <c r="AP43" s="553"/>
      <c r="AQ43" s="554"/>
      <c r="AR43" s="186"/>
      <c r="AS43" s="552"/>
      <c r="AT43" s="553"/>
      <c r="AU43" s="554"/>
      <c r="AV43" s="531"/>
      <c r="AW43" s="532"/>
      <c r="AX43" s="533"/>
      <c r="AY43" s="552"/>
      <c r="AZ43" s="553"/>
      <c r="BA43" s="554"/>
      <c r="BB43" s="271"/>
      <c r="BC43" s="273"/>
      <c r="BF43" s="108" t="s">
        <v>226</v>
      </c>
      <c r="BG43" s="109" t="s">
        <v>228</v>
      </c>
      <c r="BH43" s="110">
        <f>ROUND((BK25*63/1000),0)</f>
        <v>0</v>
      </c>
      <c r="BI43" s="174"/>
      <c r="BM43" s="8">
        <v>0.3541666666666667</v>
      </c>
    </row>
    <row r="44" spans="1:65" ht="15.75" customHeight="1">
      <c r="A44" s="47">
        <f>I18</f>
        <v>0</v>
      </c>
      <c r="B44" s="558"/>
      <c r="C44" s="559"/>
      <c r="D44" s="559"/>
      <c r="E44" s="560"/>
      <c r="F44" s="360"/>
      <c r="G44" s="361"/>
      <c r="H44" s="361"/>
      <c r="I44" s="361"/>
      <c r="J44" s="361"/>
      <c r="K44" s="362"/>
      <c r="L44" s="363"/>
      <c r="M44" s="364"/>
      <c r="N44" s="365"/>
      <c r="O44" s="366"/>
      <c r="P44" s="367"/>
      <c r="Q44" s="183"/>
      <c r="R44" s="561"/>
      <c r="S44" s="562"/>
      <c r="T44" s="48"/>
      <c r="U44" s="563"/>
      <c r="V44" s="564"/>
      <c r="W44" s="565"/>
      <c r="X44" s="576"/>
      <c r="Y44" s="577"/>
      <c r="Z44" s="578"/>
      <c r="AA44" s="349"/>
      <c r="AB44" s="350"/>
      <c r="AC44" s="351"/>
      <c r="AD44" s="349"/>
      <c r="AE44" s="350"/>
      <c r="AF44" s="351"/>
      <c r="AG44" s="349"/>
      <c r="AH44" s="350"/>
      <c r="AI44" s="351"/>
      <c r="AJ44" s="352"/>
      <c r="AK44" s="353"/>
      <c r="AL44" s="354"/>
      <c r="AM44" s="355">
        <v>10</v>
      </c>
      <c r="AN44" s="356"/>
      <c r="AO44" s="555"/>
      <c r="AP44" s="556"/>
      <c r="AQ44" s="557"/>
      <c r="AR44" s="182"/>
      <c r="AS44" s="555"/>
      <c r="AT44" s="556"/>
      <c r="AU44" s="557"/>
      <c r="AV44" s="531"/>
      <c r="AW44" s="532"/>
      <c r="AX44" s="533"/>
      <c r="AY44" s="555"/>
      <c r="AZ44" s="556"/>
      <c r="BA44" s="557"/>
      <c r="BB44" s="271"/>
      <c r="BC44" s="273"/>
      <c r="BF44" s="108" t="s">
        <v>227</v>
      </c>
      <c r="BG44" s="109" t="s">
        <v>229</v>
      </c>
      <c r="BH44" s="110">
        <f>ROUND((BK25*42/1000),0)</f>
        <v>0</v>
      </c>
      <c r="BI44" s="174"/>
      <c r="BK44" s="87"/>
      <c r="BM44" s="8">
        <v>0.3645833333333333</v>
      </c>
    </row>
    <row r="45" spans="1:65" ht="15.75" customHeight="1">
      <c r="A45" s="47">
        <f>I20</f>
        <v>0</v>
      </c>
      <c r="B45" s="558"/>
      <c r="C45" s="559"/>
      <c r="D45" s="559"/>
      <c r="E45" s="560"/>
      <c r="F45" s="360"/>
      <c r="G45" s="361"/>
      <c r="H45" s="361"/>
      <c r="I45" s="361"/>
      <c r="J45" s="361"/>
      <c r="K45" s="362"/>
      <c r="L45" s="363"/>
      <c r="M45" s="364"/>
      <c r="N45" s="365"/>
      <c r="O45" s="366"/>
      <c r="P45" s="367"/>
      <c r="Q45" s="183"/>
      <c r="R45" s="561"/>
      <c r="S45" s="562"/>
      <c r="T45" s="48"/>
      <c r="U45" s="368"/>
      <c r="V45" s="369"/>
      <c r="W45" s="370"/>
      <c r="X45" s="576"/>
      <c r="Y45" s="577"/>
      <c r="Z45" s="578"/>
      <c r="AA45" s="349"/>
      <c r="AB45" s="350"/>
      <c r="AC45" s="351"/>
      <c r="AD45" s="349"/>
      <c r="AE45" s="350"/>
      <c r="AF45" s="351"/>
      <c r="AG45" s="349"/>
      <c r="AH45" s="350"/>
      <c r="AI45" s="351"/>
      <c r="AJ45" s="352"/>
      <c r="AK45" s="353"/>
      <c r="AL45" s="354"/>
      <c r="AM45" s="355">
        <v>10</v>
      </c>
      <c r="AN45" s="356"/>
      <c r="AO45" s="555"/>
      <c r="AP45" s="556"/>
      <c r="AQ45" s="557"/>
      <c r="AR45" s="182"/>
      <c r="AS45" s="555"/>
      <c r="AT45" s="556"/>
      <c r="AU45" s="557"/>
      <c r="AV45" s="531"/>
      <c r="AW45" s="532"/>
      <c r="AX45" s="533"/>
      <c r="AY45" s="555"/>
      <c r="AZ45" s="556"/>
      <c r="BA45" s="557"/>
      <c r="BB45" s="271"/>
      <c r="BC45" s="273"/>
      <c r="BF45" s="111" t="s">
        <v>256</v>
      </c>
      <c r="BG45" s="112" t="s">
        <v>257</v>
      </c>
      <c r="BH45" s="113">
        <f>ROUND((BK26*42/1000),0)</f>
        <v>0</v>
      </c>
      <c r="BM45" s="8">
        <v>0.375</v>
      </c>
    </row>
    <row r="46" spans="1:65" ht="17.25" customHeight="1">
      <c r="A46" s="47">
        <f>I22</f>
        <v>0</v>
      </c>
      <c r="B46" s="558"/>
      <c r="C46" s="559"/>
      <c r="D46" s="559"/>
      <c r="E46" s="560"/>
      <c r="F46" s="360"/>
      <c r="G46" s="361"/>
      <c r="H46" s="361"/>
      <c r="I46" s="361"/>
      <c r="J46" s="361"/>
      <c r="K46" s="362"/>
      <c r="L46" s="363"/>
      <c r="M46" s="364"/>
      <c r="N46" s="365"/>
      <c r="O46" s="366"/>
      <c r="P46" s="367"/>
      <c r="Q46" s="183"/>
      <c r="R46" s="561"/>
      <c r="S46" s="562"/>
      <c r="T46" s="48"/>
      <c r="U46" s="368"/>
      <c r="V46" s="369"/>
      <c r="W46" s="370"/>
      <c r="X46" s="576"/>
      <c r="Y46" s="577"/>
      <c r="Z46" s="578"/>
      <c r="AA46" s="349"/>
      <c r="AB46" s="350"/>
      <c r="AC46" s="351"/>
      <c r="AD46" s="349"/>
      <c r="AE46" s="350"/>
      <c r="AF46" s="351"/>
      <c r="AG46" s="349"/>
      <c r="AH46" s="350"/>
      <c r="AI46" s="351"/>
      <c r="AJ46" s="352"/>
      <c r="AK46" s="353"/>
      <c r="AL46" s="354"/>
      <c r="AM46" s="355">
        <v>10</v>
      </c>
      <c r="AN46" s="356"/>
      <c r="AO46" s="555"/>
      <c r="AP46" s="556"/>
      <c r="AQ46" s="557"/>
      <c r="AR46" s="182"/>
      <c r="AS46" s="555"/>
      <c r="AT46" s="556"/>
      <c r="AU46" s="557"/>
      <c r="AV46" s="531"/>
      <c r="AW46" s="532"/>
      <c r="AX46" s="533"/>
      <c r="AY46" s="555"/>
      <c r="AZ46" s="556"/>
      <c r="BA46" s="557"/>
      <c r="BB46" s="271"/>
      <c r="BC46" s="273"/>
      <c r="BM46" s="8">
        <v>0.3854166666666667</v>
      </c>
    </row>
    <row r="47" spans="1:65" ht="14.25" customHeight="1">
      <c r="A47" s="142">
        <f>I24</f>
        <v>0</v>
      </c>
      <c r="B47" s="332"/>
      <c r="C47" s="333"/>
      <c r="D47" s="333"/>
      <c r="E47" s="334"/>
      <c r="F47" s="335"/>
      <c r="G47" s="336"/>
      <c r="H47" s="336"/>
      <c r="I47" s="336"/>
      <c r="J47" s="336"/>
      <c r="K47" s="337"/>
      <c r="L47" s="338"/>
      <c r="M47" s="339"/>
      <c r="N47" s="340"/>
      <c r="O47" s="341"/>
      <c r="P47" s="342"/>
      <c r="Q47" s="152"/>
      <c r="R47" s="324"/>
      <c r="S47" s="326"/>
      <c r="T47" s="143"/>
      <c r="U47" s="343"/>
      <c r="V47" s="344"/>
      <c r="W47" s="345"/>
      <c r="X47" s="576"/>
      <c r="Y47" s="577"/>
      <c r="Z47" s="578"/>
      <c r="AA47" s="349"/>
      <c r="AB47" s="350"/>
      <c r="AC47" s="351"/>
      <c r="AD47" s="349"/>
      <c r="AE47" s="350"/>
      <c r="AF47" s="351"/>
      <c r="AG47" s="349"/>
      <c r="AH47" s="350"/>
      <c r="AI47" s="351"/>
      <c r="AJ47" s="352"/>
      <c r="AK47" s="353"/>
      <c r="AL47" s="354"/>
      <c r="AM47" s="355">
        <v>10</v>
      </c>
      <c r="AN47" s="356"/>
      <c r="AO47" s="327"/>
      <c r="AP47" s="328"/>
      <c r="AQ47" s="329"/>
      <c r="AR47" s="153"/>
      <c r="AS47" s="327"/>
      <c r="AT47" s="328"/>
      <c r="AU47" s="329"/>
      <c r="AV47" s="531"/>
      <c r="AW47" s="532"/>
      <c r="AX47" s="533"/>
      <c r="AY47" s="327"/>
      <c r="AZ47" s="328"/>
      <c r="BA47" s="329"/>
      <c r="BB47" s="271"/>
      <c r="BC47" s="273"/>
      <c r="BJ47" s="178" t="s">
        <v>35</v>
      </c>
      <c r="BK47" s="179">
        <f>SUM(U41:W46)</f>
        <v>0</v>
      </c>
      <c r="BM47" s="8">
        <v>0.3958333333333333</v>
      </c>
    </row>
    <row r="48" spans="1:65" ht="15.75" customHeight="1">
      <c r="A48" s="142">
        <f>I26</f>
        <v>0</v>
      </c>
      <c r="B48" s="332"/>
      <c r="C48" s="333"/>
      <c r="D48" s="333"/>
      <c r="E48" s="334"/>
      <c r="F48" s="335"/>
      <c r="G48" s="336"/>
      <c r="H48" s="336"/>
      <c r="I48" s="336"/>
      <c r="J48" s="336"/>
      <c r="K48" s="337"/>
      <c r="L48" s="338"/>
      <c r="M48" s="339"/>
      <c r="N48" s="340"/>
      <c r="O48" s="341"/>
      <c r="P48" s="342"/>
      <c r="Q48" s="152"/>
      <c r="R48" s="324"/>
      <c r="S48" s="326"/>
      <c r="T48" s="143"/>
      <c r="U48" s="343"/>
      <c r="V48" s="344"/>
      <c r="W48" s="345"/>
      <c r="X48" s="576"/>
      <c r="Y48" s="577"/>
      <c r="Z48" s="578"/>
      <c r="AA48" s="349"/>
      <c r="AB48" s="350"/>
      <c r="AC48" s="351"/>
      <c r="AD48" s="349"/>
      <c r="AE48" s="350"/>
      <c r="AF48" s="351"/>
      <c r="AG48" s="349"/>
      <c r="AH48" s="350"/>
      <c r="AI48" s="351"/>
      <c r="AJ48" s="352"/>
      <c r="AK48" s="353"/>
      <c r="AL48" s="354"/>
      <c r="AM48" s="355">
        <v>10</v>
      </c>
      <c r="AN48" s="356"/>
      <c r="AO48" s="327"/>
      <c r="AP48" s="328"/>
      <c r="AQ48" s="329"/>
      <c r="AR48" s="153"/>
      <c r="AS48" s="327"/>
      <c r="AT48" s="328"/>
      <c r="AU48" s="329"/>
      <c r="AV48" s="531"/>
      <c r="AW48" s="532"/>
      <c r="AX48" s="533"/>
      <c r="AY48" s="327"/>
      <c r="AZ48" s="328"/>
      <c r="BA48" s="329"/>
      <c r="BB48" s="271"/>
      <c r="BC48" s="273"/>
      <c r="BK48" s="180">
        <f>BK47*1/1000</f>
        <v>0</v>
      </c>
      <c r="BM48" s="8">
        <v>0.40625</v>
      </c>
    </row>
    <row r="49" spans="1:65" ht="14.25" customHeight="1">
      <c r="A49" s="142">
        <f>I27</f>
        <v>0</v>
      </c>
      <c r="B49" s="332"/>
      <c r="C49" s="333"/>
      <c r="D49" s="333"/>
      <c r="E49" s="334"/>
      <c r="F49" s="335"/>
      <c r="G49" s="336"/>
      <c r="H49" s="336"/>
      <c r="I49" s="336"/>
      <c r="J49" s="336"/>
      <c r="K49" s="337"/>
      <c r="L49" s="338"/>
      <c r="M49" s="339"/>
      <c r="N49" s="340"/>
      <c r="O49" s="341"/>
      <c r="P49" s="342"/>
      <c r="Q49" s="152"/>
      <c r="R49" s="324"/>
      <c r="S49" s="326"/>
      <c r="T49" s="143"/>
      <c r="U49" s="343"/>
      <c r="V49" s="344"/>
      <c r="W49" s="345"/>
      <c r="X49" s="576"/>
      <c r="Y49" s="577"/>
      <c r="Z49" s="578"/>
      <c r="AA49" s="349"/>
      <c r="AB49" s="350"/>
      <c r="AC49" s="351"/>
      <c r="AD49" s="349"/>
      <c r="AE49" s="350"/>
      <c r="AF49" s="351"/>
      <c r="AG49" s="349"/>
      <c r="AH49" s="350"/>
      <c r="AI49" s="351"/>
      <c r="AJ49" s="352"/>
      <c r="AK49" s="353"/>
      <c r="AL49" s="354"/>
      <c r="AM49" s="355">
        <v>10</v>
      </c>
      <c r="AN49" s="356"/>
      <c r="AO49" s="327"/>
      <c r="AP49" s="328"/>
      <c r="AQ49" s="329"/>
      <c r="AR49" s="153"/>
      <c r="AS49" s="327"/>
      <c r="AT49" s="328"/>
      <c r="AU49" s="329"/>
      <c r="AV49" s="531"/>
      <c r="AW49" s="532"/>
      <c r="AX49" s="533"/>
      <c r="AY49" s="327"/>
      <c r="AZ49" s="328"/>
      <c r="BA49" s="329"/>
      <c r="BB49" s="271"/>
      <c r="BC49" s="273"/>
      <c r="BM49" s="8">
        <v>0.4166666666666667</v>
      </c>
    </row>
    <row r="50" spans="1:65" ht="15.75" customHeight="1">
      <c r="A50" s="140">
        <f>I30</f>
        <v>0</v>
      </c>
      <c r="B50" s="308"/>
      <c r="C50" s="309"/>
      <c r="D50" s="309"/>
      <c r="E50" s="310"/>
      <c r="F50" s="311"/>
      <c r="G50" s="312"/>
      <c r="H50" s="312"/>
      <c r="I50" s="312"/>
      <c r="J50" s="312"/>
      <c r="K50" s="313"/>
      <c r="L50" s="314"/>
      <c r="M50" s="315"/>
      <c r="N50" s="316"/>
      <c r="O50" s="317"/>
      <c r="P50" s="318"/>
      <c r="Q50" s="150"/>
      <c r="R50" s="303"/>
      <c r="S50" s="305"/>
      <c r="T50" s="141"/>
      <c r="U50" s="319"/>
      <c r="V50" s="320"/>
      <c r="W50" s="321"/>
      <c r="X50" s="576"/>
      <c r="Y50" s="577"/>
      <c r="Z50" s="578"/>
      <c r="AA50" s="349"/>
      <c r="AB50" s="350"/>
      <c r="AC50" s="351"/>
      <c r="AD50" s="349"/>
      <c r="AE50" s="350"/>
      <c r="AF50" s="351"/>
      <c r="AG50" s="349"/>
      <c r="AH50" s="350"/>
      <c r="AI50" s="351"/>
      <c r="AJ50" s="352"/>
      <c r="AK50" s="353"/>
      <c r="AL50" s="354"/>
      <c r="AM50" s="355">
        <v>10</v>
      </c>
      <c r="AN50" s="356"/>
      <c r="AO50" s="284"/>
      <c r="AP50" s="285"/>
      <c r="AQ50" s="286"/>
      <c r="AR50" s="151"/>
      <c r="AS50" s="284"/>
      <c r="AT50" s="285"/>
      <c r="AU50" s="286"/>
      <c r="AV50" s="531"/>
      <c r="AW50" s="532"/>
      <c r="AX50" s="533"/>
      <c r="AY50" s="284"/>
      <c r="AZ50" s="285"/>
      <c r="BA50" s="286"/>
      <c r="BB50" s="271"/>
      <c r="BC50" s="273"/>
      <c r="BM50" s="8">
        <v>0.4270833333333333</v>
      </c>
    </row>
    <row r="51" spans="1:65" ht="20.25" customHeight="1">
      <c r="A51" s="147">
        <f>I32</f>
        <v>0</v>
      </c>
      <c r="B51" s="289"/>
      <c r="C51" s="290"/>
      <c r="D51" s="290"/>
      <c r="E51" s="291"/>
      <c r="F51" s="292"/>
      <c r="G51" s="293"/>
      <c r="H51" s="293"/>
      <c r="I51" s="293"/>
      <c r="J51" s="293"/>
      <c r="K51" s="294"/>
      <c r="L51" s="295"/>
      <c r="M51" s="296"/>
      <c r="N51" s="297"/>
      <c r="O51" s="298"/>
      <c r="P51" s="299"/>
      <c r="Q51" s="148"/>
      <c r="R51" s="279"/>
      <c r="S51" s="281"/>
      <c r="T51" s="149"/>
      <c r="U51" s="300"/>
      <c r="V51" s="301"/>
      <c r="W51" s="302"/>
      <c r="X51" s="576"/>
      <c r="Y51" s="577"/>
      <c r="Z51" s="578"/>
      <c r="AA51" s="349"/>
      <c r="AB51" s="350"/>
      <c r="AC51" s="351"/>
      <c r="AD51" s="349"/>
      <c r="AE51" s="350"/>
      <c r="AF51" s="351"/>
      <c r="AG51" s="349"/>
      <c r="AH51" s="350"/>
      <c r="AI51" s="351"/>
      <c r="AJ51" s="352"/>
      <c r="AK51" s="353"/>
      <c r="AL51" s="354"/>
      <c r="AM51" s="355">
        <v>10</v>
      </c>
      <c r="AN51" s="356"/>
      <c r="AO51" s="261"/>
      <c r="AP51" s="262"/>
      <c r="AQ51" s="263"/>
      <c r="AR51" s="146"/>
      <c r="AS51" s="261"/>
      <c r="AT51" s="262"/>
      <c r="AU51" s="263"/>
      <c r="AV51" s="531"/>
      <c r="AW51" s="532"/>
      <c r="AX51" s="533"/>
      <c r="AY51" s="261"/>
      <c r="AZ51" s="262"/>
      <c r="BA51" s="263"/>
      <c r="BB51" s="271"/>
      <c r="BC51" s="273"/>
      <c r="BM51" s="8">
        <v>0.4375</v>
      </c>
    </row>
    <row r="52" spans="1:65" ht="17.25" customHeight="1">
      <c r="A52" s="147">
        <f>I33</f>
        <v>0</v>
      </c>
      <c r="B52" s="289"/>
      <c r="C52" s="290"/>
      <c r="D52" s="290"/>
      <c r="E52" s="291"/>
      <c r="F52" s="292"/>
      <c r="G52" s="293"/>
      <c r="H52" s="293"/>
      <c r="I52" s="293"/>
      <c r="J52" s="293"/>
      <c r="K52" s="294"/>
      <c r="L52" s="295"/>
      <c r="M52" s="296"/>
      <c r="N52" s="297"/>
      <c r="O52" s="298"/>
      <c r="P52" s="299"/>
      <c r="Q52" s="148"/>
      <c r="R52" s="279"/>
      <c r="S52" s="281"/>
      <c r="T52" s="149"/>
      <c r="U52" s="300"/>
      <c r="V52" s="301"/>
      <c r="W52" s="302"/>
      <c r="X52" s="576"/>
      <c r="Y52" s="577"/>
      <c r="Z52" s="578"/>
      <c r="AA52" s="349"/>
      <c r="AB52" s="350"/>
      <c r="AC52" s="351"/>
      <c r="AD52" s="349"/>
      <c r="AE52" s="350"/>
      <c r="AF52" s="351"/>
      <c r="AG52" s="349"/>
      <c r="AH52" s="350"/>
      <c r="AI52" s="351"/>
      <c r="AJ52" s="352"/>
      <c r="AK52" s="353"/>
      <c r="AL52" s="354"/>
      <c r="AM52" s="355">
        <v>10</v>
      </c>
      <c r="AN52" s="356"/>
      <c r="AO52" s="261"/>
      <c r="AP52" s="262"/>
      <c r="AQ52" s="263"/>
      <c r="AR52" s="146"/>
      <c r="AS52" s="261"/>
      <c r="AT52" s="262"/>
      <c r="AU52" s="263"/>
      <c r="AV52" s="531"/>
      <c r="AW52" s="532"/>
      <c r="AX52" s="533"/>
      <c r="AY52" s="261"/>
      <c r="AZ52" s="262"/>
      <c r="BA52" s="263"/>
      <c r="BB52" s="271"/>
      <c r="BC52" s="273"/>
      <c r="BM52" s="8">
        <v>0.4479166666666667</v>
      </c>
    </row>
    <row r="53" spans="1:65" ht="17.25" customHeight="1">
      <c r="A53" s="147">
        <f>I34</f>
        <v>0</v>
      </c>
      <c r="B53" s="289"/>
      <c r="C53" s="290"/>
      <c r="D53" s="290"/>
      <c r="E53" s="291"/>
      <c r="F53" s="292"/>
      <c r="G53" s="293"/>
      <c r="H53" s="293"/>
      <c r="I53" s="293"/>
      <c r="J53" s="293"/>
      <c r="K53" s="294"/>
      <c r="L53" s="295"/>
      <c r="M53" s="296"/>
      <c r="N53" s="297"/>
      <c r="O53" s="298"/>
      <c r="P53" s="299"/>
      <c r="Q53" s="148"/>
      <c r="R53" s="279"/>
      <c r="S53" s="281"/>
      <c r="T53" s="149"/>
      <c r="U53" s="300"/>
      <c r="V53" s="301"/>
      <c r="W53" s="302"/>
      <c r="X53" s="576"/>
      <c r="Y53" s="577"/>
      <c r="Z53" s="578"/>
      <c r="AA53" s="349"/>
      <c r="AB53" s="350"/>
      <c r="AC53" s="351"/>
      <c r="AD53" s="349"/>
      <c r="AE53" s="350"/>
      <c r="AF53" s="351"/>
      <c r="AG53" s="349"/>
      <c r="AH53" s="350"/>
      <c r="AI53" s="351"/>
      <c r="AJ53" s="352"/>
      <c r="AK53" s="353"/>
      <c r="AL53" s="354"/>
      <c r="AM53" s="355">
        <v>10</v>
      </c>
      <c r="AN53" s="356"/>
      <c r="AO53" s="261"/>
      <c r="AP53" s="262"/>
      <c r="AQ53" s="263"/>
      <c r="AR53" s="146"/>
      <c r="AS53" s="261"/>
      <c r="AT53" s="262"/>
      <c r="AU53" s="263"/>
      <c r="AV53" s="531"/>
      <c r="AW53" s="532"/>
      <c r="AX53" s="533"/>
      <c r="AY53" s="261"/>
      <c r="AZ53" s="262"/>
      <c r="BA53" s="263"/>
      <c r="BB53" s="534"/>
      <c r="BC53" s="535"/>
      <c r="BM53" s="8">
        <v>0.4583333333333333</v>
      </c>
    </row>
    <row r="54" spans="1:65" ht="17.25" customHeight="1">
      <c r="A54" s="26"/>
      <c r="B54" s="249"/>
      <c r="C54" s="250"/>
      <c r="D54" s="250"/>
      <c r="E54" s="251"/>
      <c r="F54" s="252"/>
      <c r="G54" s="253"/>
      <c r="H54" s="253"/>
      <c r="I54" s="253"/>
      <c r="J54" s="253"/>
      <c r="K54" s="254"/>
      <c r="L54" s="252"/>
      <c r="M54" s="253"/>
      <c r="N54" s="254"/>
      <c r="O54" s="255"/>
      <c r="P54" s="256"/>
      <c r="Q54" s="23"/>
      <c r="R54" s="238"/>
      <c r="S54" s="240"/>
      <c r="T54" s="27"/>
      <c r="U54" s="257">
        <f>IF(ISERROR(VLOOKUP(F54,BH15:BJ39,3,0)),"",IF(VLOOKUP(F54,BH15:BJ39,3,0)=0,"",VLOOKUP(F54,BH15:BJ39,3,0)))</f>
      </c>
      <c r="V54" s="258"/>
      <c r="W54" s="259"/>
      <c r="X54" s="576"/>
      <c r="Y54" s="577"/>
      <c r="Z54" s="578"/>
      <c r="AA54" s="238"/>
      <c r="AB54" s="239"/>
      <c r="AC54" s="240"/>
      <c r="AD54" s="238"/>
      <c r="AE54" s="239"/>
      <c r="AF54" s="240"/>
      <c r="AG54" s="238"/>
      <c r="AH54" s="239"/>
      <c r="AI54" s="240"/>
      <c r="AJ54" s="241">
        <f>U54</f>
      </c>
      <c r="AK54" s="242"/>
      <c r="AL54" s="243"/>
      <c r="AM54" s="244"/>
      <c r="AN54" s="245"/>
      <c r="AO54" s="241"/>
      <c r="AP54" s="242"/>
      <c r="AQ54" s="243"/>
      <c r="AR54" s="192"/>
      <c r="AS54" s="241"/>
      <c r="AT54" s="242"/>
      <c r="AU54" s="243"/>
      <c r="AV54" s="531"/>
      <c r="AW54" s="532"/>
      <c r="AX54" s="533"/>
      <c r="AY54" s="49"/>
      <c r="AZ54" s="50"/>
      <c r="BA54" s="50"/>
      <c r="BB54" s="528"/>
      <c r="BC54" s="530"/>
      <c r="BM54" s="8">
        <v>0.46875</v>
      </c>
    </row>
    <row r="55" spans="1:65" ht="20.25" customHeight="1">
      <c r="A55" s="26"/>
      <c r="B55" s="249"/>
      <c r="C55" s="250"/>
      <c r="D55" s="250"/>
      <c r="E55" s="251"/>
      <c r="F55" s="252"/>
      <c r="G55" s="253"/>
      <c r="H55" s="253"/>
      <c r="I55" s="253"/>
      <c r="J55" s="253"/>
      <c r="K55" s="254"/>
      <c r="L55" s="252"/>
      <c r="M55" s="253"/>
      <c r="N55" s="254"/>
      <c r="O55" s="255"/>
      <c r="P55" s="256"/>
      <c r="Q55" s="23"/>
      <c r="R55" s="238"/>
      <c r="S55" s="240"/>
      <c r="T55" s="27"/>
      <c r="U55" s="257">
        <f>IF(ISERROR(VLOOKUP(F55,BH15:BJ39,3,0)),"",IF(VLOOKUP(F55,BH15:BJ39,3,0)=0,"",VLOOKUP(F55,BH15:BJ39,3,0)))</f>
      </c>
      <c r="V55" s="258"/>
      <c r="W55" s="259"/>
      <c r="X55" s="576"/>
      <c r="Y55" s="577"/>
      <c r="Z55" s="578"/>
      <c r="AA55" s="260"/>
      <c r="AB55" s="239"/>
      <c r="AC55" s="240"/>
      <c r="AD55" s="238"/>
      <c r="AE55" s="239"/>
      <c r="AF55" s="240"/>
      <c r="AG55" s="238"/>
      <c r="AH55" s="239"/>
      <c r="AI55" s="240"/>
      <c r="AJ55" s="241">
        <f>U55</f>
      </c>
      <c r="AK55" s="242"/>
      <c r="AL55" s="243"/>
      <c r="AM55" s="244"/>
      <c r="AN55" s="245"/>
      <c r="AO55" s="241"/>
      <c r="AP55" s="242"/>
      <c r="AQ55" s="243"/>
      <c r="AR55" s="192"/>
      <c r="AS55" s="241"/>
      <c r="AT55" s="242"/>
      <c r="AU55" s="243"/>
      <c r="AV55" s="531"/>
      <c r="AW55" s="532"/>
      <c r="AX55" s="533"/>
      <c r="AY55" s="49"/>
      <c r="AZ55" s="50"/>
      <c r="BA55" s="50"/>
      <c r="BB55" s="45"/>
      <c r="BC55" s="46"/>
      <c r="BM55" s="8">
        <v>0.4791666666666667</v>
      </c>
    </row>
    <row r="56" spans="1:65" ht="15" customHeight="1">
      <c r="A56" s="209"/>
      <c r="B56" s="210"/>
      <c r="C56" s="210"/>
      <c r="D56" s="210"/>
      <c r="E56" s="210"/>
      <c r="F56" s="210"/>
      <c r="G56" s="210"/>
      <c r="H56" s="210"/>
      <c r="I56" s="210"/>
      <c r="J56" s="210"/>
      <c r="K56" s="211"/>
      <c r="L56" s="225" t="s">
        <v>65</v>
      </c>
      <c r="M56" s="227"/>
      <c r="N56" s="227"/>
      <c r="O56" s="246">
        <f>R8/10</f>
        <v>5032</v>
      </c>
      <c r="P56" s="247"/>
      <c r="Q56" s="247"/>
      <c r="R56" s="247"/>
      <c r="S56" s="248"/>
      <c r="T56" s="28" t="s">
        <v>66</v>
      </c>
      <c r="U56" s="566"/>
      <c r="V56" s="567"/>
      <c r="W56" s="568"/>
      <c r="X56" s="576"/>
      <c r="Y56" s="577"/>
      <c r="Z56" s="578"/>
      <c r="AA56" s="238"/>
      <c r="AB56" s="239"/>
      <c r="AC56" s="240"/>
      <c r="AD56" s="228"/>
      <c r="AE56" s="228"/>
      <c r="AF56" s="228"/>
      <c r="AG56" s="569"/>
      <c r="AH56" s="569"/>
      <c r="AI56" s="569"/>
      <c r="AJ56" s="566"/>
      <c r="AK56" s="567"/>
      <c r="AL56" s="568"/>
      <c r="AM56" s="233"/>
      <c r="AN56" s="233"/>
      <c r="AO56" s="234"/>
      <c r="AP56" s="235"/>
      <c r="AQ56" s="236"/>
      <c r="AR56" s="29"/>
      <c r="AS56" s="237"/>
      <c r="AT56" s="237"/>
      <c r="AU56" s="237"/>
      <c r="AV56" s="531"/>
      <c r="AW56" s="532"/>
      <c r="AX56" s="533"/>
      <c r="AY56" s="215"/>
      <c r="AZ56" s="216"/>
      <c r="BA56" s="217"/>
      <c r="BB56" s="218"/>
      <c r="BC56" s="219"/>
      <c r="BM56" s="8">
        <v>0.4895833333333333</v>
      </c>
    </row>
    <row r="57" spans="1:65" ht="16.5" customHeight="1">
      <c r="A57" s="30" t="s">
        <v>67</v>
      </c>
      <c r="B57" s="31"/>
      <c r="C57" s="31"/>
      <c r="D57" s="31"/>
      <c r="E57" s="3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4"/>
      <c r="AE57" s="34"/>
      <c r="AF57" s="34"/>
      <c r="AG57" s="34"/>
      <c r="AH57" s="34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M57" s="8">
        <v>0.5</v>
      </c>
    </row>
    <row r="58" spans="1:65" ht="15.75" customHeight="1">
      <c r="A58" s="220" t="s">
        <v>68</v>
      </c>
      <c r="B58" s="221"/>
      <c r="C58" s="221"/>
      <c r="D58" s="222"/>
      <c r="E58" s="201" t="s">
        <v>97</v>
      </c>
      <c r="F58" s="221"/>
      <c r="G58" s="221"/>
      <c r="H58" s="222"/>
      <c r="I58" s="220" t="s">
        <v>70</v>
      </c>
      <c r="J58" s="223"/>
      <c r="K58" s="224"/>
      <c r="L58" s="225" t="s">
        <v>98</v>
      </c>
      <c r="M58" s="226"/>
      <c r="N58" s="226"/>
      <c r="O58" s="226"/>
      <c r="P58" s="220" t="s">
        <v>68</v>
      </c>
      <c r="Q58" s="221"/>
      <c r="R58" s="221"/>
      <c r="S58" s="222"/>
      <c r="T58" s="225" t="s">
        <v>69</v>
      </c>
      <c r="U58" s="227"/>
      <c r="V58" s="227"/>
      <c r="W58" s="227"/>
      <c r="X58" s="220" t="s">
        <v>70</v>
      </c>
      <c r="Y58" s="221"/>
      <c r="Z58" s="222"/>
      <c r="AA58" s="201" t="s">
        <v>98</v>
      </c>
      <c r="AB58" s="202"/>
      <c r="AC58" s="203"/>
      <c r="AD58" s="34"/>
      <c r="AE58" s="34"/>
      <c r="AF58" s="34"/>
      <c r="AG58" s="34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BI58" s="8">
        <v>0.46875</v>
      </c>
      <c r="BM58" s="8">
        <v>0.5104166666666666</v>
      </c>
    </row>
    <row r="59" spans="1:65" ht="15" customHeight="1">
      <c r="A59" s="35" t="s">
        <v>71</v>
      </c>
      <c r="B59" s="36"/>
      <c r="C59" s="36"/>
      <c r="D59" s="37"/>
      <c r="E59" s="38"/>
      <c r="F59" s="36"/>
      <c r="G59" s="36"/>
      <c r="H59" s="37"/>
      <c r="I59" s="38"/>
      <c r="J59" s="36"/>
      <c r="K59" s="37"/>
      <c r="L59" s="38"/>
      <c r="M59" s="36"/>
      <c r="N59" s="36"/>
      <c r="O59" s="37"/>
      <c r="P59" s="20" t="s">
        <v>72</v>
      </c>
      <c r="Q59" s="20"/>
      <c r="R59" s="38"/>
      <c r="S59" s="37"/>
      <c r="T59" s="38"/>
      <c r="U59" s="36"/>
      <c r="V59" s="36"/>
      <c r="W59" s="37"/>
      <c r="X59" s="36"/>
      <c r="Y59" s="36"/>
      <c r="Z59" s="36"/>
      <c r="AA59" s="38"/>
      <c r="AB59" s="36"/>
      <c r="AC59" s="37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BI59" s="8">
        <v>0.479166666666667</v>
      </c>
      <c r="BM59" s="8">
        <v>0.5208333333333334</v>
      </c>
    </row>
    <row r="60" spans="1:65" ht="15.75" customHeight="1">
      <c r="A60" s="35" t="s">
        <v>73</v>
      </c>
      <c r="B60" s="36"/>
      <c r="C60" s="36"/>
      <c r="D60" s="37"/>
      <c r="E60" s="38"/>
      <c r="F60" s="36"/>
      <c r="G60" s="36"/>
      <c r="H60" s="37"/>
      <c r="I60" s="38"/>
      <c r="J60" s="36"/>
      <c r="K60" s="37"/>
      <c r="L60" s="38"/>
      <c r="M60" s="36"/>
      <c r="N60" s="36"/>
      <c r="O60" s="37"/>
      <c r="P60" s="39" t="s">
        <v>74</v>
      </c>
      <c r="Q60" s="20"/>
      <c r="R60" s="38"/>
      <c r="S60" s="37"/>
      <c r="T60" s="38"/>
      <c r="U60" s="36"/>
      <c r="V60" s="36"/>
      <c r="W60" s="37"/>
      <c r="X60" s="36"/>
      <c r="Y60" s="36"/>
      <c r="Z60" s="36"/>
      <c r="AA60" s="38"/>
      <c r="AB60" s="36"/>
      <c r="AC60" s="37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BI60" s="8">
        <v>0.489583333333333</v>
      </c>
      <c r="BM60" s="8">
        <v>0.53125</v>
      </c>
    </row>
    <row r="61" spans="1:65" ht="15" customHeight="1">
      <c r="A61" s="35" t="s">
        <v>71</v>
      </c>
      <c r="B61" s="36"/>
      <c r="C61" s="36"/>
      <c r="D61" s="37"/>
      <c r="E61" s="38"/>
      <c r="F61" s="36"/>
      <c r="G61" s="36"/>
      <c r="H61" s="37"/>
      <c r="I61" s="38"/>
      <c r="J61" s="36"/>
      <c r="K61" s="37"/>
      <c r="L61" s="38"/>
      <c r="M61" s="36"/>
      <c r="N61" s="36"/>
      <c r="O61" s="37"/>
      <c r="P61" s="20" t="s">
        <v>75</v>
      </c>
      <c r="Q61" s="20"/>
      <c r="R61" s="38"/>
      <c r="S61" s="37"/>
      <c r="T61" s="38"/>
      <c r="U61" s="36"/>
      <c r="V61" s="36"/>
      <c r="W61" s="37"/>
      <c r="X61" s="36"/>
      <c r="Y61" s="36"/>
      <c r="Z61" s="36"/>
      <c r="AA61" s="38"/>
      <c r="AB61" s="36"/>
      <c r="AC61" s="37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BI61" s="8">
        <v>0.5</v>
      </c>
      <c r="BM61" s="8">
        <v>0.5416666666666666</v>
      </c>
    </row>
    <row r="62" spans="1:65" ht="15.75" customHeight="1">
      <c r="A62" s="20" t="s">
        <v>76</v>
      </c>
      <c r="B62" s="4"/>
      <c r="C62" s="4"/>
      <c r="D62" s="4"/>
      <c r="E62" s="38"/>
      <c r="F62" s="36"/>
      <c r="G62" s="36"/>
      <c r="H62" s="37"/>
      <c r="I62" s="38"/>
      <c r="J62" s="36"/>
      <c r="K62" s="37"/>
      <c r="L62" s="38"/>
      <c r="M62" s="36"/>
      <c r="N62" s="36"/>
      <c r="O62" s="37"/>
      <c r="P62" s="20" t="s">
        <v>66</v>
      </c>
      <c r="Q62" s="35"/>
      <c r="R62" s="36"/>
      <c r="S62" s="37"/>
      <c r="T62" s="579"/>
      <c r="U62" s="580"/>
      <c r="V62" s="580"/>
      <c r="W62" s="580"/>
      <c r="X62" s="580"/>
      <c r="Y62" s="580"/>
      <c r="Z62" s="581"/>
      <c r="AA62" s="187"/>
      <c r="AB62" s="187"/>
      <c r="AC62" s="18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BI62" s="8">
        <v>0.510416666666667</v>
      </c>
      <c r="BM62" s="8">
        <v>0.5520833333333334</v>
      </c>
    </row>
    <row r="63" spans="31:65" ht="17.25" customHeight="1"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M63" s="8">
        <v>0.5625</v>
      </c>
    </row>
    <row r="64" spans="1:65" ht="18" customHeight="1">
      <c r="A64" s="1" t="s">
        <v>252</v>
      </c>
      <c r="AE64" s="34"/>
      <c r="AF64" s="34"/>
      <c r="AG64" s="34"/>
      <c r="AH64" s="34"/>
      <c r="AI64" s="34"/>
      <c r="AJ64" s="3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M64" s="8">
        <v>0.5729166666666666</v>
      </c>
    </row>
    <row r="65" spans="1:65" ht="17.25" customHeight="1">
      <c r="A65" s="220" t="s">
        <v>253</v>
      </c>
      <c r="B65" s="223"/>
      <c r="C65" s="224"/>
      <c r="D65" s="194" t="s">
        <v>254</v>
      </c>
      <c r="E65" s="195"/>
      <c r="F65" s="196"/>
      <c r="G65" s="197"/>
      <c r="H65" s="220" t="s">
        <v>255</v>
      </c>
      <c r="I65" s="223"/>
      <c r="J65" s="224"/>
      <c r="AE65" s="34"/>
      <c r="AF65" s="34"/>
      <c r="AG65" s="34"/>
      <c r="AH65" s="34"/>
      <c r="AI65" s="34"/>
      <c r="AJ65" s="34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M65" s="8">
        <v>0.5833333333333334</v>
      </c>
    </row>
    <row r="66" spans="1:65" ht="18" customHeight="1">
      <c r="A66" s="528"/>
      <c r="B66" s="529"/>
      <c r="C66" s="529"/>
      <c r="D66" s="528"/>
      <c r="E66" s="529"/>
      <c r="F66" s="529"/>
      <c r="G66" s="530"/>
      <c r="H66" s="528"/>
      <c r="I66" s="529"/>
      <c r="J66" s="530"/>
      <c r="BM66" s="8">
        <v>0.59375</v>
      </c>
    </row>
    <row r="67" ht="18" customHeight="1">
      <c r="BM67" s="8">
        <v>0.6041666666666666</v>
      </c>
    </row>
    <row r="68" ht="15.75" customHeight="1">
      <c r="BM68" s="8">
        <v>0.6145833333333334</v>
      </c>
    </row>
    <row r="69" ht="15" customHeight="1">
      <c r="BM69" s="8">
        <v>0.625</v>
      </c>
    </row>
    <row r="70" ht="14.25" customHeight="1">
      <c r="BM70" s="8">
        <v>0.6354166666666666</v>
      </c>
    </row>
    <row r="71" ht="15" customHeight="1">
      <c r="BM71" s="8">
        <v>0.6458333333333334</v>
      </c>
    </row>
    <row r="72" ht="14.25" customHeight="1">
      <c r="BM72" s="8">
        <v>0.65625</v>
      </c>
    </row>
    <row r="73" ht="16.5" customHeight="1">
      <c r="BM73" s="8">
        <v>0.6666666666666666</v>
      </c>
    </row>
    <row r="74" ht="17.25" customHeight="1">
      <c r="BM74" s="8">
        <v>0.6770833333333334</v>
      </c>
    </row>
    <row r="75" ht="17.25" customHeight="1">
      <c r="BM75" s="8">
        <v>0.6875</v>
      </c>
    </row>
    <row r="76" ht="17.25" customHeight="1">
      <c r="BM76" s="8">
        <v>0.6979166666666666</v>
      </c>
    </row>
    <row r="77" ht="18" customHeight="1">
      <c r="BM77" s="8">
        <v>0.7083333333333334</v>
      </c>
    </row>
    <row r="78" ht="16.5" customHeight="1">
      <c r="BM78" s="8">
        <v>0.71875</v>
      </c>
    </row>
    <row r="79" ht="18" customHeight="1">
      <c r="BM79" s="8">
        <v>0.7291666666666666</v>
      </c>
    </row>
    <row r="80" ht="17.25" customHeight="1">
      <c r="BM80" s="8">
        <v>0.7395833333333334</v>
      </c>
    </row>
    <row r="81" ht="15.75" customHeight="1">
      <c r="BM81" s="8">
        <v>0.75</v>
      </c>
    </row>
    <row r="82" ht="12">
      <c r="BM82" s="8">
        <v>0.7604166666666666</v>
      </c>
    </row>
    <row r="83" ht="12">
      <c r="BM83" s="8">
        <v>0.7708333333333334</v>
      </c>
    </row>
    <row r="84" ht="12">
      <c r="BM84" s="8">
        <v>0.78125</v>
      </c>
    </row>
    <row r="85" ht="12">
      <c r="BM85" s="8">
        <v>0.7916666666666666</v>
      </c>
    </row>
    <row r="86" ht="12">
      <c r="BM86" s="8">
        <v>0.8020833333333334</v>
      </c>
    </row>
    <row r="87" ht="12">
      <c r="BM87" s="8">
        <v>0.8125</v>
      </c>
    </row>
    <row r="88" ht="12">
      <c r="BM88" s="8">
        <v>0.8229166666666666</v>
      </c>
    </row>
    <row r="89" ht="12">
      <c r="BM89" s="8">
        <v>0.8333333333333334</v>
      </c>
    </row>
    <row r="90" ht="12">
      <c r="BM90" s="8">
        <v>0.84375</v>
      </c>
    </row>
    <row r="91" ht="12">
      <c r="BM91" s="8">
        <v>0.8541666666666666</v>
      </c>
    </row>
    <row r="92" ht="12">
      <c r="BM92" s="8">
        <v>0.8645833333333334</v>
      </c>
    </row>
    <row r="93" ht="12">
      <c r="BM93" s="8">
        <v>0.875</v>
      </c>
    </row>
    <row r="94" ht="12">
      <c r="BM94" s="8">
        <v>0.8854166666666666</v>
      </c>
    </row>
    <row r="95" ht="12">
      <c r="BM95" s="8">
        <v>0.8958333333333334</v>
      </c>
    </row>
    <row r="96" ht="12">
      <c r="BM96" s="8">
        <v>0.90625</v>
      </c>
    </row>
    <row r="97" ht="12">
      <c r="BM97" s="8">
        <v>0.9166666666666666</v>
      </c>
    </row>
    <row r="98" ht="12">
      <c r="BM98" s="8">
        <v>0.9270833333333334</v>
      </c>
    </row>
    <row r="99" ht="12">
      <c r="BM99" s="8">
        <v>0.9375</v>
      </c>
    </row>
    <row r="100" ht="12">
      <c r="BM100" s="8">
        <v>0.9479166666666666</v>
      </c>
    </row>
    <row r="101" ht="12">
      <c r="BM101" s="8">
        <v>0.9583333333333334</v>
      </c>
    </row>
    <row r="102" ht="12">
      <c r="BM102" s="8">
        <v>0.96875</v>
      </c>
    </row>
    <row r="103" ht="12">
      <c r="BM103" s="8">
        <v>0.9791666666666666</v>
      </c>
    </row>
    <row r="104" ht="12">
      <c r="BM104" s="8">
        <v>0.9895833333333334</v>
      </c>
    </row>
    <row r="440" ht="12">
      <c r="BA440" s="2"/>
    </row>
    <row r="441" ht="12">
      <c r="BA441" s="2"/>
    </row>
    <row r="442" ht="12">
      <c r="BA442" s="2"/>
    </row>
    <row r="443" ht="12">
      <c r="BA443" s="2"/>
    </row>
    <row r="444" ht="12">
      <c r="BA444" s="2"/>
    </row>
    <row r="445" ht="12">
      <c r="BA445" s="2"/>
    </row>
    <row r="446" ht="12">
      <c r="BA446" s="2"/>
    </row>
    <row r="447" ht="12">
      <c r="BA447" s="2"/>
    </row>
    <row r="448" ht="12">
      <c r="BA448" s="2"/>
    </row>
    <row r="449" ht="12">
      <c r="BA449" s="2"/>
    </row>
    <row r="450" ht="12">
      <c r="BA450" s="2"/>
    </row>
    <row r="451" ht="12">
      <c r="BA451" s="2"/>
    </row>
    <row r="452" ht="12">
      <c r="BA452" s="2"/>
    </row>
    <row r="453" ht="12">
      <c r="BA453" s="2"/>
    </row>
    <row r="454" ht="12">
      <c r="BA454" s="2"/>
    </row>
    <row r="455" ht="12">
      <c r="BA455" s="2"/>
    </row>
    <row r="456" ht="12">
      <c r="BA456" s="2"/>
    </row>
    <row r="457" ht="12">
      <c r="BA457" s="2"/>
    </row>
    <row r="458" ht="12">
      <c r="BA458" s="2"/>
    </row>
    <row r="459" ht="12">
      <c r="BA459" s="2"/>
    </row>
    <row r="460" ht="12">
      <c r="BA460" s="2"/>
    </row>
    <row r="461" ht="12">
      <c r="BA461" s="2"/>
    </row>
    <row r="462" ht="12">
      <c r="BA462" s="2"/>
    </row>
    <row r="463" ht="12">
      <c r="BA463" s="2"/>
    </row>
    <row r="464" ht="12">
      <c r="BA464" s="2"/>
    </row>
    <row r="465" ht="12">
      <c r="BA465" s="2"/>
    </row>
    <row r="466" ht="12">
      <c r="BA466" s="2"/>
    </row>
    <row r="467" ht="12">
      <c r="BA467" s="2"/>
    </row>
    <row r="468" ht="12">
      <c r="BA468" s="2"/>
    </row>
    <row r="469" ht="12">
      <c r="BA469" s="2"/>
    </row>
    <row r="470" ht="12">
      <c r="BA470" s="2"/>
    </row>
    <row r="471" ht="12">
      <c r="BA471" s="2"/>
    </row>
    <row r="472" ht="12">
      <c r="BA472" s="2"/>
    </row>
    <row r="473" ht="12">
      <c r="BA473" s="2"/>
    </row>
    <row r="474" ht="12">
      <c r="BA474" s="2"/>
    </row>
    <row r="475" ht="12">
      <c r="BA475" s="2"/>
    </row>
    <row r="476" ht="12">
      <c r="BA476" s="2"/>
    </row>
    <row r="477" ht="12">
      <c r="BA477" s="2"/>
    </row>
    <row r="478" ht="12">
      <c r="BA478" s="2"/>
    </row>
    <row r="479" ht="12">
      <c r="BA479" s="2"/>
    </row>
    <row r="480" ht="12">
      <c r="BA480" s="2"/>
    </row>
    <row r="481" ht="12">
      <c r="BA481" s="2"/>
    </row>
    <row r="482" ht="12">
      <c r="BA482" s="2"/>
    </row>
    <row r="483" ht="12">
      <c r="BA483" s="2"/>
    </row>
    <row r="484" ht="12">
      <c r="BA484" s="2"/>
    </row>
    <row r="485" ht="12">
      <c r="BA485" s="2"/>
    </row>
    <row r="486" ht="12">
      <c r="BA486" s="2"/>
    </row>
    <row r="487" ht="12">
      <c r="BA487" s="2"/>
    </row>
    <row r="488" ht="12">
      <c r="BA488" s="2"/>
    </row>
    <row r="489" ht="12">
      <c r="BA489" s="2"/>
    </row>
    <row r="490" ht="12">
      <c r="BA490" s="2"/>
    </row>
    <row r="491" ht="12">
      <c r="BA491" s="2"/>
    </row>
    <row r="492" ht="12">
      <c r="BA492" s="2"/>
    </row>
    <row r="493" ht="12">
      <c r="BA493" s="2"/>
    </row>
    <row r="494" ht="12">
      <c r="BA494" s="2"/>
    </row>
    <row r="495" ht="12">
      <c r="BA495" s="2"/>
    </row>
    <row r="496" ht="12">
      <c r="BA496" s="2"/>
    </row>
    <row r="497" ht="12">
      <c r="BA497" s="2"/>
    </row>
    <row r="498" ht="12">
      <c r="BA498" s="2"/>
    </row>
    <row r="499" ht="12">
      <c r="BA499" s="2"/>
    </row>
    <row r="500" ht="12">
      <c r="BA500" s="2"/>
    </row>
    <row r="501" ht="12">
      <c r="BA501" s="2"/>
    </row>
    <row r="502" ht="12">
      <c r="BA502" s="2"/>
    </row>
    <row r="503" ht="12">
      <c r="BA503" s="2"/>
    </row>
    <row r="504" ht="12">
      <c r="BA504" s="2"/>
    </row>
    <row r="505" ht="12">
      <c r="BA505" s="2"/>
    </row>
    <row r="506" ht="12">
      <c r="BA506" s="2"/>
    </row>
    <row r="507" ht="12">
      <c r="BA507" s="2"/>
    </row>
    <row r="508" ht="12">
      <c r="BA508" s="2"/>
    </row>
    <row r="509" ht="12">
      <c r="BA509" s="2"/>
    </row>
    <row r="510" ht="12">
      <c r="BA510" s="2"/>
    </row>
    <row r="511" ht="12">
      <c r="BA511" s="2"/>
    </row>
    <row r="512" ht="12">
      <c r="BA512" s="2"/>
    </row>
    <row r="513" ht="12">
      <c r="BA513" s="2"/>
    </row>
    <row r="514" ht="12">
      <c r="BA514" s="2"/>
    </row>
    <row r="515" ht="12">
      <c r="BA515" s="2"/>
    </row>
    <row r="516" ht="12">
      <c r="BA516" s="2"/>
    </row>
    <row r="517" ht="12">
      <c r="BA517" s="2"/>
    </row>
    <row r="518" ht="12">
      <c r="BA518" s="2"/>
    </row>
    <row r="519" ht="12">
      <c r="BA519" s="2"/>
    </row>
    <row r="520" ht="12">
      <c r="BA520" s="2"/>
    </row>
    <row r="521" ht="12">
      <c r="BA521" s="2"/>
    </row>
    <row r="522" ht="12">
      <c r="BA522" s="2"/>
    </row>
    <row r="523" ht="12">
      <c r="BA523" s="2"/>
    </row>
    <row r="524" ht="12">
      <c r="BA524" s="2"/>
    </row>
    <row r="525" ht="12">
      <c r="BA525" s="2"/>
    </row>
    <row r="526" ht="12">
      <c r="BA526" s="2"/>
    </row>
    <row r="527" ht="12">
      <c r="BA527" s="2"/>
    </row>
    <row r="528" ht="12">
      <c r="BA528" s="2"/>
    </row>
    <row r="529" ht="12">
      <c r="BA529" s="2"/>
    </row>
    <row r="530" ht="12">
      <c r="BA530" s="2"/>
    </row>
    <row r="531" ht="12">
      <c r="BA531" s="2"/>
    </row>
    <row r="532" ht="12">
      <c r="BA532" s="2"/>
    </row>
    <row r="533" ht="12">
      <c r="BA533" s="2"/>
    </row>
    <row r="534" ht="12">
      <c r="BA534" s="2"/>
    </row>
    <row r="535" ht="12">
      <c r="BA535" s="2"/>
    </row>
    <row r="536" ht="12">
      <c r="BA536" s="2"/>
    </row>
    <row r="537" ht="12">
      <c r="BA537" s="2"/>
    </row>
    <row r="538" ht="12">
      <c r="BA538" s="2"/>
    </row>
    <row r="539" ht="12">
      <c r="BA539" s="2"/>
    </row>
    <row r="540" ht="12">
      <c r="BA540" s="2"/>
    </row>
    <row r="541" ht="12">
      <c r="BA541" s="2"/>
    </row>
    <row r="542" ht="12">
      <c r="BA542" s="2"/>
    </row>
    <row r="543" ht="12">
      <c r="BA543" s="2"/>
    </row>
    <row r="544" ht="12">
      <c r="BA544" s="2"/>
    </row>
    <row r="545" ht="12">
      <c r="BA545" s="2"/>
    </row>
    <row r="546" ht="12">
      <c r="BA546" s="2"/>
    </row>
    <row r="547" ht="12">
      <c r="BA547" s="2"/>
    </row>
    <row r="548" ht="12">
      <c r="BA548" s="2"/>
    </row>
    <row r="549" ht="12">
      <c r="BA549" s="2"/>
    </row>
    <row r="550" ht="12">
      <c r="BA550" s="2"/>
    </row>
    <row r="551" ht="12">
      <c r="BA551" s="2"/>
    </row>
    <row r="552" ht="12">
      <c r="BA552" s="2"/>
    </row>
    <row r="553" ht="12">
      <c r="BA553" s="2"/>
    </row>
    <row r="554" ht="12">
      <c r="BA554" s="2"/>
    </row>
    <row r="555" ht="12">
      <c r="BA555" s="2"/>
    </row>
    <row r="556" ht="12">
      <c r="BA556" s="2"/>
    </row>
    <row r="557" ht="12">
      <c r="BA557" s="2"/>
    </row>
    <row r="558" ht="12">
      <c r="BA558" s="2"/>
    </row>
    <row r="559" ht="12">
      <c r="BA559" s="2"/>
    </row>
    <row r="560" ht="12">
      <c r="BA560" s="2"/>
    </row>
    <row r="561" ht="12">
      <c r="BA561" s="2"/>
    </row>
    <row r="562" ht="12">
      <c r="BA562" s="2"/>
    </row>
    <row r="563" ht="12">
      <c r="BA563" s="2"/>
    </row>
    <row r="564" ht="12">
      <c r="BA564" s="2"/>
    </row>
    <row r="565" ht="12">
      <c r="BA565" s="2"/>
    </row>
    <row r="566" ht="12">
      <c r="BA566" s="2"/>
    </row>
    <row r="567" ht="12">
      <c r="BA567" s="2"/>
    </row>
    <row r="568" ht="12">
      <c r="BA568" s="2"/>
    </row>
    <row r="569" ht="12">
      <c r="BA569" s="2"/>
    </row>
    <row r="570" ht="12">
      <c r="BA570" s="2"/>
    </row>
    <row r="571" ht="12">
      <c r="BA571" s="2"/>
    </row>
    <row r="572" ht="12">
      <c r="BA572" s="2"/>
    </row>
    <row r="573" ht="12">
      <c r="BA573" s="2"/>
    </row>
    <row r="574" ht="12">
      <c r="BA574" s="2"/>
    </row>
    <row r="575" ht="12">
      <c r="BA575" s="2"/>
    </row>
    <row r="576" ht="12">
      <c r="BA576" s="2"/>
    </row>
    <row r="577" ht="12">
      <c r="BA577" s="2"/>
    </row>
    <row r="578" ht="12">
      <c r="BA578" s="2"/>
    </row>
    <row r="579" ht="12">
      <c r="BA579" s="2"/>
    </row>
    <row r="580" ht="12">
      <c r="BA580" s="2"/>
    </row>
    <row r="581" ht="12">
      <c r="BA581" s="2"/>
    </row>
    <row r="582" ht="12">
      <c r="BA582" s="2"/>
    </row>
    <row r="583" ht="12">
      <c r="BA583" s="2"/>
    </row>
    <row r="584" ht="12">
      <c r="BA584" s="2"/>
    </row>
    <row r="585" ht="12">
      <c r="BA585" s="2"/>
    </row>
    <row r="586" ht="12">
      <c r="BA586" s="2"/>
    </row>
    <row r="587" ht="12">
      <c r="BA587" s="2"/>
    </row>
    <row r="588" ht="12">
      <c r="BA588" s="2"/>
    </row>
    <row r="589" ht="12">
      <c r="BA589" s="2"/>
    </row>
    <row r="590" ht="12">
      <c r="BA590" s="2"/>
    </row>
    <row r="591" ht="12">
      <c r="BA591" s="2"/>
    </row>
    <row r="592" ht="12">
      <c r="BA592" s="2"/>
    </row>
    <row r="593" ht="12">
      <c r="BA593" s="2"/>
    </row>
    <row r="594" ht="12">
      <c r="BA594" s="2"/>
    </row>
    <row r="595" ht="12">
      <c r="BA595" s="2"/>
    </row>
    <row r="596" ht="12">
      <c r="BA596" s="2"/>
    </row>
    <row r="597" ht="12">
      <c r="BA597" s="2"/>
    </row>
    <row r="598" ht="12">
      <c r="BA598" s="2"/>
    </row>
    <row r="599" ht="12">
      <c r="BA599" s="2"/>
    </row>
    <row r="600" ht="12">
      <c r="BA600" s="2"/>
    </row>
    <row r="601" ht="12">
      <c r="BA601" s="2"/>
    </row>
    <row r="602" ht="12">
      <c r="BA602" s="2"/>
    </row>
    <row r="603" ht="12">
      <c r="BA603" s="2"/>
    </row>
    <row r="604" ht="12">
      <c r="BA604" s="2"/>
    </row>
    <row r="605" ht="12">
      <c r="BA605" s="2"/>
    </row>
    <row r="606" ht="12">
      <c r="BA606" s="2"/>
    </row>
    <row r="607" ht="12">
      <c r="BA607" s="2"/>
    </row>
    <row r="608" ht="12">
      <c r="BA608" s="2"/>
    </row>
    <row r="609" ht="12">
      <c r="BA609" s="2"/>
    </row>
    <row r="610" ht="12">
      <c r="BA610" s="2"/>
    </row>
    <row r="611" ht="12">
      <c r="BA611" s="2"/>
    </row>
    <row r="612" ht="12">
      <c r="BA612" s="2"/>
    </row>
    <row r="613" ht="12">
      <c r="BA613" s="2"/>
    </row>
    <row r="614" ht="12">
      <c r="BA614" s="2"/>
    </row>
    <row r="615" ht="12">
      <c r="BA615" s="2"/>
    </row>
    <row r="616" ht="12">
      <c r="BA616" s="2"/>
    </row>
    <row r="617" ht="12">
      <c r="BA617" s="2"/>
    </row>
    <row r="618" ht="12">
      <c r="BA618" s="2"/>
    </row>
    <row r="619" ht="12">
      <c r="BA619" s="2"/>
    </row>
    <row r="620" ht="12">
      <c r="BA620" s="2"/>
    </row>
    <row r="621" ht="12">
      <c r="BA621" s="2"/>
    </row>
    <row r="622" ht="12">
      <c r="BA622" s="2"/>
    </row>
    <row r="623" ht="12">
      <c r="BA623" s="2"/>
    </row>
    <row r="624" ht="12">
      <c r="BA624" s="2"/>
    </row>
    <row r="625" ht="12">
      <c r="BA625" s="2"/>
    </row>
    <row r="626" ht="12">
      <c r="BA626" s="2"/>
    </row>
    <row r="627" ht="12">
      <c r="BA627" s="2"/>
    </row>
    <row r="628" ht="12">
      <c r="BA628" s="2"/>
    </row>
    <row r="629" ht="12">
      <c r="BA629" s="2"/>
    </row>
    <row r="630" ht="12">
      <c r="BA630" s="2"/>
    </row>
    <row r="631" ht="12">
      <c r="BA631" s="2"/>
    </row>
    <row r="632" ht="12">
      <c r="BA632" s="2"/>
    </row>
    <row r="633" ht="12">
      <c r="BA633" s="2"/>
    </row>
    <row r="634" ht="12">
      <c r="BA634" s="2"/>
    </row>
    <row r="635" ht="12">
      <c r="BA635" s="2"/>
    </row>
    <row r="636" ht="12">
      <c r="BA636" s="2"/>
    </row>
    <row r="637" ht="12">
      <c r="BA637" s="2"/>
    </row>
    <row r="638" ht="12">
      <c r="BA638" s="2"/>
    </row>
    <row r="639" ht="12">
      <c r="BA639" s="2"/>
    </row>
    <row r="640" ht="12">
      <c r="BA640" s="2"/>
    </row>
    <row r="641" ht="12">
      <c r="BA641" s="2"/>
    </row>
    <row r="642" ht="12">
      <c r="BA642" s="2"/>
    </row>
    <row r="643" ht="12">
      <c r="BA643" s="2"/>
    </row>
    <row r="644" ht="12">
      <c r="BA644" s="2"/>
    </row>
    <row r="645" ht="12">
      <c r="BA645" s="2"/>
    </row>
    <row r="646" ht="12">
      <c r="BA646" s="2"/>
    </row>
    <row r="647" ht="12">
      <c r="BA647" s="2"/>
    </row>
    <row r="648" ht="12">
      <c r="BA648" s="2"/>
    </row>
    <row r="649" ht="12">
      <c r="BA649" s="2"/>
    </row>
    <row r="650" ht="12">
      <c r="BA650" s="2"/>
    </row>
    <row r="651" ht="12">
      <c r="BA651" s="2"/>
    </row>
    <row r="652" ht="12">
      <c r="BA652" s="2"/>
    </row>
    <row r="653" ht="12">
      <c r="BA653" s="2"/>
    </row>
    <row r="654" ht="12">
      <c r="BA654" s="2"/>
    </row>
    <row r="655" ht="12">
      <c r="BA655" s="2"/>
    </row>
    <row r="656" ht="12">
      <c r="BA656" s="2"/>
    </row>
    <row r="657" ht="12">
      <c r="BA657" s="2"/>
    </row>
    <row r="658" ht="12">
      <c r="BA658" s="2"/>
    </row>
    <row r="659" ht="12">
      <c r="BA659" s="2"/>
    </row>
    <row r="660" ht="12">
      <c r="BA660" s="2"/>
    </row>
    <row r="661" ht="12">
      <c r="BA661" s="2"/>
    </row>
    <row r="662" ht="12">
      <c r="BA662" s="2"/>
    </row>
    <row r="663" ht="12">
      <c r="BA663" s="2"/>
    </row>
    <row r="664" ht="12">
      <c r="BA664" s="2"/>
    </row>
    <row r="665" ht="12">
      <c r="BA665" s="2"/>
    </row>
    <row r="666" ht="12">
      <c r="BA666" s="2"/>
    </row>
    <row r="667" ht="12">
      <c r="BA667" s="2"/>
    </row>
    <row r="668" ht="12">
      <c r="BA668" s="2"/>
    </row>
    <row r="669" ht="12">
      <c r="BA669" s="2"/>
    </row>
    <row r="670" ht="12">
      <c r="BA670" s="2"/>
    </row>
    <row r="671" ht="12">
      <c r="BA671" s="2"/>
    </row>
    <row r="672" ht="12">
      <c r="BA672" s="2"/>
    </row>
    <row r="673" ht="12">
      <c r="BA673" s="2"/>
    </row>
    <row r="674" ht="12">
      <c r="BA674" s="2"/>
    </row>
    <row r="675" ht="12">
      <c r="BA675" s="2"/>
    </row>
    <row r="676" ht="12">
      <c r="BA676" s="2"/>
    </row>
    <row r="677" ht="12">
      <c r="BA677" s="2"/>
    </row>
    <row r="678" ht="12">
      <c r="BA678" s="2"/>
    </row>
    <row r="679" ht="12">
      <c r="BA679" s="2"/>
    </row>
    <row r="680" ht="12">
      <c r="BA680" s="2"/>
    </row>
    <row r="681" ht="12">
      <c r="BA681" s="2"/>
    </row>
    <row r="682" ht="12">
      <c r="BA682" s="2"/>
    </row>
    <row r="683" ht="12">
      <c r="BA683" s="2"/>
    </row>
    <row r="684" ht="12">
      <c r="BA684" s="2"/>
    </row>
    <row r="685" ht="12">
      <c r="BA685" s="2"/>
    </row>
    <row r="686" ht="12">
      <c r="BA686" s="2"/>
    </row>
    <row r="687" ht="12">
      <c r="BA687" s="2"/>
    </row>
    <row r="688" ht="12">
      <c r="BA688" s="2"/>
    </row>
    <row r="689" ht="12">
      <c r="BA689" s="2"/>
    </row>
    <row r="690" ht="12">
      <c r="BA690" s="2"/>
    </row>
    <row r="691" ht="12">
      <c r="BA691" s="2"/>
    </row>
    <row r="692" ht="12">
      <c r="BA692" s="2"/>
    </row>
    <row r="693" ht="12">
      <c r="BA693" s="2"/>
    </row>
    <row r="694" ht="12">
      <c r="BA694" s="2"/>
    </row>
    <row r="695" ht="12">
      <c r="BA695" s="2"/>
    </row>
    <row r="696" ht="12">
      <c r="BA696" s="2"/>
    </row>
    <row r="697" ht="12">
      <c r="BA697" s="2"/>
    </row>
    <row r="698" ht="12">
      <c r="BA698" s="2"/>
    </row>
    <row r="699" ht="12">
      <c r="BA699" s="2"/>
    </row>
    <row r="700" ht="12">
      <c r="BA700" s="2"/>
    </row>
    <row r="701" ht="12">
      <c r="BA701" s="2"/>
    </row>
    <row r="702" ht="12">
      <c r="BA702" s="2"/>
    </row>
    <row r="703" ht="12">
      <c r="BA703" s="2"/>
    </row>
    <row r="704" ht="12">
      <c r="BA704" s="2"/>
    </row>
    <row r="705" ht="12">
      <c r="BA705" s="2"/>
    </row>
    <row r="706" ht="12">
      <c r="BA706" s="2"/>
    </row>
    <row r="707" ht="12">
      <c r="BA707" s="2"/>
    </row>
    <row r="708" ht="12">
      <c r="BA708" s="2"/>
    </row>
    <row r="709" ht="12">
      <c r="BA709" s="2"/>
    </row>
    <row r="710" ht="12">
      <c r="BA710" s="2"/>
    </row>
    <row r="711" ht="12">
      <c r="BA711" s="2"/>
    </row>
    <row r="712" ht="12">
      <c r="BA712" s="2"/>
    </row>
    <row r="713" ht="12">
      <c r="BA713" s="2"/>
    </row>
    <row r="714" ht="12">
      <c r="BA714" s="2"/>
    </row>
    <row r="715" ht="12">
      <c r="BA715" s="2"/>
    </row>
    <row r="716" ht="12">
      <c r="BA716" s="2"/>
    </row>
    <row r="717" ht="12">
      <c r="BA717" s="2"/>
    </row>
    <row r="718" ht="12">
      <c r="BA718" s="2"/>
    </row>
    <row r="719" ht="12">
      <c r="BA719" s="2"/>
    </row>
    <row r="720" ht="12">
      <c r="BA720" s="2"/>
    </row>
    <row r="721" ht="12">
      <c r="BA721" s="2"/>
    </row>
    <row r="722" ht="12">
      <c r="BA722" s="2"/>
    </row>
    <row r="723" ht="12">
      <c r="BA723" s="2"/>
    </row>
    <row r="724" ht="12">
      <c r="BA724" s="2"/>
    </row>
    <row r="725" ht="12">
      <c r="BA725" s="2"/>
    </row>
    <row r="726" ht="12">
      <c r="BA726" s="2"/>
    </row>
    <row r="727" ht="12">
      <c r="BA727" s="2"/>
    </row>
    <row r="728" ht="12">
      <c r="BA728" s="2"/>
    </row>
    <row r="729" ht="12">
      <c r="BA729" s="2"/>
    </row>
    <row r="730" ht="12">
      <c r="BA730" s="2"/>
    </row>
    <row r="731" ht="12">
      <c r="BA731" s="2"/>
    </row>
    <row r="732" ht="12">
      <c r="BA732" s="2"/>
    </row>
    <row r="733" ht="12">
      <c r="BA733" s="2"/>
    </row>
    <row r="734" ht="12">
      <c r="BA734" s="2"/>
    </row>
    <row r="735" ht="12">
      <c r="BA735" s="2"/>
    </row>
    <row r="736" ht="12">
      <c r="BA736" s="2"/>
    </row>
    <row r="737" ht="12">
      <c r="BA737" s="2"/>
    </row>
    <row r="738" ht="12">
      <c r="BA738" s="2"/>
    </row>
    <row r="739" ht="12">
      <c r="BA739" s="2"/>
    </row>
    <row r="740" ht="12">
      <c r="BA740" s="2"/>
    </row>
    <row r="741" ht="12">
      <c r="BA741" s="2"/>
    </row>
    <row r="742" ht="12">
      <c r="BA742" s="2"/>
    </row>
    <row r="743" ht="12">
      <c r="BA743" s="2"/>
    </row>
    <row r="744" ht="12">
      <c r="BA744" s="2"/>
    </row>
    <row r="745" ht="12">
      <c r="BA745" s="2"/>
    </row>
    <row r="746" ht="12">
      <c r="BA746" s="2"/>
    </row>
    <row r="747" ht="12">
      <c r="BA747" s="2"/>
    </row>
    <row r="748" ht="12">
      <c r="BA748" s="2"/>
    </row>
    <row r="749" ht="12">
      <c r="BA749" s="2"/>
    </row>
    <row r="750" ht="12">
      <c r="BA750" s="2"/>
    </row>
    <row r="751" ht="12">
      <c r="BA751" s="2"/>
    </row>
    <row r="752" ht="12">
      <c r="BA752" s="2"/>
    </row>
    <row r="753" ht="12">
      <c r="BA753" s="2"/>
    </row>
    <row r="754" ht="12">
      <c r="BA754" s="2"/>
    </row>
    <row r="755" ht="12">
      <c r="BA755" s="2"/>
    </row>
    <row r="756" ht="12">
      <c r="BA756" s="2"/>
    </row>
    <row r="757" ht="12">
      <c r="BA757" s="2"/>
    </row>
    <row r="758" ht="12">
      <c r="BA758" s="2"/>
    </row>
    <row r="759" ht="12">
      <c r="BA759" s="2"/>
    </row>
    <row r="760" ht="12">
      <c r="BA760" s="2"/>
    </row>
    <row r="761" ht="12">
      <c r="BA761" s="2"/>
    </row>
    <row r="762" ht="12">
      <c r="BA762" s="2"/>
    </row>
    <row r="763" ht="12">
      <c r="BA763" s="2"/>
    </row>
    <row r="764" ht="12">
      <c r="BA764" s="2"/>
    </row>
    <row r="765" ht="12">
      <c r="BA765" s="2"/>
    </row>
    <row r="766" ht="12">
      <c r="BA766" s="2"/>
    </row>
    <row r="767" ht="12">
      <c r="BA767" s="2"/>
    </row>
    <row r="768" ht="12">
      <c r="BA768" s="2"/>
    </row>
    <row r="769" ht="12">
      <c r="BA769" s="2"/>
    </row>
    <row r="770" ht="12">
      <c r="BA770" s="2"/>
    </row>
    <row r="771" ht="12">
      <c r="BA771" s="2"/>
    </row>
    <row r="772" ht="12">
      <c r="BA772" s="2"/>
    </row>
    <row r="773" ht="12">
      <c r="BA773" s="2"/>
    </row>
    <row r="774" ht="12">
      <c r="BA774" s="2"/>
    </row>
    <row r="775" ht="12">
      <c r="BA775" s="2"/>
    </row>
    <row r="776" ht="12">
      <c r="BA776" s="2"/>
    </row>
    <row r="777" ht="12">
      <c r="BA777" s="2"/>
    </row>
    <row r="778" ht="12">
      <c r="BA778" s="2"/>
    </row>
    <row r="779" ht="12">
      <c r="BA779" s="2"/>
    </row>
    <row r="780" ht="12">
      <c r="BA780" s="2"/>
    </row>
    <row r="781" ht="12">
      <c r="BA781" s="2"/>
    </row>
    <row r="782" ht="12">
      <c r="BA782" s="2"/>
    </row>
    <row r="783" ht="12">
      <c r="BA783" s="2"/>
    </row>
    <row r="784" ht="12">
      <c r="BA784" s="2"/>
    </row>
    <row r="785" ht="12">
      <c r="BA785" s="2"/>
    </row>
    <row r="786" ht="12">
      <c r="BA786" s="2"/>
    </row>
    <row r="787" ht="12">
      <c r="BA787" s="2"/>
    </row>
    <row r="788" ht="12">
      <c r="BA788" s="2"/>
    </row>
    <row r="789" ht="12">
      <c r="BA789" s="2"/>
    </row>
    <row r="790" ht="12">
      <c r="BA790" s="2"/>
    </row>
    <row r="791" ht="12">
      <c r="BA791" s="2"/>
    </row>
    <row r="792" ht="12">
      <c r="BA792" s="2"/>
    </row>
    <row r="793" ht="12">
      <c r="BA793" s="2"/>
    </row>
    <row r="794" ht="12">
      <c r="BA794" s="2"/>
    </row>
    <row r="795" ht="12">
      <c r="BA795" s="2"/>
    </row>
    <row r="796" ht="12">
      <c r="BA796" s="2"/>
    </row>
    <row r="797" ht="12">
      <c r="BA797" s="2"/>
    </row>
    <row r="798" ht="12">
      <c r="BA798" s="2"/>
    </row>
    <row r="799" ht="12">
      <c r="BA799" s="2"/>
    </row>
    <row r="800" ht="12">
      <c r="BA800" s="2"/>
    </row>
    <row r="801" ht="12">
      <c r="BA801" s="2"/>
    </row>
    <row r="802" ht="12">
      <c r="BA802" s="2"/>
    </row>
    <row r="803" ht="12">
      <c r="BA803" s="2"/>
    </row>
    <row r="804" ht="12">
      <c r="BA804" s="2"/>
    </row>
    <row r="805" ht="12">
      <c r="BA805" s="2"/>
    </row>
    <row r="806" ht="12">
      <c r="BA806" s="2"/>
    </row>
    <row r="807" ht="12">
      <c r="BA807" s="2"/>
    </row>
    <row r="808" ht="12">
      <c r="BA808" s="2"/>
    </row>
    <row r="809" ht="12">
      <c r="BA809" s="2"/>
    </row>
    <row r="810" ht="12">
      <c r="BA810" s="2"/>
    </row>
    <row r="811" ht="12">
      <c r="BA811" s="2"/>
    </row>
    <row r="812" ht="12">
      <c r="BA812" s="2"/>
    </row>
    <row r="813" ht="12">
      <c r="BA813" s="2"/>
    </row>
    <row r="814" ht="12">
      <c r="BA814" s="2"/>
    </row>
    <row r="815" ht="12">
      <c r="BA815" s="2"/>
    </row>
    <row r="816" ht="12">
      <c r="BA816" s="2"/>
    </row>
    <row r="817" ht="12">
      <c r="BA817" s="2"/>
    </row>
    <row r="818" ht="12">
      <c r="BA818" s="2"/>
    </row>
    <row r="819" ht="12">
      <c r="BA819" s="2"/>
    </row>
    <row r="820" ht="12">
      <c r="BA820" s="2"/>
    </row>
    <row r="821" ht="12">
      <c r="BA821" s="2"/>
    </row>
    <row r="822" ht="12">
      <c r="BA822" s="2"/>
    </row>
    <row r="823" ht="12">
      <c r="BA823" s="2"/>
    </row>
    <row r="824" ht="12">
      <c r="BA824" s="2"/>
    </row>
    <row r="825" ht="12">
      <c r="BA825" s="2"/>
    </row>
    <row r="826" ht="12">
      <c r="BA826" s="2"/>
    </row>
    <row r="827" ht="12">
      <c r="BA827" s="2"/>
    </row>
    <row r="828" ht="12">
      <c r="BA828" s="2"/>
    </row>
    <row r="829" ht="12">
      <c r="BA829" s="2"/>
    </row>
    <row r="830" ht="12">
      <c r="BA830" s="2"/>
    </row>
    <row r="831" ht="12">
      <c r="BA831" s="2"/>
    </row>
    <row r="832" ht="12">
      <c r="BA832" s="2"/>
    </row>
    <row r="833" ht="12">
      <c r="BA833" s="2"/>
    </row>
    <row r="834" ht="12">
      <c r="BA834" s="2"/>
    </row>
    <row r="835" ht="12">
      <c r="BA835" s="2"/>
    </row>
    <row r="836" ht="12">
      <c r="BA836" s="2"/>
    </row>
    <row r="837" ht="12">
      <c r="BA837" s="2"/>
    </row>
    <row r="838" ht="12">
      <c r="BA838" s="2"/>
    </row>
    <row r="839" ht="12">
      <c r="BA839" s="2"/>
    </row>
    <row r="840" ht="12">
      <c r="BA840" s="2"/>
    </row>
    <row r="841" ht="12">
      <c r="BA841" s="2"/>
    </row>
    <row r="842" ht="12">
      <c r="BA842" s="2"/>
    </row>
    <row r="843" ht="12">
      <c r="BA843" s="2"/>
    </row>
    <row r="844" ht="12">
      <c r="BA844" s="2"/>
    </row>
    <row r="845" ht="12">
      <c r="BA845" s="2"/>
    </row>
    <row r="846" ht="12">
      <c r="BA846" s="2"/>
    </row>
    <row r="847" ht="12">
      <c r="BA847" s="2"/>
    </row>
    <row r="848" ht="12">
      <c r="BA848" s="2"/>
    </row>
    <row r="849" ht="12">
      <c r="BA849" s="2"/>
    </row>
    <row r="850" ht="12">
      <c r="BA850" s="2"/>
    </row>
    <row r="851" ht="12">
      <c r="BA851" s="2"/>
    </row>
    <row r="852" ht="12">
      <c r="BA852" s="2"/>
    </row>
    <row r="853" ht="12">
      <c r="BA853" s="2"/>
    </row>
    <row r="854" ht="12">
      <c r="BA854" s="2"/>
    </row>
    <row r="855" ht="12">
      <c r="BA855" s="2"/>
    </row>
    <row r="856" ht="12">
      <c r="BA856" s="2"/>
    </row>
    <row r="857" ht="12">
      <c r="BA857" s="2"/>
    </row>
    <row r="858" ht="12">
      <c r="BA858" s="2"/>
    </row>
    <row r="859" ht="12">
      <c r="BA859" s="2"/>
    </row>
    <row r="860" ht="12">
      <c r="BA860" s="2"/>
    </row>
    <row r="861" ht="12">
      <c r="BA861" s="2"/>
    </row>
    <row r="862" ht="12">
      <c r="BA862" s="2"/>
    </row>
    <row r="863" ht="12">
      <c r="BA863" s="2"/>
    </row>
    <row r="864" ht="12">
      <c r="BA864" s="2"/>
    </row>
    <row r="865" ht="12">
      <c r="BA865" s="2"/>
    </row>
    <row r="866" ht="12">
      <c r="BA866" s="2"/>
    </row>
    <row r="867" ht="12">
      <c r="BA867" s="2"/>
    </row>
    <row r="868" ht="12">
      <c r="BA868" s="2"/>
    </row>
    <row r="869" ht="12">
      <c r="BA869" s="2"/>
    </row>
    <row r="870" ht="12">
      <c r="BA870" s="2"/>
    </row>
    <row r="871" ht="12">
      <c r="BA871" s="2"/>
    </row>
    <row r="872" ht="12">
      <c r="BA872" s="2"/>
    </row>
    <row r="873" ht="12">
      <c r="BA873" s="2"/>
    </row>
    <row r="874" ht="12">
      <c r="BA874" s="2"/>
    </row>
    <row r="875" ht="12">
      <c r="BA875" s="2"/>
    </row>
    <row r="876" ht="12">
      <c r="BA876" s="2"/>
    </row>
    <row r="877" ht="12">
      <c r="BA877" s="2"/>
    </row>
    <row r="878" ht="12">
      <c r="BA878" s="2"/>
    </row>
    <row r="879" ht="12">
      <c r="BA879" s="2"/>
    </row>
    <row r="880" ht="12">
      <c r="BA880" s="2"/>
    </row>
    <row r="881" ht="12">
      <c r="BA881" s="2"/>
    </row>
    <row r="882" ht="12">
      <c r="BA882" s="2"/>
    </row>
    <row r="883" ht="12">
      <c r="BA883" s="2"/>
    </row>
    <row r="884" ht="12">
      <c r="BA884" s="2"/>
    </row>
    <row r="885" ht="12">
      <c r="BA885" s="2"/>
    </row>
    <row r="886" ht="12">
      <c r="BA886" s="2"/>
    </row>
    <row r="887" ht="12">
      <c r="BA887" s="2"/>
    </row>
    <row r="888" ht="12">
      <c r="BA888" s="2"/>
    </row>
    <row r="889" ht="12">
      <c r="BA889" s="2"/>
    </row>
    <row r="890" ht="12">
      <c r="BA890" s="2"/>
    </row>
    <row r="891" ht="12">
      <c r="BA891" s="2"/>
    </row>
    <row r="892" ht="12">
      <c r="BA892" s="2"/>
    </row>
    <row r="893" ht="12">
      <c r="BA893" s="2"/>
    </row>
    <row r="894" ht="12">
      <c r="BA894" s="2"/>
    </row>
    <row r="895" ht="12">
      <c r="BA895" s="2"/>
    </row>
    <row r="896" ht="12">
      <c r="BA896" s="2"/>
    </row>
    <row r="897" ht="12">
      <c r="BA897" s="2"/>
    </row>
    <row r="898" ht="12">
      <c r="BA898" s="2"/>
    </row>
    <row r="899" ht="12">
      <c r="BA899" s="2"/>
    </row>
    <row r="900" ht="12">
      <c r="BA900" s="2"/>
    </row>
    <row r="901" ht="12">
      <c r="BA901" s="2"/>
    </row>
    <row r="902" ht="12">
      <c r="BA902" s="2"/>
    </row>
    <row r="903" ht="12">
      <c r="BA903" s="2"/>
    </row>
    <row r="904" ht="12">
      <c r="BA904" s="2"/>
    </row>
    <row r="905" ht="12">
      <c r="BA905" s="2"/>
    </row>
    <row r="906" ht="12">
      <c r="BA906" s="2"/>
    </row>
    <row r="907" ht="12">
      <c r="BA907" s="2"/>
    </row>
    <row r="908" ht="12">
      <c r="BA908" s="2"/>
    </row>
    <row r="909" ht="12">
      <c r="BA909" s="2"/>
    </row>
    <row r="910" ht="12">
      <c r="BA910" s="2"/>
    </row>
    <row r="911" ht="12">
      <c r="BA911" s="2"/>
    </row>
    <row r="912" ht="12">
      <c r="BA912" s="2"/>
    </row>
    <row r="913" ht="12">
      <c r="BA913" s="2"/>
    </row>
    <row r="914" ht="12">
      <c r="BA914" s="2"/>
    </row>
    <row r="915" ht="12">
      <c r="BA915" s="2"/>
    </row>
    <row r="916" ht="12">
      <c r="BA916" s="2"/>
    </row>
    <row r="917" ht="12">
      <c r="BA917" s="2"/>
    </row>
    <row r="918" ht="12">
      <c r="BA918" s="2"/>
    </row>
    <row r="919" ht="12">
      <c r="BA919" s="2"/>
    </row>
    <row r="920" ht="12">
      <c r="BA920" s="2"/>
    </row>
    <row r="921" ht="12">
      <c r="BA921" s="2"/>
    </row>
    <row r="922" ht="12">
      <c r="BA922" s="2"/>
    </row>
    <row r="923" ht="12">
      <c r="BA923" s="2"/>
    </row>
    <row r="924" ht="12">
      <c r="BA924" s="2"/>
    </row>
    <row r="925" ht="12">
      <c r="BA925" s="2"/>
    </row>
    <row r="926" ht="12">
      <c r="BA926" s="2"/>
    </row>
    <row r="927" ht="12">
      <c r="BA927" s="2"/>
    </row>
    <row r="928" ht="12">
      <c r="BA928" s="2"/>
    </row>
    <row r="929" ht="12">
      <c r="BA929" s="2"/>
    </row>
    <row r="930" ht="12">
      <c r="BA930" s="2"/>
    </row>
    <row r="931" ht="12">
      <c r="BA931" s="2"/>
    </row>
    <row r="932" ht="12">
      <c r="BA932" s="2"/>
    </row>
    <row r="933" ht="12">
      <c r="BA933" s="2"/>
    </row>
    <row r="934" ht="12">
      <c r="BA934" s="2"/>
    </row>
    <row r="935" ht="12">
      <c r="BA935" s="2"/>
    </row>
    <row r="936" ht="12">
      <c r="BA936" s="2"/>
    </row>
    <row r="937" ht="12">
      <c r="BA937" s="2"/>
    </row>
    <row r="938" ht="12">
      <c r="BA938" s="2"/>
    </row>
    <row r="939" ht="12">
      <c r="BA939" s="2"/>
    </row>
    <row r="940" ht="12">
      <c r="BA940" s="2"/>
    </row>
    <row r="941" ht="12">
      <c r="BA941" s="2"/>
    </row>
    <row r="942" ht="12">
      <c r="BA942" s="2"/>
    </row>
    <row r="943" ht="12">
      <c r="BA943" s="2"/>
    </row>
    <row r="944" ht="12">
      <c r="BA944" s="2"/>
    </row>
    <row r="945" ht="12">
      <c r="BA945" s="2"/>
    </row>
    <row r="946" ht="12">
      <c r="BA946" s="2"/>
    </row>
    <row r="947" ht="12">
      <c r="BA947" s="2"/>
    </row>
    <row r="948" ht="12">
      <c r="BA948" s="2"/>
    </row>
    <row r="949" ht="12">
      <c r="BA949" s="2"/>
    </row>
    <row r="950" ht="12">
      <c r="BA950" s="2"/>
    </row>
    <row r="951" ht="12">
      <c r="BA951" s="2"/>
    </row>
    <row r="952" ht="12">
      <c r="BA952" s="2"/>
    </row>
    <row r="953" ht="12">
      <c r="BA953" s="2"/>
    </row>
    <row r="954" ht="12">
      <c r="BA954" s="2"/>
    </row>
    <row r="955" ht="12">
      <c r="BA955" s="2"/>
    </row>
    <row r="956" ht="12">
      <c r="BA956" s="2"/>
    </row>
    <row r="957" ht="12">
      <c r="BA957" s="2"/>
    </row>
    <row r="958" ht="12">
      <c r="BA958" s="2"/>
    </row>
    <row r="959" ht="12">
      <c r="BA959" s="2"/>
    </row>
    <row r="960" ht="12">
      <c r="BA960" s="2"/>
    </row>
    <row r="961" ht="12">
      <c r="BA961" s="2"/>
    </row>
    <row r="962" ht="12">
      <c r="BA962" s="2"/>
    </row>
    <row r="963" ht="12">
      <c r="BA963" s="2"/>
    </row>
    <row r="964" ht="12">
      <c r="BA964" s="2"/>
    </row>
    <row r="965" ht="12">
      <c r="BA965" s="2"/>
    </row>
    <row r="966" ht="12">
      <c r="BA966" s="2"/>
    </row>
    <row r="967" ht="12">
      <c r="BA967" s="2"/>
    </row>
    <row r="968" ht="12">
      <c r="BA968" s="2"/>
    </row>
    <row r="969" ht="12">
      <c r="BA969" s="2"/>
    </row>
    <row r="970" ht="12">
      <c r="BA970" s="2"/>
    </row>
    <row r="971" ht="12">
      <c r="BA971" s="2"/>
    </row>
    <row r="972" ht="12">
      <c r="BA972" s="2"/>
    </row>
    <row r="973" ht="12">
      <c r="BA973" s="2"/>
    </row>
    <row r="974" ht="12">
      <c r="BA974" s="2"/>
    </row>
    <row r="975" ht="12">
      <c r="BA975" s="2"/>
    </row>
    <row r="976" ht="12">
      <c r="BA976" s="2"/>
    </row>
    <row r="977" ht="12">
      <c r="BA977" s="2"/>
    </row>
    <row r="978" ht="12">
      <c r="BA978" s="2"/>
    </row>
    <row r="979" ht="12">
      <c r="BA979" s="2"/>
    </row>
    <row r="980" ht="12">
      <c r="BA980" s="2"/>
    </row>
    <row r="981" ht="12">
      <c r="BA981" s="2"/>
    </row>
    <row r="982" ht="12">
      <c r="BA982" s="2"/>
    </row>
    <row r="983" ht="12">
      <c r="BA983" s="2"/>
    </row>
    <row r="984" ht="12">
      <c r="BA984" s="2"/>
    </row>
    <row r="985" ht="12">
      <c r="BA985" s="2"/>
    </row>
    <row r="986" ht="12">
      <c r="BA986" s="2"/>
    </row>
    <row r="987" ht="12">
      <c r="BA987" s="2"/>
    </row>
    <row r="988" ht="12">
      <c r="BA988" s="2"/>
    </row>
    <row r="989" ht="12">
      <c r="BA989" s="2"/>
    </row>
    <row r="990" ht="12">
      <c r="BA990" s="2"/>
    </row>
    <row r="991" ht="12">
      <c r="BA991" s="2"/>
    </row>
    <row r="992" ht="12">
      <c r="BA992" s="2"/>
    </row>
    <row r="993" ht="12">
      <c r="BA993" s="2"/>
    </row>
    <row r="994" ht="12">
      <c r="BA994" s="2"/>
    </row>
    <row r="995" ht="12">
      <c r="BA995" s="2"/>
    </row>
    <row r="996" ht="12">
      <c r="BA996" s="2"/>
    </row>
    <row r="997" ht="12">
      <c r="BA997" s="2"/>
    </row>
    <row r="998" ht="12">
      <c r="BA998" s="2"/>
    </row>
    <row r="999" ht="12">
      <c r="BA999" s="2"/>
    </row>
    <row r="1000" ht="12">
      <c r="BA1000" s="2"/>
    </row>
    <row r="1001" ht="12">
      <c r="BA1001" s="2"/>
    </row>
    <row r="1002" ht="12">
      <c r="BA1002" s="2"/>
    </row>
    <row r="1003" ht="12">
      <c r="BA1003" s="2"/>
    </row>
    <row r="1004" ht="12">
      <c r="BA1004" s="2"/>
    </row>
    <row r="1005" ht="12">
      <c r="BA1005" s="2"/>
    </row>
    <row r="1006" ht="12">
      <c r="BA1006" s="2"/>
    </row>
    <row r="1007" ht="12">
      <c r="BA1007" s="2"/>
    </row>
    <row r="1008" ht="12">
      <c r="BA1008" s="2"/>
    </row>
    <row r="1009" ht="12">
      <c r="BA1009" s="2"/>
    </row>
    <row r="1010" ht="12">
      <c r="BA1010" s="2"/>
    </row>
    <row r="1011" ht="12">
      <c r="BA1011" s="2"/>
    </row>
    <row r="1012" ht="12">
      <c r="BA1012" s="2"/>
    </row>
    <row r="1013" ht="12">
      <c r="BA1013" s="2"/>
    </row>
    <row r="1014" ht="12">
      <c r="BA1014" s="2"/>
    </row>
    <row r="1015" ht="12">
      <c r="BA1015" s="2"/>
    </row>
    <row r="1016" ht="12">
      <c r="BA1016" s="2"/>
    </row>
    <row r="1017" ht="12">
      <c r="BA1017" s="2"/>
    </row>
    <row r="1018" ht="12">
      <c r="BA1018" s="2"/>
    </row>
    <row r="1019" ht="12">
      <c r="BA1019" s="2"/>
    </row>
    <row r="1020" ht="12">
      <c r="BA1020" s="2"/>
    </row>
    <row r="1021" ht="12">
      <c r="BA1021" s="2"/>
    </row>
    <row r="1022" ht="12">
      <c r="BA1022" s="2"/>
    </row>
    <row r="1023" ht="12">
      <c r="BA1023" s="2"/>
    </row>
    <row r="1024" ht="12">
      <c r="BA1024" s="2"/>
    </row>
    <row r="1025" ht="12">
      <c r="BA1025" s="2"/>
    </row>
    <row r="1026" ht="12">
      <c r="BA1026" s="2"/>
    </row>
    <row r="1027" ht="12">
      <c r="BA1027" s="2"/>
    </row>
    <row r="1028" ht="12">
      <c r="BA1028" s="2"/>
    </row>
    <row r="1029" ht="12">
      <c r="BA1029" s="2"/>
    </row>
    <row r="1030" ht="12">
      <c r="BA1030" s="2"/>
    </row>
    <row r="1031" ht="12">
      <c r="BA1031" s="2"/>
    </row>
    <row r="1032" ht="12">
      <c r="BA1032" s="2"/>
    </row>
    <row r="1033" ht="12">
      <c r="BA1033" s="2"/>
    </row>
    <row r="1034" ht="12">
      <c r="BA1034" s="2"/>
    </row>
    <row r="1035" ht="12">
      <c r="BA1035" s="2"/>
    </row>
    <row r="1036" ht="12">
      <c r="BA1036" s="2"/>
    </row>
    <row r="1037" ht="12">
      <c r="BA1037" s="2"/>
    </row>
    <row r="1038" ht="12">
      <c r="BA1038" s="2"/>
    </row>
    <row r="1039" ht="12">
      <c r="BA1039" s="2"/>
    </row>
    <row r="1040" ht="12">
      <c r="BA1040" s="2"/>
    </row>
    <row r="1041" ht="12">
      <c r="BA1041" s="2"/>
    </row>
    <row r="1042" ht="12">
      <c r="BA1042" s="2"/>
    </row>
    <row r="1043" ht="12">
      <c r="BA1043" s="2"/>
    </row>
    <row r="1044" ht="12">
      <c r="BA1044" s="2"/>
    </row>
    <row r="1045" ht="12">
      <c r="BA1045" s="2"/>
    </row>
    <row r="1046" ht="12">
      <c r="BA1046" s="2"/>
    </row>
    <row r="1047" ht="12">
      <c r="BA1047" s="2"/>
    </row>
    <row r="1048" ht="12">
      <c r="BA1048" s="2"/>
    </row>
    <row r="1049" ht="12">
      <c r="BA1049" s="2"/>
    </row>
    <row r="1050" ht="12">
      <c r="BA1050" s="2"/>
    </row>
    <row r="1051" ht="12">
      <c r="BA1051" s="2"/>
    </row>
    <row r="1052" ht="12">
      <c r="BA1052" s="2"/>
    </row>
    <row r="1053" ht="12">
      <c r="BA1053" s="2"/>
    </row>
    <row r="1054" ht="12">
      <c r="BA1054" s="2"/>
    </row>
    <row r="1055" ht="12">
      <c r="BA1055" s="2"/>
    </row>
    <row r="1056" ht="12">
      <c r="BA1056" s="2"/>
    </row>
    <row r="1057" ht="12">
      <c r="BA1057" s="2"/>
    </row>
    <row r="1058" ht="12">
      <c r="BA1058" s="2"/>
    </row>
    <row r="1059" ht="12">
      <c r="BA1059" s="2"/>
    </row>
    <row r="1060" ht="12">
      <c r="BA1060" s="2"/>
    </row>
    <row r="1061" ht="12">
      <c r="BA1061" s="2"/>
    </row>
    <row r="1062" ht="12">
      <c r="BA1062" s="2"/>
    </row>
    <row r="1063" ht="12">
      <c r="BA1063" s="2"/>
    </row>
    <row r="1064" ht="12">
      <c r="BA1064" s="2"/>
    </row>
    <row r="1065" ht="12">
      <c r="BA1065" s="2"/>
    </row>
    <row r="1066" ht="12">
      <c r="BA1066" s="2"/>
    </row>
    <row r="1067" ht="12">
      <c r="BA1067" s="2"/>
    </row>
    <row r="1068" ht="12">
      <c r="BA1068" s="2"/>
    </row>
    <row r="1069" ht="12">
      <c r="BA1069" s="2"/>
    </row>
    <row r="1070" ht="12">
      <c r="BA1070" s="2"/>
    </row>
    <row r="1071" ht="12">
      <c r="BA1071" s="2"/>
    </row>
    <row r="1072" ht="12">
      <c r="BA1072" s="2"/>
    </row>
    <row r="1073" ht="12">
      <c r="BA1073" s="2"/>
    </row>
    <row r="1074" ht="12">
      <c r="BA1074" s="2"/>
    </row>
    <row r="1075" ht="12">
      <c r="BA1075" s="2"/>
    </row>
    <row r="1076" ht="12">
      <c r="BA1076" s="2"/>
    </row>
    <row r="1077" ht="12">
      <c r="BA1077" s="2"/>
    </row>
    <row r="1078" ht="12">
      <c r="BA1078" s="2"/>
    </row>
    <row r="1079" ht="12">
      <c r="BA1079" s="2"/>
    </row>
    <row r="1080" ht="12">
      <c r="BA1080" s="2"/>
    </row>
    <row r="1081" ht="12">
      <c r="BA1081" s="2"/>
    </row>
    <row r="1082" ht="12">
      <c r="BA1082" s="2"/>
    </row>
    <row r="1083" ht="12">
      <c r="BA1083" s="2"/>
    </row>
    <row r="1084" ht="12">
      <c r="BA1084" s="2"/>
    </row>
    <row r="1085" ht="12">
      <c r="BA1085" s="2"/>
    </row>
    <row r="1086" ht="12">
      <c r="BA1086" s="2"/>
    </row>
    <row r="1087" ht="12">
      <c r="BA1087" s="2"/>
    </row>
    <row r="1088" ht="12">
      <c r="BA1088" s="2"/>
    </row>
    <row r="1089" ht="12">
      <c r="BA1089" s="2"/>
    </row>
    <row r="1090" ht="12">
      <c r="BA1090" s="2"/>
    </row>
    <row r="1091" ht="12">
      <c r="BA1091" s="2"/>
    </row>
    <row r="1092" ht="12">
      <c r="BA1092" s="2"/>
    </row>
    <row r="1093" ht="12">
      <c r="BA1093" s="2"/>
    </row>
    <row r="1094" ht="12">
      <c r="BA1094" s="2"/>
    </row>
    <row r="1095" ht="12">
      <c r="BA1095" s="2"/>
    </row>
    <row r="1096" ht="12">
      <c r="BA1096" s="2"/>
    </row>
    <row r="1097" ht="12">
      <c r="BA1097" s="2"/>
    </row>
    <row r="1098" ht="12">
      <c r="BA1098" s="2"/>
    </row>
    <row r="1099" ht="12">
      <c r="BA1099" s="2"/>
    </row>
    <row r="1100" ht="12">
      <c r="BA1100" s="2"/>
    </row>
    <row r="1101" ht="12">
      <c r="BA1101" s="2"/>
    </row>
    <row r="1102" ht="12">
      <c r="BA1102" s="2"/>
    </row>
    <row r="1103" ht="12">
      <c r="BA1103" s="2"/>
    </row>
    <row r="1104" ht="12">
      <c r="BA1104" s="2"/>
    </row>
    <row r="1105" ht="12">
      <c r="BA1105" s="2"/>
    </row>
    <row r="1106" ht="12">
      <c r="BA1106" s="2"/>
    </row>
    <row r="1107" ht="12">
      <c r="BA1107" s="2"/>
    </row>
    <row r="1108" ht="12">
      <c r="BA1108" s="2"/>
    </row>
    <row r="1109" ht="12">
      <c r="BA1109" s="2"/>
    </row>
    <row r="1110" ht="12">
      <c r="BA1110" s="2"/>
    </row>
    <row r="1111" ht="12">
      <c r="BA1111" s="2"/>
    </row>
    <row r="1112" ht="12">
      <c r="BA1112" s="2"/>
    </row>
    <row r="1113" ht="12">
      <c r="BA1113" s="2"/>
    </row>
    <row r="1114" ht="12">
      <c r="BA1114" s="2"/>
    </row>
    <row r="1115" ht="12">
      <c r="BA1115" s="2"/>
    </row>
    <row r="1116" ht="12">
      <c r="BA1116" s="2"/>
    </row>
    <row r="1117" ht="12">
      <c r="BA1117" s="2"/>
    </row>
    <row r="1118" ht="12">
      <c r="BA1118" s="2"/>
    </row>
    <row r="1119" ht="12">
      <c r="BA1119" s="2"/>
    </row>
    <row r="1120" ht="12">
      <c r="BA1120" s="2"/>
    </row>
    <row r="1121" ht="12">
      <c r="BA1121" s="2"/>
    </row>
    <row r="1122" ht="12">
      <c r="BA1122" s="2"/>
    </row>
    <row r="1123" ht="12">
      <c r="BA1123" s="2"/>
    </row>
    <row r="1124" ht="12">
      <c r="BA1124" s="2"/>
    </row>
    <row r="1125" ht="12">
      <c r="BA1125" s="2"/>
    </row>
    <row r="1126" ht="12">
      <c r="BA1126" s="2"/>
    </row>
    <row r="1127" ht="12">
      <c r="BA1127" s="2"/>
    </row>
    <row r="1128" ht="12">
      <c r="BA1128" s="2"/>
    </row>
    <row r="1129" ht="12">
      <c r="BA1129" s="2"/>
    </row>
    <row r="1130" ht="12">
      <c r="BA1130" s="2"/>
    </row>
    <row r="1131" ht="12">
      <c r="BA1131" s="2"/>
    </row>
    <row r="1132" ht="12">
      <c r="BA1132" s="2"/>
    </row>
    <row r="1133" ht="12">
      <c r="BA1133" s="2"/>
    </row>
    <row r="1134" ht="12">
      <c r="BA1134" s="2"/>
    </row>
    <row r="1135" ht="12">
      <c r="BA1135" s="2"/>
    </row>
    <row r="1136" ht="12">
      <c r="BA1136" s="2"/>
    </row>
    <row r="1137" ht="12">
      <c r="BA1137" s="2"/>
    </row>
    <row r="1138" ht="12">
      <c r="BA1138" s="2"/>
    </row>
    <row r="1139" ht="12">
      <c r="BA1139" s="2"/>
    </row>
    <row r="1140" ht="12">
      <c r="BA1140" s="2"/>
    </row>
    <row r="1141" ht="12">
      <c r="BA1141" s="2"/>
    </row>
    <row r="1142" ht="12">
      <c r="BA1142" s="2"/>
    </row>
    <row r="1143" ht="12">
      <c r="BA1143" s="2"/>
    </row>
    <row r="1144" ht="12">
      <c r="BA1144" s="2"/>
    </row>
    <row r="1145" ht="12">
      <c r="BA1145" s="2"/>
    </row>
    <row r="1146" ht="12">
      <c r="BA1146" s="2"/>
    </row>
    <row r="1147" ht="12">
      <c r="BA1147" s="2"/>
    </row>
    <row r="1148" ht="12">
      <c r="BA1148" s="2"/>
    </row>
    <row r="1149" ht="12">
      <c r="BA1149" s="2"/>
    </row>
    <row r="1150" ht="12">
      <c r="BA1150" s="2"/>
    </row>
    <row r="1151" ht="12">
      <c r="BA1151" s="2"/>
    </row>
    <row r="1152" ht="12">
      <c r="BA1152" s="2"/>
    </row>
    <row r="1153" ht="12">
      <c r="BA1153" s="2"/>
    </row>
    <row r="1154" ht="12">
      <c r="BA1154" s="2"/>
    </row>
    <row r="1155" ht="12">
      <c r="BA1155" s="2"/>
    </row>
    <row r="1156" ht="12">
      <c r="BA1156" s="2"/>
    </row>
    <row r="1157" ht="12">
      <c r="BA1157" s="2"/>
    </row>
    <row r="1158" ht="12">
      <c r="BA1158" s="2"/>
    </row>
    <row r="1159" ht="12">
      <c r="BA1159" s="2"/>
    </row>
    <row r="1160" ht="12">
      <c r="BA1160" s="2"/>
    </row>
    <row r="1161" ht="12">
      <c r="BA1161" s="2"/>
    </row>
    <row r="1162" ht="12">
      <c r="BA1162" s="2"/>
    </row>
    <row r="1163" ht="12">
      <c r="BA1163" s="2"/>
    </row>
    <row r="1164" ht="12">
      <c r="BA1164" s="2"/>
    </row>
    <row r="1165" ht="12">
      <c r="BA1165" s="2"/>
    </row>
    <row r="1166" ht="12">
      <c r="BA1166" s="2"/>
    </row>
    <row r="1167" ht="12">
      <c r="BA1167" s="2"/>
    </row>
    <row r="1168" ht="12">
      <c r="BA1168" s="2"/>
    </row>
    <row r="1169" ht="12">
      <c r="BA1169" s="2"/>
    </row>
    <row r="1170" ht="12">
      <c r="BA1170" s="2"/>
    </row>
    <row r="1171" ht="12">
      <c r="BA1171" s="2"/>
    </row>
    <row r="1172" ht="12">
      <c r="BA1172" s="2"/>
    </row>
    <row r="1173" ht="12">
      <c r="BA1173" s="2"/>
    </row>
    <row r="1174" ht="12">
      <c r="BA1174" s="2"/>
    </row>
    <row r="1175" ht="12">
      <c r="BA1175" s="2"/>
    </row>
    <row r="1176" ht="12">
      <c r="BA1176" s="2"/>
    </row>
    <row r="1177" ht="12">
      <c r="BA1177" s="2"/>
    </row>
    <row r="1178" ht="12">
      <c r="BA1178" s="2"/>
    </row>
    <row r="1179" ht="12">
      <c r="BA1179" s="2"/>
    </row>
    <row r="1180" ht="12">
      <c r="BA1180" s="2"/>
    </row>
    <row r="1181" ht="12">
      <c r="BA1181" s="2"/>
    </row>
    <row r="1182" ht="12">
      <c r="BA1182" s="2"/>
    </row>
    <row r="1183" ht="12">
      <c r="BA1183" s="2"/>
    </row>
    <row r="1184" ht="12">
      <c r="BA1184" s="2"/>
    </row>
    <row r="1185" ht="12">
      <c r="BA1185" s="2"/>
    </row>
    <row r="1186" ht="12">
      <c r="BA1186" s="2"/>
    </row>
    <row r="1187" ht="12">
      <c r="BA1187" s="2"/>
    </row>
    <row r="1188" ht="12">
      <c r="BA1188" s="2"/>
    </row>
    <row r="1189" ht="12">
      <c r="BA1189" s="2"/>
    </row>
    <row r="1190" ht="12">
      <c r="BA1190" s="2"/>
    </row>
    <row r="1191" ht="12">
      <c r="BA1191" s="2"/>
    </row>
    <row r="1192" ht="12">
      <c r="BA1192" s="2"/>
    </row>
    <row r="1193" ht="12">
      <c r="BA1193" s="2"/>
    </row>
    <row r="1194" ht="12">
      <c r="BA1194" s="2"/>
    </row>
    <row r="1195" ht="12">
      <c r="BA1195" s="2"/>
    </row>
    <row r="1196" ht="12">
      <c r="BA1196" s="2"/>
    </row>
    <row r="1197" ht="12">
      <c r="BA1197" s="2"/>
    </row>
    <row r="1198" ht="12">
      <c r="BA1198" s="2"/>
    </row>
    <row r="1199" ht="12">
      <c r="BA1199" s="2"/>
    </row>
    <row r="1200" ht="12">
      <c r="BA1200" s="2"/>
    </row>
    <row r="1201" ht="12">
      <c r="BA1201" s="2"/>
    </row>
    <row r="1202" ht="12">
      <c r="BA1202" s="2"/>
    </row>
    <row r="1203" ht="12">
      <c r="BA1203" s="2"/>
    </row>
    <row r="1204" ht="12">
      <c r="BA1204" s="2"/>
    </row>
    <row r="1205" ht="12">
      <c r="BA1205" s="2"/>
    </row>
    <row r="1206" ht="12">
      <c r="BA1206" s="2"/>
    </row>
    <row r="1207" ht="12">
      <c r="BA1207" s="2"/>
    </row>
    <row r="1208" ht="12">
      <c r="BA1208" s="2"/>
    </row>
    <row r="1209" ht="12">
      <c r="BA1209" s="2"/>
    </row>
    <row r="1210" ht="12">
      <c r="BA1210" s="2"/>
    </row>
    <row r="1211" ht="12">
      <c r="BA1211" s="2"/>
    </row>
    <row r="1212" ht="12">
      <c r="BA1212" s="2"/>
    </row>
    <row r="1213" ht="12">
      <c r="BA1213" s="2"/>
    </row>
    <row r="1214" ht="12">
      <c r="BA1214" s="2"/>
    </row>
    <row r="1215" ht="12">
      <c r="BA1215" s="2"/>
    </row>
    <row r="1216" ht="12">
      <c r="BA1216" s="2"/>
    </row>
    <row r="1217" ht="12">
      <c r="BA1217" s="2"/>
    </row>
    <row r="1218" ht="12">
      <c r="BA1218" s="2"/>
    </row>
    <row r="1219" ht="12">
      <c r="BA1219" s="2"/>
    </row>
    <row r="1220" ht="12">
      <c r="BA1220" s="2"/>
    </row>
    <row r="1221" ht="12">
      <c r="BA1221" s="2"/>
    </row>
    <row r="1222" ht="12">
      <c r="BA1222" s="2"/>
    </row>
    <row r="1223" ht="12">
      <c r="BA1223" s="2"/>
    </row>
    <row r="1224" ht="12">
      <c r="BA1224" s="2"/>
    </row>
    <row r="1225" ht="12">
      <c r="BA1225" s="2"/>
    </row>
    <row r="1226" ht="12">
      <c r="BA1226" s="2"/>
    </row>
    <row r="1227" ht="12">
      <c r="BA1227" s="2"/>
    </row>
    <row r="1228" ht="12">
      <c r="BA1228" s="2"/>
    </row>
    <row r="1229" ht="12">
      <c r="BA1229" s="2"/>
    </row>
    <row r="1230" ht="12">
      <c r="BA1230" s="2"/>
    </row>
    <row r="1231" ht="12">
      <c r="BA1231" s="2"/>
    </row>
    <row r="1232" ht="12">
      <c r="BA1232" s="2"/>
    </row>
    <row r="1233" ht="12">
      <c r="BA1233" s="2"/>
    </row>
    <row r="1234" ht="12">
      <c r="BA1234" s="2"/>
    </row>
    <row r="1235" ht="12">
      <c r="BA1235" s="2"/>
    </row>
    <row r="1236" ht="12">
      <c r="BA1236" s="2"/>
    </row>
    <row r="1237" ht="12">
      <c r="BA1237" s="2"/>
    </row>
    <row r="1238" ht="12">
      <c r="BA1238" s="2"/>
    </row>
    <row r="1239" ht="12">
      <c r="BA1239" s="2"/>
    </row>
    <row r="1240" ht="12">
      <c r="BA1240" s="2"/>
    </row>
    <row r="1241" ht="12">
      <c r="BA1241" s="2"/>
    </row>
    <row r="1242" ht="12">
      <c r="BA1242" s="2"/>
    </row>
    <row r="1243" ht="12">
      <c r="BA1243" s="2"/>
    </row>
    <row r="1244" ht="12">
      <c r="BA1244" s="2"/>
    </row>
    <row r="1245" ht="12">
      <c r="BA1245" s="2"/>
    </row>
    <row r="1246" ht="12">
      <c r="BA1246" s="2"/>
    </row>
    <row r="1247" ht="12">
      <c r="BA1247" s="2"/>
    </row>
    <row r="1248" ht="12">
      <c r="BA1248" s="2"/>
    </row>
    <row r="1249" ht="12">
      <c r="BA1249" s="2"/>
    </row>
    <row r="1250" ht="12">
      <c r="BA1250" s="2"/>
    </row>
    <row r="1251" ht="12">
      <c r="BA1251" s="2"/>
    </row>
    <row r="1252" ht="12">
      <c r="BA1252" s="2"/>
    </row>
    <row r="1253" ht="12">
      <c r="BA1253" s="2"/>
    </row>
    <row r="1254" ht="12">
      <c r="BA1254" s="2"/>
    </row>
    <row r="1255" ht="12">
      <c r="BA1255" s="2"/>
    </row>
    <row r="1256" ht="12">
      <c r="BA1256" s="2"/>
    </row>
    <row r="1257" ht="12">
      <c r="BA1257" s="2"/>
    </row>
    <row r="1258" ht="12">
      <c r="BA1258" s="2"/>
    </row>
    <row r="1259" ht="12">
      <c r="BA1259" s="2"/>
    </row>
    <row r="1260" ht="12">
      <c r="BA1260" s="2"/>
    </row>
    <row r="1261" ht="12">
      <c r="BA1261" s="2"/>
    </row>
    <row r="1262" ht="12">
      <c r="BA1262" s="2"/>
    </row>
    <row r="1263" ht="12">
      <c r="BA1263" s="2"/>
    </row>
    <row r="1264" ht="12">
      <c r="BA1264" s="2"/>
    </row>
    <row r="1265" ht="12">
      <c r="BA1265" s="2"/>
    </row>
    <row r="1266" ht="12">
      <c r="BA1266" s="2"/>
    </row>
    <row r="1267" ht="12">
      <c r="BA1267" s="2"/>
    </row>
    <row r="1268" ht="12">
      <c r="BA1268" s="2"/>
    </row>
    <row r="1269" ht="12">
      <c r="BA1269" s="2"/>
    </row>
    <row r="1270" ht="12">
      <c r="BA1270" s="2"/>
    </row>
    <row r="1271" ht="12">
      <c r="BA1271" s="2"/>
    </row>
    <row r="1272" ht="12">
      <c r="BA1272" s="2"/>
    </row>
    <row r="1273" ht="12">
      <c r="BA1273" s="2"/>
    </row>
    <row r="1274" ht="12">
      <c r="BA1274" s="2"/>
    </row>
    <row r="1275" ht="12">
      <c r="BA1275" s="2"/>
    </row>
    <row r="1276" ht="12">
      <c r="BA1276" s="2"/>
    </row>
    <row r="1277" ht="12">
      <c r="BA1277" s="2"/>
    </row>
    <row r="1278" ht="12">
      <c r="BA1278" s="2"/>
    </row>
    <row r="1279" ht="12">
      <c r="BA1279" s="2"/>
    </row>
    <row r="1280" ht="12">
      <c r="BA1280" s="2"/>
    </row>
    <row r="1281" ht="12">
      <c r="BA1281" s="2"/>
    </row>
    <row r="1282" ht="12">
      <c r="BA1282" s="2"/>
    </row>
    <row r="1283" ht="12">
      <c r="BA1283" s="2"/>
    </row>
    <row r="1284" ht="12">
      <c r="BA1284" s="2"/>
    </row>
    <row r="1285" ht="12">
      <c r="BA1285" s="2"/>
    </row>
    <row r="1286" ht="12">
      <c r="BA1286" s="2"/>
    </row>
    <row r="1287" ht="12">
      <c r="BA1287" s="2"/>
    </row>
    <row r="1288" ht="12">
      <c r="BA1288" s="2"/>
    </row>
    <row r="1289" ht="12">
      <c r="BA1289" s="2"/>
    </row>
    <row r="1290" ht="12">
      <c r="BA1290" s="2"/>
    </row>
    <row r="1291" ht="12">
      <c r="BA1291" s="2"/>
    </row>
    <row r="1292" ht="12">
      <c r="BA1292" s="2"/>
    </row>
    <row r="1293" ht="12">
      <c r="BA1293" s="2"/>
    </row>
    <row r="1294" ht="12">
      <c r="BA1294" s="2"/>
    </row>
    <row r="1295" ht="12">
      <c r="BA1295" s="2"/>
    </row>
    <row r="1296" ht="12">
      <c r="BA1296" s="2"/>
    </row>
    <row r="1297" ht="12">
      <c r="BA1297" s="2"/>
    </row>
    <row r="1298" ht="12">
      <c r="BA1298" s="2"/>
    </row>
    <row r="1299" ht="12">
      <c r="BA1299" s="2"/>
    </row>
    <row r="1300" ht="12">
      <c r="BA1300" s="2"/>
    </row>
    <row r="1301" ht="12">
      <c r="BA1301" s="2"/>
    </row>
    <row r="1302" ht="12">
      <c r="BA1302" s="2"/>
    </row>
    <row r="1303" ht="12">
      <c r="BA1303" s="2"/>
    </row>
    <row r="1304" ht="12">
      <c r="BA1304" s="2"/>
    </row>
    <row r="1305" ht="12">
      <c r="BA1305" s="2"/>
    </row>
    <row r="1306" ht="12">
      <c r="BA1306" s="2"/>
    </row>
    <row r="1307" ht="12">
      <c r="BA1307" s="2"/>
    </row>
    <row r="1308" ht="12">
      <c r="BA1308" s="2"/>
    </row>
    <row r="1309" ht="12">
      <c r="BA1309" s="2"/>
    </row>
    <row r="1310" ht="12">
      <c r="BA1310" s="2"/>
    </row>
    <row r="1311" ht="12">
      <c r="BA1311" s="2"/>
    </row>
    <row r="1312" ht="12">
      <c r="BA1312" s="2"/>
    </row>
    <row r="1313" ht="12">
      <c r="BA1313" s="2"/>
    </row>
    <row r="1314" ht="12">
      <c r="BA1314" s="2"/>
    </row>
    <row r="1315" ht="12">
      <c r="BA1315" s="2"/>
    </row>
    <row r="1316" ht="12">
      <c r="BA1316" s="2"/>
    </row>
    <row r="1317" ht="12">
      <c r="BA1317" s="2"/>
    </row>
    <row r="1318" ht="12">
      <c r="BA1318" s="2"/>
    </row>
    <row r="1319" ht="12">
      <c r="BA1319" s="2"/>
    </row>
    <row r="1320" ht="12">
      <c r="BA1320" s="2"/>
    </row>
    <row r="1321" ht="12">
      <c r="BA1321" s="2"/>
    </row>
    <row r="1322" ht="12">
      <c r="BA1322" s="2"/>
    </row>
    <row r="1323" ht="12">
      <c r="BA1323" s="2"/>
    </row>
    <row r="1324" ht="12">
      <c r="BA1324" s="2"/>
    </row>
    <row r="1325" ht="12">
      <c r="BA1325" s="2"/>
    </row>
    <row r="1326" ht="12">
      <c r="BA1326" s="2"/>
    </row>
    <row r="1327" ht="12">
      <c r="BA1327" s="2"/>
    </row>
    <row r="1328" ht="12">
      <c r="BA1328" s="2"/>
    </row>
    <row r="1329" ht="12">
      <c r="BA1329" s="2"/>
    </row>
    <row r="1330" ht="12">
      <c r="BA1330" s="2"/>
    </row>
    <row r="1331" ht="12">
      <c r="BA1331" s="2"/>
    </row>
    <row r="1332" ht="12">
      <c r="BA1332" s="2"/>
    </row>
    <row r="1333" ht="12">
      <c r="BA1333" s="2"/>
    </row>
    <row r="1334" ht="12">
      <c r="BA1334" s="2"/>
    </row>
    <row r="1335" ht="12">
      <c r="BA1335" s="2"/>
    </row>
    <row r="1336" ht="12">
      <c r="BA1336" s="2"/>
    </row>
    <row r="1337" ht="12">
      <c r="BA1337" s="2"/>
    </row>
    <row r="1338" ht="12">
      <c r="BA1338" s="2"/>
    </row>
    <row r="1339" ht="12">
      <c r="BA1339" s="2"/>
    </row>
    <row r="1340" ht="12">
      <c r="BA1340" s="2"/>
    </row>
    <row r="1341" ht="12">
      <c r="BA1341" s="2"/>
    </row>
    <row r="1342" ht="12">
      <c r="BA1342" s="2"/>
    </row>
    <row r="1343" ht="12">
      <c r="BA1343" s="2"/>
    </row>
    <row r="1344" ht="12">
      <c r="BA1344" s="2"/>
    </row>
    <row r="1345" ht="12">
      <c r="BA1345" s="2"/>
    </row>
    <row r="1346" ht="12">
      <c r="BA1346" s="2"/>
    </row>
    <row r="1347" ht="12">
      <c r="BA1347" s="2"/>
    </row>
    <row r="1348" ht="12">
      <c r="BA1348" s="2"/>
    </row>
    <row r="1349" ht="12">
      <c r="BA1349" s="2"/>
    </row>
    <row r="1350" ht="12">
      <c r="BA1350" s="2"/>
    </row>
    <row r="1351" ht="12">
      <c r="BA1351" s="2"/>
    </row>
    <row r="1352" ht="12">
      <c r="BA1352" s="2"/>
    </row>
    <row r="1353" ht="12">
      <c r="BA1353" s="2"/>
    </row>
    <row r="1354" ht="12">
      <c r="BA1354" s="2"/>
    </row>
    <row r="1355" ht="12">
      <c r="BA1355" s="2"/>
    </row>
    <row r="1356" ht="12">
      <c r="BA1356" s="2"/>
    </row>
    <row r="1357" ht="12">
      <c r="BA1357" s="2"/>
    </row>
    <row r="1358" ht="12">
      <c r="BA1358" s="2"/>
    </row>
    <row r="1359" ht="12">
      <c r="BA1359" s="2"/>
    </row>
    <row r="1360" ht="12">
      <c r="BA1360" s="2"/>
    </row>
    <row r="1361" ht="12">
      <c r="BA1361" s="2"/>
    </row>
    <row r="1362" ht="12">
      <c r="BA1362" s="2"/>
    </row>
    <row r="1363" ht="12">
      <c r="BA1363" s="2"/>
    </row>
    <row r="1364" ht="12">
      <c r="BA1364" s="2"/>
    </row>
    <row r="1365" ht="12">
      <c r="BA1365" s="2"/>
    </row>
    <row r="1366" ht="12">
      <c r="BA1366" s="2"/>
    </row>
    <row r="1367" ht="12">
      <c r="BA1367" s="2"/>
    </row>
    <row r="1368" ht="12">
      <c r="BA1368" s="2"/>
    </row>
    <row r="1369" ht="12">
      <c r="BA1369" s="2"/>
    </row>
    <row r="1370" ht="12">
      <c r="BA1370" s="2"/>
    </row>
    <row r="1371" ht="12">
      <c r="BA1371" s="2"/>
    </row>
    <row r="1372" ht="12">
      <c r="BA1372" s="2"/>
    </row>
    <row r="1373" ht="12">
      <c r="BA1373" s="2"/>
    </row>
    <row r="1374" ht="12">
      <c r="BA1374" s="2"/>
    </row>
    <row r="1375" ht="12">
      <c r="BA1375" s="2"/>
    </row>
    <row r="1376" ht="12">
      <c r="BA1376" s="2"/>
    </row>
    <row r="1377" ht="12">
      <c r="BA1377" s="2"/>
    </row>
    <row r="1378" ht="12">
      <c r="BA1378" s="2"/>
    </row>
    <row r="1379" ht="12">
      <c r="BA1379" s="2"/>
    </row>
    <row r="1380" ht="12">
      <c r="BA1380" s="2"/>
    </row>
    <row r="1381" ht="12">
      <c r="BA1381" s="2"/>
    </row>
    <row r="1382" ht="12">
      <c r="BA1382" s="2"/>
    </row>
    <row r="1383" ht="12">
      <c r="BA1383" s="2"/>
    </row>
    <row r="1384" ht="12">
      <c r="BA1384" s="2"/>
    </row>
    <row r="1385" ht="12">
      <c r="BA1385" s="2"/>
    </row>
    <row r="1386" ht="12">
      <c r="BA1386" s="2"/>
    </row>
    <row r="1387" ht="12">
      <c r="BA1387" s="2"/>
    </row>
    <row r="1388" ht="12">
      <c r="BA1388" s="2"/>
    </row>
    <row r="1389" ht="12">
      <c r="BA1389" s="2"/>
    </row>
    <row r="1390" ht="12">
      <c r="BA1390" s="2"/>
    </row>
    <row r="1391" ht="12">
      <c r="BA1391" s="2"/>
    </row>
    <row r="1392" ht="12">
      <c r="BA1392" s="2"/>
    </row>
    <row r="1393" ht="12">
      <c r="BA1393" s="2"/>
    </row>
    <row r="1394" ht="12">
      <c r="BA1394" s="2"/>
    </row>
    <row r="1395" ht="12">
      <c r="BA1395" s="2"/>
    </row>
    <row r="1396" ht="12">
      <c r="BA1396" s="2"/>
    </row>
    <row r="1397" ht="12">
      <c r="BA1397" s="2"/>
    </row>
    <row r="1398" ht="12">
      <c r="BA1398" s="2"/>
    </row>
    <row r="1399" ht="12">
      <c r="BA1399" s="2"/>
    </row>
    <row r="1400" ht="12">
      <c r="BA1400" s="2"/>
    </row>
    <row r="1401" ht="12">
      <c r="BA1401" s="2"/>
    </row>
    <row r="1402" ht="12">
      <c r="BA1402" s="2"/>
    </row>
    <row r="1403" ht="12">
      <c r="BA1403" s="2"/>
    </row>
    <row r="1404" ht="12">
      <c r="BA1404" s="2"/>
    </row>
    <row r="1405" ht="12">
      <c r="BA1405" s="2"/>
    </row>
    <row r="1406" ht="12">
      <c r="BA1406" s="2"/>
    </row>
    <row r="1407" ht="12">
      <c r="BA1407" s="2"/>
    </row>
    <row r="1408" ht="12">
      <c r="BA1408" s="2"/>
    </row>
    <row r="1409" ht="12">
      <c r="BA1409" s="2"/>
    </row>
    <row r="1410" ht="12">
      <c r="BA1410" s="2"/>
    </row>
    <row r="1411" ht="12">
      <c r="BA1411" s="2"/>
    </row>
    <row r="1412" ht="12">
      <c r="BA1412" s="2"/>
    </row>
    <row r="1413" ht="12">
      <c r="BA1413" s="2"/>
    </row>
    <row r="1414" ht="12">
      <c r="BA1414" s="2"/>
    </row>
    <row r="1415" ht="12">
      <c r="BA1415" s="2"/>
    </row>
    <row r="1416" ht="12">
      <c r="BA1416" s="2"/>
    </row>
    <row r="1417" ht="12">
      <c r="BA1417" s="2"/>
    </row>
    <row r="1418" ht="12">
      <c r="BA1418" s="2"/>
    </row>
    <row r="1419" ht="12">
      <c r="BA1419" s="2"/>
    </row>
    <row r="1420" ht="12">
      <c r="BA1420" s="2"/>
    </row>
    <row r="1421" ht="12">
      <c r="BA1421" s="2"/>
    </row>
    <row r="1422" ht="12">
      <c r="BA1422" s="2"/>
    </row>
    <row r="1423" ht="12">
      <c r="BA1423" s="2"/>
    </row>
    <row r="1424" ht="12">
      <c r="BA1424" s="2"/>
    </row>
    <row r="1425" ht="12">
      <c r="BA1425" s="2"/>
    </row>
    <row r="1426" ht="12">
      <c r="BA1426" s="2"/>
    </row>
    <row r="1427" ht="12">
      <c r="BA1427" s="2"/>
    </row>
    <row r="1428" ht="12">
      <c r="BA1428" s="2"/>
    </row>
    <row r="1429" ht="12">
      <c r="BA1429" s="2"/>
    </row>
    <row r="1430" ht="12">
      <c r="BA1430" s="2"/>
    </row>
    <row r="1431" ht="12">
      <c r="BA1431" s="2"/>
    </row>
    <row r="1432" ht="12">
      <c r="BA1432" s="2"/>
    </row>
    <row r="1433" ht="12">
      <c r="BA1433" s="2"/>
    </row>
    <row r="1434" ht="12">
      <c r="BA1434" s="2"/>
    </row>
    <row r="1435" ht="12">
      <c r="BA1435" s="2"/>
    </row>
    <row r="1436" ht="12">
      <c r="BA1436" s="2"/>
    </row>
    <row r="1437" ht="12">
      <c r="BA1437" s="2"/>
    </row>
    <row r="1438" ht="12">
      <c r="BA1438" s="2"/>
    </row>
    <row r="1439" ht="12">
      <c r="BA1439" s="2"/>
    </row>
    <row r="1440" ht="12">
      <c r="BA1440" s="2"/>
    </row>
    <row r="1441" ht="12">
      <c r="BA1441" s="2"/>
    </row>
    <row r="1442" ht="12">
      <c r="BA1442" s="2"/>
    </row>
    <row r="1443" ht="12">
      <c r="BA1443" s="2"/>
    </row>
    <row r="1444" ht="12">
      <c r="BA1444" s="2"/>
    </row>
    <row r="1445" ht="12">
      <c r="BA1445" s="3"/>
    </row>
    <row r="1446" ht="12">
      <c r="BA1446" s="3"/>
    </row>
    <row r="1447" ht="12">
      <c r="BA1447" s="3"/>
    </row>
    <row r="1448" ht="12">
      <c r="BA1448" s="3"/>
    </row>
    <row r="1449" ht="12">
      <c r="BA1449" s="3"/>
    </row>
    <row r="1450" ht="12">
      <c r="BA1450" s="3"/>
    </row>
    <row r="1451" ht="12">
      <c r="BA1451" s="3"/>
    </row>
    <row r="1452" ht="12">
      <c r="BA1452" s="3"/>
    </row>
    <row r="1453" ht="12">
      <c r="BA1453" s="3"/>
    </row>
    <row r="1454" ht="12">
      <c r="BA1454" s="3"/>
    </row>
    <row r="1455" ht="12">
      <c r="BA1455" s="3"/>
    </row>
    <row r="1456" ht="12">
      <c r="BA1456" s="3"/>
    </row>
    <row r="1457" ht="12">
      <c r="BA1457" s="3"/>
    </row>
    <row r="1458" ht="12">
      <c r="BA1458" s="3"/>
    </row>
    <row r="1459" ht="12">
      <c r="BA1459" s="3"/>
    </row>
    <row r="1460" ht="12">
      <c r="BA1460" s="3"/>
    </row>
    <row r="1461" ht="12">
      <c r="BA1461" s="3"/>
    </row>
    <row r="1462" ht="12">
      <c r="BA1462" s="3"/>
    </row>
    <row r="1463" ht="12">
      <c r="BA1463" s="3"/>
    </row>
    <row r="1464" ht="12">
      <c r="BA1464" s="3"/>
    </row>
    <row r="1465" ht="12">
      <c r="BA1465" s="3"/>
    </row>
    <row r="1466" ht="12">
      <c r="BA1466" s="3"/>
    </row>
    <row r="1467" ht="12">
      <c r="BA1467" s="3"/>
    </row>
    <row r="1468" ht="12">
      <c r="BA1468" s="3"/>
    </row>
    <row r="1469" ht="12">
      <c r="BA1469" s="3"/>
    </row>
    <row r="1470" ht="12">
      <c r="BA1470" s="3"/>
    </row>
    <row r="1471" ht="12">
      <c r="BA1471" s="3"/>
    </row>
    <row r="1472" ht="12">
      <c r="BA1472" s="3"/>
    </row>
    <row r="1473" ht="12">
      <c r="BA1473" s="3"/>
    </row>
    <row r="1474" ht="12">
      <c r="BA1474" s="3"/>
    </row>
    <row r="1475" ht="12">
      <c r="BA1475" s="3"/>
    </row>
    <row r="1476" ht="12">
      <c r="BA1476" s="3"/>
    </row>
    <row r="1477" ht="12">
      <c r="BA1477" s="3"/>
    </row>
    <row r="1478" ht="12">
      <c r="BA1478" s="3"/>
    </row>
    <row r="1479" ht="12">
      <c r="BA1479" s="3"/>
    </row>
    <row r="1480" ht="12">
      <c r="BA1480" s="3"/>
    </row>
    <row r="1481" ht="12">
      <c r="BA1481" s="3"/>
    </row>
    <row r="1482" ht="12">
      <c r="BA1482" s="3"/>
    </row>
    <row r="1483" ht="12">
      <c r="BA1483" s="3"/>
    </row>
    <row r="1484" ht="12">
      <c r="BA1484" s="3"/>
    </row>
    <row r="1485" ht="12">
      <c r="BA1485" s="3"/>
    </row>
    <row r="1486" ht="12">
      <c r="BA1486" s="3"/>
    </row>
    <row r="1487" ht="12">
      <c r="BA1487" s="3"/>
    </row>
    <row r="1488" ht="12">
      <c r="BA1488" s="3"/>
    </row>
    <row r="1489" ht="12">
      <c r="BA1489" s="3"/>
    </row>
    <row r="1490" ht="12">
      <c r="BA1490" s="3"/>
    </row>
    <row r="1491" ht="12">
      <c r="BA1491" s="3"/>
    </row>
    <row r="1492" ht="12">
      <c r="BA1492" s="3"/>
    </row>
    <row r="1493" ht="12">
      <c r="BA1493" s="3"/>
    </row>
    <row r="1494" ht="12">
      <c r="BA1494" s="3"/>
    </row>
    <row r="1495" ht="12">
      <c r="BA1495" s="3"/>
    </row>
    <row r="1496" ht="12">
      <c r="BA1496" s="3"/>
    </row>
    <row r="1497" ht="12">
      <c r="BA1497" s="3"/>
    </row>
    <row r="1498" ht="12">
      <c r="BA1498" s="3"/>
    </row>
    <row r="1499" ht="12">
      <c r="BA1499" s="3"/>
    </row>
    <row r="1500" ht="12">
      <c r="BA1500" s="3"/>
    </row>
    <row r="1501" ht="12">
      <c r="BA1501" s="3"/>
    </row>
    <row r="1502" ht="12">
      <c r="BA1502" s="3"/>
    </row>
    <row r="1503" ht="12">
      <c r="BA1503" s="3"/>
    </row>
    <row r="1504" ht="12">
      <c r="BA1504" s="3"/>
    </row>
    <row r="1505" ht="12">
      <c r="BA1505" s="3"/>
    </row>
    <row r="1506" ht="12">
      <c r="BA1506" s="3"/>
    </row>
    <row r="1507" ht="12">
      <c r="BA1507" s="3"/>
    </row>
    <row r="1508" ht="12">
      <c r="BA1508" s="3"/>
    </row>
    <row r="1509" ht="12">
      <c r="BA1509" s="3"/>
    </row>
    <row r="1510" ht="12">
      <c r="BA1510" s="3"/>
    </row>
    <row r="1511" ht="12">
      <c r="BA1511" s="3"/>
    </row>
    <row r="1512" ht="12">
      <c r="BA1512" s="3"/>
    </row>
    <row r="1513" ht="12">
      <c r="BA1513" s="3"/>
    </row>
    <row r="1514" ht="12">
      <c r="BA1514" s="3"/>
    </row>
    <row r="1515" ht="12">
      <c r="BA1515" s="3"/>
    </row>
    <row r="1516" ht="12">
      <c r="BA1516" s="3"/>
    </row>
    <row r="1517" ht="12">
      <c r="BA1517" s="3"/>
    </row>
    <row r="1518" ht="12">
      <c r="BA1518" s="3"/>
    </row>
    <row r="1519" ht="12">
      <c r="BA1519" s="3"/>
    </row>
    <row r="1520" ht="12">
      <c r="BA1520" s="3"/>
    </row>
    <row r="1521" ht="12">
      <c r="BA1521" s="3"/>
    </row>
    <row r="1522" ht="12">
      <c r="BA1522" s="3"/>
    </row>
    <row r="1523" ht="12">
      <c r="BA1523" s="3"/>
    </row>
    <row r="1524" ht="12">
      <c r="BA1524" s="3"/>
    </row>
    <row r="1525" ht="12">
      <c r="BA1525" s="3"/>
    </row>
    <row r="1526" ht="12">
      <c r="BA1526" s="3"/>
    </row>
    <row r="1527" ht="12">
      <c r="BA1527" s="3"/>
    </row>
    <row r="1528" ht="12">
      <c r="BA1528" s="3"/>
    </row>
    <row r="1529" ht="12">
      <c r="BA1529" s="3"/>
    </row>
    <row r="1530" ht="12">
      <c r="BA1530" s="3"/>
    </row>
    <row r="1531" ht="12">
      <c r="BA1531" s="3"/>
    </row>
    <row r="1532" ht="12">
      <c r="BA1532" s="3"/>
    </row>
    <row r="1533" ht="12">
      <c r="BA1533" s="3"/>
    </row>
    <row r="1534" ht="12">
      <c r="BA1534" s="3"/>
    </row>
    <row r="1535" ht="12">
      <c r="BA1535" s="3"/>
    </row>
    <row r="1536" ht="12">
      <c r="BA1536" s="3"/>
    </row>
    <row r="1537" ht="12">
      <c r="BA1537" s="3"/>
    </row>
    <row r="1538" ht="12">
      <c r="BA1538" s="3"/>
    </row>
    <row r="1539" ht="12">
      <c r="BA1539" s="3"/>
    </row>
    <row r="1540" ht="12">
      <c r="BA1540" s="3"/>
    </row>
    <row r="1541" ht="12">
      <c r="BA1541" s="3"/>
    </row>
    <row r="1542" ht="12">
      <c r="BA1542" s="3"/>
    </row>
    <row r="1543" ht="12">
      <c r="BA1543" s="3"/>
    </row>
    <row r="1544" ht="12">
      <c r="BA1544" s="3"/>
    </row>
    <row r="1545" ht="12">
      <c r="BA1545" s="3"/>
    </row>
    <row r="1546" ht="12">
      <c r="BA1546" s="3"/>
    </row>
    <row r="1547" ht="12">
      <c r="BA1547" s="3"/>
    </row>
    <row r="1548" ht="12">
      <c r="BA1548" s="3"/>
    </row>
    <row r="1549" ht="12">
      <c r="BA1549" s="3"/>
    </row>
    <row r="1550" ht="12">
      <c r="BA1550" s="3"/>
    </row>
    <row r="1551" ht="12">
      <c r="BA1551" s="3"/>
    </row>
    <row r="1552" ht="12">
      <c r="BA1552" s="3"/>
    </row>
    <row r="1553" ht="12">
      <c r="BA1553" s="3"/>
    </row>
    <row r="1554" ht="12">
      <c r="BA1554" s="3"/>
    </row>
    <row r="1555" ht="12">
      <c r="BA1555" s="3"/>
    </row>
    <row r="1556" ht="12">
      <c r="BA1556" s="3"/>
    </row>
  </sheetData>
  <sheetProtection/>
  <mergeCells count="439">
    <mergeCell ref="T62:Z62"/>
    <mergeCell ref="A65:C65"/>
    <mergeCell ref="H65:J65"/>
    <mergeCell ref="A66:C66"/>
    <mergeCell ref="D66:G66"/>
    <mergeCell ref="H66:J66"/>
    <mergeCell ref="AY56:BA56"/>
    <mergeCell ref="BB56:BC56"/>
    <mergeCell ref="A58:D58"/>
    <mergeCell ref="E58:H58"/>
    <mergeCell ref="I58:K58"/>
    <mergeCell ref="L58:O58"/>
    <mergeCell ref="P58:S58"/>
    <mergeCell ref="T58:W58"/>
    <mergeCell ref="X58:Z58"/>
    <mergeCell ref="AA58:AC58"/>
    <mergeCell ref="AG56:AI56"/>
    <mergeCell ref="AJ56:AL56"/>
    <mergeCell ref="AM56:AN56"/>
    <mergeCell ref="AO56:AQ56"/>
    <mergeCell ref="AS56:AU56"/>
    <mergeCell ref="AV56:AX56"/>
    <mergeCell ref="AO55:AQ55"/>
    <mergeCell ref="AS55:AU55"/>
    <mergeCell ref="AV55:AX55"/>
    <mergeCell ref="A56:K56"/>
    <mergeCell ref="L56:N56"/>
    <mergeCell ref="O56:S56"/>
    <mergeCell ref="U56:W56"/>
    <mergeCell ref="X56:Z56"/>
    <mergeCell ref="AA56:AC56"/>
    <mergeCell ref="AD56:AF56"/>
    <mergeCell ref="X55:Z55"/>
    <mergeCell ref="AA55:AC55"/>
    <mergeCell ref="AD55:AF55"/>
    <mergeCell ref="AG55:AI55"/>
    <mergeCell ref="AJ55:AL55"/>
    <mergeCell ref="AM55:AN55"/>
    <mergeCell ref="AO54:AQ54"/>
    <mergeCell ref="AS54:AU54"/>
    <mergeCell ref="AV54:AX54"/>
    <mergeCell ref="BB54:BC54"/>
    <mergeCell ref="B55:E55"/>
    <mergeCell ref="F55:K55"/>
    <mergeCell ref="L55:N55"/>
    <mergeCell ref="O55:P55"/>
    <mergeCell ref="R55:S55"/>
    <mergeCell ref="U55:W55"/>
    <mergeCell ref="X54:Z54"/>
    <mergeCell ref="AA54:AC54"/>
    <mergeCell ref="AD54:AF54"/>
    <mergeCell ref="AG54:AI54"/>
    <mergeCell ref="AJ54:AL54"/>
    <mergeCell ref="AM54:AN54"/>
    <mergeCell ref="B54:E54"/>
    <mergeCell ref="F54:K54"/>
    <mergeCell ref="L54:N54"/>
    <mergeCell ref="O54:P54"/>
    <mergeCell ref="R54:S54"/>
    <mergeCell ref="U54:W54"/>
    <mergeCell ref="AM53:AN53"/>
    <mergeCell ref="AO53:AQ53"/>
    <mergeCell ref="AS53:AU53"/>
    <mergeCell ref="AV53:AX53"/>
    <mergeCell ref="AY53:BA53"/>
    <mergeCell ref="BB53:BC53"/>
    <mergeCell ref="U53:W53"/>
    <mergeCell ref="X53:Z53"/>
    <mergeCell ref="AA53:AC53"/>
    <mergeCell ref="AD53:AF53"/>
    <mergeCell ref="AG53:AI53"/>
    <mergeCell ref="AJ53:AL53"/>
    <mergeCell ref="AO52:AQ52"/>
    <mergeCell ref="AS52:AU52"/>
    <mergeCell ref="AV52:AX52"/>
    <mergeCell ref="AY52:BA52"/>
    <mergeCell ref="BB52:BC52"/>
    <mergeCell ref="B53:E53"/>
    <mergeCell ref="F53:K53"/>
    <mergeCell ref="L53:N53"/>
    <mergeCell ref="O53:P53"/>
    <mergeCell ref="R53:S53"/>
    <mergeCell ref="X52:Z52"/>
    <mergeCell ref="AA52:AC52"/>
    <mergeCell ref="AD52:AF52"/>
    <mergeCell ref="AG52:AI52"/>
    <mergeCell ref="AJ52:AL52"/>
    <mergeCell ref="AM52:AN52"/>
    <mergeCell ref="B52:E52"/>
    <mergeCell ref="F52:K52"/>
    <mergeCell ref="L52:N52"/>
    <mergeCell ref="O52:P52"/>
    <mergeCell ref="R52:S52"/>
    <mergeCell ref="U52:W52"/>
    <mergeCell ref="AM51:AN51"/>
    <mergeCell ref="AO51:AQ51"/>
    <mergeCell ref="AS51:AU51"/>
    <mergeCell ref="AV51:AX51"/>
    <mergeCell ref="AY51:BA51"/>
    <mergeCell ref="BB51:BC51"/>
    <mergeCell ref="U51:W51"/>
    <mergeCell ref="X51:Z51"/>
    <mergeCell ref="AA51:AC51"/>
    <mergeCell ref="AD51:AF51"/>
    <mergeCell ref="AG51:AI51"/>
    <mergeCell ref="AJ51:AL51"/>
    <mergeCell ref="AO50:AQ50"/>
    <mergeCell ref="AS50:AU50"/>
    <mergeCell ref="AV50:AX50"/>
    <mergeCell ref="AY50:BA50"/>
    <mergeCell ref="BB50:BC50"/>
    <mergeCell ref="B51:E51"/>
    <mergeCell ref="F51:K51"/>
    <mergeCell ref="L51:N51"/>
    <mergeCell ref="O51:P51"/>
    <mergeCell ref="R51:S51"/>
    <mergeCell ref="X50:Z50"/>
    <mergeCell ref="AA50:AC50"/>
    <mergeCell ref="AD50:AF50"/>
    <mergeCell ref="AG50:AI50"/>
    <mergeCell ref="AJ50:AL50"/>
    <mergeCell ref="AM50:AN50"/>
    <mergeCell ref="B50:E50"/>
    <mergeCell ref="F50:K50"/>
    <mergeCell ref="L50:N50"/>
    <mergeCell ref="O50:P50"/>
    <mergeCell ref="R50:S50"/>
    <mergeCell ref="U50:W50"/>
    <mergeCell ref="AM49:AN49"/>
    <mergeCell ref="AO49:AQ49"/>
    <mergeCell ref="AS49:AU49"/>
    <mergeCell ref="AV49:AX49"/>
    <mergeCell ref="AY49:BA49"/>
    <mergeCell ref="BB49:BC49"/>
    <mergeCell ref="U49:W49"/>
    <mergeCell ref="X49:Z49"/>
    <mergeCell ref="AA49:AC49"/>
    <mergeCell ref="AD49:AF49"/>
    <mergeCell ref="AG49:AI49"/>
    <mergeCell ref="AJ49:AL49"/>
    <mergeCell ref="AO48:AQ48"/>
    <mergeCell ref="AS48:AU48"/>
    <mergeCell ref="AV48:AX48"/>
    <mergeCell ref="AY48:BA48"/>
    <mergeCell ref="BB48:BC48"/>
    <mergeCell ref="B49:E49"/>
    <mergeCell ref="F49:K49"/>
    <mergeCell ref="L49:N49"/>
    <mergeCell ref="O49:P49"/>
    <mergeCell ref="R49:S49"/>
    <mergeCell ref="X48:Z48"/>
    <mergeCell ref="AA48:AC48"/>
    <mergeCell ref="AD48:AF48"/>
    <mergeCell ref="AG48:AI48"/>
    <mergeCell ref="AJ48:AL48"/>
    <mergeCell ref="AM48:AN48"/>
    <mergeCell ref="B48:E48"/>
    <mergeCell ref="F48:K48"/>
    <mergeCell ref="L48:N48"/>
    <mergeCell ref="O48:P48"/>
    <mergeCell ref="R48:S48"/>
    <mergeCell ref="U48:W48"/>
    <mergeCell ref="AM47:AN47"/>
    <mergeCell ref="AO47:AQ47"/>
    <mergeCell ref="AS47:AU47"/>
    <mergeCell ref="AV47:AX47"/>
    <mergeCell ref="AY47:BA47"/>
    <mergeCell ref="BB47:BC47"/>
    <mergeCell ref="U47:W47"/>
    <mergeCell ref="X47:Z47"/>
    <mergeCell ref="AA47:AC47"/>
    <mergeCell ref="AD47:AF47"/>
    <mergeCell ref="AG47:AI47"/>
    <mergeCell ref="AJ47:AL47"/>
    <mergeCell ref="AO46:AQ46"/>
    <mergeCell ref="AS46:AU46"/>
    <mergeCell ref="AV46:AX46"/>
    <mergeCell ref="AY46:BA46"/>
    <mergeCell ref="BB46:BC46"/>
    <mergeCell ref="B47:E47"/>
    <mergeCell ref="F47:K47"/>
    <mergeCell ref="L47:N47"/>
    <mergeCell ref="O47:P47"/>
    <mergeCell ref="R47:S47"/>
    <mergeCell ref="X46:Z46"/>
    <mergeCell ref="AA46:AC46"/>
    <mergeCell ref="AD46:AF46"/>
    <mergeCell ref="AG46:AI46"/>
    <mergeCell ref="AJ46:AL46"/>
    <mergeCell ref="AM46:AN46"/>
    <mergeCell ref="B46:E46"/>
    <mergeCell ref="F46:K46"/>
    <mergeCell ref="L46:N46"/>
    <mergeCell ref="O46:P46"/>
    <mergeCell ref="R46:S46"/>
    <mergeCell ref="U46:W46"/>
    <mergeCell ref="AM45:AN45"/>
    <mergeCell ref="AO45:AQ45"/>
    <mergeCell ref="AS45:AU45"/>
    <mergeCell ref="AV45:AX45"/>
    <mergeCell ref="AY45:BA45"/>
    <mergeCell ref="BB45:BC45"/>
    <mergeCell ref="U45:W45"/>
    <mergeCell ref="X45:Z45"/>
    <mergeCell ref="AA45:AC45"/>
    <mergeCell ref="AD45:AF45"/>
    <mergeCell ref="AG45:AI45"/>
    <mergeCell ref="AJ45:AL45"/>
    <mergeCell ref="AO44:AQ44"/>
    <mergeCell ref="AS44:AU44"/>
    <mergeCell ref="AV44:AX44"/>
    <mergeCell ref="AY44:BA44"/>
    <mergeCell ref="BB44:BC44"/>
    <mergeCell ref="B45:E45"/>
    <mergeCell ref="F45:K45"/>
    <mergeCell ref="L45:N45"/>
    <mergeCell ref="O45:P45"/>
    <mergeCell ref="R45:S45"/>
    <mergeCell ref="X44:Z44"/>
    <mergeCell ref="AA44:AC44"/>
    <mergeCell ref="AD44:AF44"/>
    <mergeCell ref="AG44:AI44"/>
    <mergeCell ref="AJ44:AL44"/>
    <mergeCell ref="AM44:AN44"/>
    <mergeCell ref="AS43:AU43"/>
    <mergeCell ref="AV43:AX43"/>
    <mergeCell ref="AY43:BA43"/>
    <mergeCell ref="BB43:BC43"/>
    <mergeCell ref="B44:E44"/>
    <mergeCell ref="F44:K44"/>
    <mergeCell ref="L44:N44"/>
    <mergeCell ref="O44:P44"/>
    <mergeCell ref="R44:S44"/>
    <mergeCell ref="U44:W44"/>
    <mergeCell ref="AA43:AC43"/>
    <mergeCell ref="AD43:AF43"/>
    <mergeCell ref="AG43:AI43"/>
    <mergeCell ref="AJ43:AL43"/>
    <mergeCell ref="AM43:AN43"/>
    <mergeCell ref="AO43:AQ43"/>
    <mergeCell ref="AV42:AX42"/>
    <mergeCell ref="AY42:BA42"/>
    <mergeCell ref="BB42:BC42"/>
    <mergeCell ref="B43:E43"/>
    <mergeCell ref="F43:K43"/>
    <mergeCell ref="L43:N43"/>
    <mergeCell ref="O43:P43"/>
    <mergeCell ref="R43:S43"/>
    <mergeCell ref="U43:W43"/>
    <mergeCell ref="X43:Z43"/>
    <mergeCell ref="AD42:AF42"/>
    <mergeCell ref="AG42:AI42"/>
    <mergeCell ref="AJ42:AL42"/>
    <mergeCell ref="AM42:AN42"/>
    <mergeCell ref="AO42:AQ42"/>
    <mergeCell ref="AS42:AU42"/>
    <mergeCell ref="AY41:BA41"/>
    <mergeCell ref="BB41:BC41"/>
    <mergeCell ref="B42:E42"/>
    <mergeCell ref="F42:K42"/>
    <mergeCell ref="L42:N42"/>
    <mergeCell ref="O42:P42"/>
    <mergeCell ref="R42:S42"/>
    <mergeCell ref="U42:W42"/>
    <mergeCell ref="X42:Z42"/>
    <mergeCell ref="AA42:AC42"/>
    <mergeCell ref="AG41:AI41"/>
    <mergeCell ref="AJ41:AL41"/>
    <mergeCell ref="AM41:AN41"/>
    <mergeCell ref="AO41:AQ41"/>
    <mergeCell ref="AS41:AU41"/>
    <mergeCell ref="AV41:AX41"/>
    <mergeCell ref="BB40:BC40"/>
    <mergeCell ref="B41:E41"/>
    <mergeCell ref="F41:K41"/>
    <mergeCell ref="L41:N41"/>
    <mergeCell ref="O41:P41"/>
    <mergeCell ref="R41:S41"/>
    <mergeCell ref="U41:W41"/>
    <mergeCell ref="X41:Z41"/>
    <mergeCell ref="AA41:AC41"/>
    <mergeCell ref="AD41:AF41"/>
    <mergeCell ref="AG40:AI40"/>
    <mergeCell ref="AJ40:AL40"/>
    <mergeCell ref="AM40:AN40"/>
    <mergeCell ref="AO40:AQ40"/>
    <mergeCell ref="AV40:AX40"/>
    <mergeCell ref="AY40:BA40"/>
    <mergeCell ref="B38:BA38"/>
    <mergeCell ref="B40:E40"/>
    <mergeCell ref="F40:K40"/>
    <mergeCell ref="L40:N40"/>
    <mergeCell ref="O40:P40"/>
    <mergeCell ref="Q40:S40"/>
    <mergeCell ref="U40:W40"/>
    <mergeCell ref="X40:Z40"/>
    <mergeCell ref="AA40:AC40"/>
    <mergeCell ref="AD40:AF40"/>
    <mergeCell ref="A36:B36"/>
    <mergeCell ref="D36:H37"/>
    <mergeCell ref="I36:M37"/>
    <mergeCell ref="AU36:AV36"/>
    <mergeCell ref="AZ36:BA37"/>
    <mergeCell ref="B37:C37"/>
    <mergeCell ref="AU37:AV37"/>
    <mergeCell ref="A34:B34"/>
    <mergeCell ref="D34:H35"/>
    <mergeCell ref="I34:M35"/>
    <mergeCell ref="AU34:AV34"/>
    <mergeCell ref="AZ34:BA35"/>
    <mergeCell ref="B35:C35"/>
    <mergeCell ref="AU35:AV35"/>
    <mergeCell ref="A32:B32"/>
    <mergeCell ref="D32:H33"/>
    <mergeCell ref="I32:M33"/>
    <mergeCell ref="AU32:AV32"/>
    <mergeCell ref="AZ32:BA33"/>
    <mergeCell ref="B33:C33"/>
    <mergeCell ref="AU33:AV33"/>
    <mergeCell ref="A30:B30"/>
    <mergeCell ref="D30:H31"/>
    <mergeCell ref="I30:M31"/>
    <mergeCell ref="AU30:AV30"/>
    <mergeCell ref="AZ30:BA31"/>
    <mergeCell ref="B31:C31"/>
    <mergeCell ref="AU31:AV31"/>
    <mergeCell ref="A28:B28"/>
    <mergeCell ref="D28:H29"/>
    <mergeCell ref="I28:M29"/>
    <mergeCell ref="AU28:AV28"/>
    <mergeCell ref="AZ28:BA29"/>
    <mergeCell ref="B29:C29"/>
    <mergeCell ref="AU29:AV29"/>
    <mergeCell ref="A26:B26"/>
    <mergeCell ref="D26:H27"/>
    <mergeCell ref="I26:M27"/>
    <mergeCell ref="AU26:AV26"/>
    <mergeCell ref="AZ26:BA27"/>
    <mergeCell ref="B27:C27"/>
    <mergeCell ref="AU27:AV27"/>
    <mergeCell ref="A24:B24"/>
    <mergeCell ref="D24:H25"/>
    <mergeCell ref="I24:M25"/>
    <mergeCell ref="AU24:AV24"/>
    <mergeCell ref="AZ24:BA25"/>
    <mergeCell ref="B25:C25"/>
    <mergeCell ref="AU25:AV25"/>
    <mergeCell ref="A22:B22"/>
    <mergeCell ref="D22:H23"/>
    <mergeCell ref="I22:M23"/>
    <mergeCell ref="AU22:AV22"/>
    <mergeCell ref="AZ22:BA23"/>
    <mergeCell ref="B23:C23"/>
    <mergeCell ref="AU23:AV23"/>
    <mergeCell ref="A20:B20"/>
    <mergeCell ref="D20:H21"/>
    <mergeCell ref="I20:M21"/>
    <mergeCell ref="AU20:AV20"/>
    <mergeCell ref="AZ20:BA21"/>
    <mergeCell ref="B21:C21"/>
    <mergeCell ref="AU21:AV21"/>
    <mergeCell ref="A18:B18"/>
    <mergeCell ref="D18:H19"/>
    <mergeCell ref="I18:M19"/>
    <mergeCell ref="AU18:AV18"/>
    <mergeCell ref="AZ18:BA19"/>
    <mergeCell ref="B19:C19"/>
    <mergeCell ref="AU19:AV19"/>
    <mergeCell ref="AZ14:BA15"/>
    <mergeCell ref="B15:C15"/>
    <mergeCell ref="AU15:AV15"/>
    <mergeCell ref="A16:B16"/>
    <mergeCell ref="D16:H17"/>
    <mergeCell ref="I16:M17"/>
    <mergeCell ref="AU16:AV16"/>
    <mergeCell ref="AZ16:BA17"/>
    <mergeCell ref="B17:C17"/>
    <mergeCell ref="AU17:AV17"/>
    <mergeCell ref="B13:C13"/>
    <mergeCell ref="AU13:AV13"/>
    <mergeCell ref="A14:B14"/>
    <mergeCell ref="D14:H15"/>
    <mergeCell ref="I14:M15"/>
    <mergeCell ref="AU14:AV14"/>
    <mergeCell ref="A10:C11"/>
    <mergeCell ref="D10:H11"/>
    <mergeCell ref="I10:M11"/>
    <mergeCell ref="AU10:AV11"/>
    <mergeCell ref="AZ10:BA11"/>
    <mergeCell ref="A12:B12"/>
    <mergeCell ref="D12:H13"/>
    <mergeCell ref="I12:M13"/>
    <mergeCell ref="AU12:AV12"/>
    <mergeCell ref="AZ12:BA13"/>
    <mergeCell ref="AT7:BA7"/>
    <mergeCell ref="A8:C8"/>
    <mergeCell ref="D8:M8"/>
    <mergeCell ref="N8:Q8"/>
    <mergeCell ref="R8:AB8"/>
    <mergeCell ref="AC8:AF8"/>
    <mergeCell ref="AG8:AQ8"/>
    <mergeCell ref="AL5:AL6"/>
    <mergeCell ref="AM5:AM6"/>
    <mergeCell ref="AN5:AQ6"/>
    <mergeCell ref="AR5:BA6"/>
    <mergeCell ref="A7:C7"/>
    <mergeCell ref="N7:Q7"/>
    <mergeCell ref="R7:AB7"/>
    <mergeCell ref="AC7:AF7"/>
    <mergeCell ref="AG7:AQ7"/>
    <mergeCell ref="AR7:AS7"/>
    <mergeCell ref="AC5:AF6"/>
    <mergeCell ref="AG5:AG6"/>
    <mergeCell ref="AH5:AH6"/>
    <mergeCell ref="AI5:AI6"/>
    <mergeCell ref="AJ5:AJ6"/>
    <mergeCell ref="AK5:AK6"/>
    <mergeCell ref="J5:J6"/>
    <mergeCell ref="K5:K6"/>
    <mergeCell ref="L5:L6"/>
    <mergeCell ref="M5:M6"/>
    <mergeCell ref="N5:Q6"/>
    <mergeCell ref="R5:AB6"/>
    <mergeCell ref="O2:O3"/>
    <mergeCell ref="P2:AJ3"/>
    <mergeCell ref="AK2:AS3"/>
    <mergeCell ref="A5:C6"/>
    <mergeCell ref="D5:D6"/>
    <mergeCell ref="E5:E6"/>
    <mergeCell ref="F5:F6"/>
    <mergeCell ref="G5:G6"/>
    <mergeCell ref="H5:H6"/>
    <mergeCell ref="I5:I6"/>
    <mergeCell ref="A2:E3"/>
    <mergeCell ref="I2:J3"/>
    <mergeCell ref="K2:K3"/>
    <mergeCell ref="L2:L3"/>
    <mergeCell ref="M2:M3"/>
    <mergeCell ref="N2:N3"/>
  </mergeCells>
  <dataValidations count="13">
    <dataValidation type="list" allowBlank="1" showInputMessage="1" sqref="D12:H17">
      <formula1>$BF$9:$BF$16</formula1>
    </dataValidation>
    <dataValidation type="list" allowBlank="1" showInputMessage="1" sqref="D18:H23">
      <formula1>$BF$17:$BF$26</formula1>
    </dataValidation>
    <dataValidation type="list" allowBlank="1" showInputMessage="1" showErrorMessage="1" sqref="R7:AB7">
      <formula1>$BJ$9:$BJ$13</formula1>
    </dataValidation>
    <dataValidation type="list" allowBlank="1" showInputMessage="1" showErrorMessage="1" sqref="D24 D26:H29">
      <formula1>$BF$27:$BF$33</formula1>
    </dataValidation>
    <dataValidation type="list" allowBlank="1" showInputMessage="1" showErrorMessage="1" sqref="AT7:BA7">
      <formula1>$BV$9:$BV$11</formula1>
    </dataValidation>
    <dataValidation type="list" allowBlank="1" sqref="M2:M3 AJ5:AJ6">
      <formula1>"1,2,3,4,5,6,7,8,9,10,11,12"</formula1>
    </dataValidation>
    <dataValidation type="list" allowBlank="1" showInputMessage="1" showErrorMessage="1" sqref="A2:E3">
      <formula1>"認定済,申請中"</formula1>
    </dataValidation>
    <dataValidation type="list" allowBlank="1" showInputMessage="1" showErrorMessage="1" sqref="AL5:AL6">
      <formula1>"1,2,3,4,5,6,7,8,9,10,11,12,13,14,15,16,17,18,19,20,21,22,23,24,25,26,27,28,29,30,31"</formula1>
    </dataValidation>
    <dataValidation type="list" allowBlank="1" showInputMessage="1" showErrorMessage="1" sqref="D30:H31">
      <formula1>$BF$34:$BF$39</formula1>
    </dataValidation>
    <dataValidation type="list" allowBlank="1" showInputMessage="1" showErrorMessage="1" sqref="B38">
      <formula1>"サービス利用票別表,サービス提供票別表"</formula1>
    </dataValidation>
    <dataValidation type="list" allowBlank="1" sqref="K2:K3 AH5:AH6">
      <formula1>$BW$9:$BW$13</formula1>
    </dataValidation>
    <dataValidation errorStyle="information" type="list" allowBlank="1" sqref="B13:C13 B37:C37 A36:B36 B35:C35 A34:B34 B33:C33 A20:B20 B21:C21 B19:C19 A30:B30 A14:B14 A12:B12 B27:C27 A22:B22 B31:C31 A18:B18 B17:C17 A32:B32 B23:C23 A26:B26 B25:C25 A24:B24 A16:B16 B15:C15 B29:C29 A28:B28">
      <formula1>$BM$9:$BM$104</formula1>
    </dataValidation>
    <dataValidation type="list" allowBlank="1" showInputMessage="1" showErrorMessage="1" sqref="D32:H37">
      <formula1>$BF$40:$BF$45</formula1>
    </dataValidation>
  </dataValidations>
  <printOptions/>
  <pageMargins left="0.2" right="0.2" top="0.7480314960629921" bottom="0.57" header="0.31496062992125984" footer="0.65"/>
  <pageSetup fitToHeight="1" fitToWidth="1" horizontalDpi="600" verticalDpi="600" orientation="landscape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クローバーケアステーション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インターネットインフィニティー</dc:creator>
  <cp:keywords/>
  <dc:description/>
  <cp:lastModifiedBy>松田　未来</cp:lastModifiedBy>
  <cp:lastPrinted>2021-03-30T06:10:16Z</cp:lastPrinted>
  <dcterms:created xsi:type="dcterms:W3CDTF">2005-07-14T04:25:18Z</dcterms:created>
  <dcterms:modified xsi:type="dcterms:W3CDTF">2022-09-05T08:03:43Z</dcterms:modified>
  <cp:category/>
  <cp:version/>
  <cp:contentType/>
  <cp:contentStatus/>
</cp:coreProperties>
</file>