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95" windowWidth="19320" windowHeight="62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'Sheet1'!$A$1:$T$46</definedName>
  </definedNames>
  <calcPr fullCalcOnLoad="1"/>
</workbook>
</file>

<file path=xl/sharedStrings.xml><?xml version="1.0" encoding="utf-8"?>
<sst xmlns="http://schemas.openxmlformats.org/spreadsheetml/2006/main" count="92" uniqueCount="62">
  <si>
    <t>用途</t>
  </si>
  <si>
    <t>合計</t>
  </si>
  <si>
    <t>-</t>
  </si>
  <si>
    <t>台所流し</t>
  </si>
  <si>
    <t>洗濯流し</t>
  </si>
  <si>
    <t>洗面器</t>
  </si>
  <si>
    <t>浴槽（和式）</t>
  </si>
  <si>
    <t>浴槽（洋式）</t>
  </si>
  <si>
    <t>シャワー</t>
  </si>
  <si>
    <t>小便器（洗浄タンク）</t>
  </si>
  <si>
    <t>小便器（洗浄弁）</t>
  </si>
  <si>
    <t>大便器（洗浄タンク）</t>
  </si>
  <si>
    <t>大便器（洗浄弁）</t>
  </si>
  <si>
    <t>手洗器</t>
  </si>
  <si>
    <t>散水</t>
  </si>
  <si>
    <t>洗車</t>
  </si>
  <si>
    <t>～</t>
  </si>
  <si>
    <t>使用水量</t>
  </si>
  <si>
    <t>（L/min）</t>
  </si>
  <si>
    <t>小計</t>
  </si>
  <si>
    <t>（L/min）</t>
  </si>
  <si>
    <t>（L/min）</t>
  </si>
  <si>
    <t>設定水量</t>
  </si>
  <si>
    <t>【給水用具数と使用水量比】　（P329　表9.6.4より）</t>
  </si>
  <si>
    <t>【種類別吐出量】　（P329　表9.6.2より）</t>
  </si>
  <si>
    <t>同時使用水量</t>
  </si>
  <si>
    <t>＝</t>
  </si>
  <si>
    <t>給水用具の全使用水量</t>
  </si>
  <si>
    <t>÷</t>
  </si>
  <si>
    <t>給水用具総数</t>
  </si>
  <si>
    <t>×</t>
  </si>
  <si>
    <t>使用水量比</t>
  </si>
  <si>
    <t>（m3/h）</t>
  </si>
  <si>
    <t>【水道メータ型式別使用流量及び使用量】　（P172　表4.3.1より）</t>
  </si>
  <si>
    <t>型式及</t>
  </si>
  <si>
    <t>び口径</t>
  </si>
  <si>
    <t>（mm）</t>
  </si>
  <si>
    <t>適正使用</t>
  </si>
  <si>
    <t>流量範囲</t>
  </si>
  <si>
    <t>一時間/日以内</t>
  </si>
  <si>
    <t>使用の場合</t>
  </si>
  <si>
    <t>瞬時的使用の</t>
  </si>
  <si>
    <t>場合</t>
  </si>
  <si>
    <t>一時的使用の許容流量（m3/h）</t>
  </si>
  <si>
    <t>瞬時的使用の場合</t>
  </si>
  <si>
    <t>＜</t>
  </si>
  <si>
    <t>の範囲内であるので</t>
  </si>
  <si>
    <t>mm</t>
  </si>
  <si>
    <t>とする。</t>
  </si>
  <si>
    <t>直結式給水の計画使用水量計算（給水装置設計施工指針参照）</t>
  </si>
  <si>
    <t>用　　途</t>
  </si>
  <si>
    <t>給水用具数</t>
  </si>
  <si>
    <t>総給水用具数</t>
  </si>
  <si>
    <t>一時的使用の許容流量（m3/h）</t>
  </si>
  <si>
    <t>m3/h</t>
  </si>
  <si>
    <t>メーター口径を</t>
  </si>
  <si>
    <t>食器洗浄器</t>
  </si>
  <si>
    <t>【作成方法】</t>
  </si>
  <si>
    <r>
      <t>①「用途」を選択（</t>
    </r>
    <r>
      <rPr>
        <b/>
        <sz val="11"/>
        <color indexed="45"/>
        <rFont val="ＭＳ Ｐゴシック"/>
        <family val="3"/>
      </rPr>
      <t>ピンク</t>
    </r>
    <r>
      <rPr>
        <b/>
        <sz val="11"/>
        <rFont val="ＭＳ Ｐゴシック"/>
        <family val="3"/>
      </rPr>
      <t>のセル）</t>
    </r>
  </si>
  <si>
    <r>
      <t>②個数を入力（</t>
    </r>
    <r>
      <rPr>
        <b/>
        <sz val="11"/>
        <color indexed="40"/>
        <rFont val="ＭＳ Ｐゴシック"/>
        <family val="3"/>
      </rPr>
      <t>青</t>
    </r>
    <r>
      <rPr>
        <b/>
        <sz val="11"/>
        <rFont val="ＭＳ Ｐゴシック"/>
        <family val="3"/>
      </rPr>
      <t>のセル）</t>
    </r>
  </si>
  <si>
    <r>
      <t>※使用水量の変更は、「設定水量」で変更可能。（</t>
    </r>
    <r>
      <rPr>
        <b/>
        <sz val="11"/>
        <color indexed="47"/>
        <rFont val="ＭＳ Ｐゴシック"/>
        <family val="3"/>
      </rPr>
      <t>オレンジ</t>
    </r>
    <r>
      <rPr>
        <b/>
        <sz val="11"/>
        <rFont val="ＭＳ Ｐゴシック"/>
        <family val="3"/>
      </rPr>
      <t>のセル）</t>
    </r>
  </si>
  <si>
    <t>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</si>
</sst>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name val="ＭＳ Ｐゴシック"/>
      <family val="3"/>
    </font>
    <font>
      <b/>
      <sz val="11"/>
      <color indexed="45"/>
      <name val="ＭＳ Ｐゴシック"/>
      <family val="3"/>
    </font>
    <font>
      <b/>
      <sz val="11"/>
      <color indexed="40"/>
      <name val="ＭＳ Ｐゴシック"/>
      <family val="3"/>
    </font>
    <font>
      <b/>
      <sz val="11"/>
      <color indexed="4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176" fontId="1" fillId="0" borderId="11" xfId="0" applyNumberFormat="1" applyFont="1" applyFill="1" applyBorder="1" applyAlignment="1" applyProtection="1">
      <alignment horizontal="center" vertical="center"/>
      <protection/>
    </xf>
    <xf numFmtId="176" fontId="1" fillId="0" borderId="12" xfId="0" applyNumberFormat="1" applyFont="1" applyFill="1" applyBorder="1" applyAlignment="1" applyProtection="1">
      <alignment horizontal="center" vertical="center"/>
      <protection/>
    </xf>
    <xf numFmtId="176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3" fillId="0" borderId="0" xfId="0" applyFont="1" applyFill="1" applyAlignment="1" applyProtection="1">
      <alignment vertical="center"/>
      <protection/>
    </xf>
    <xf numFmtId="177" fontId="1" fillId="0" borderId="11" xfId="0" applyNumberFormat="1" applyFont="1" applyFill="1" applyBorder="1" applyAlignment="1" applyProtection="1">
      <alignment horizontal="center" vertical="center"/>
      <protection/>
    </xf>
    <xf numFmtId="177" fontId="1" fillId="0" borderId="12" xfId="0" applyNumberFormat="1" applyFont="1" applyFill="1" applyBorder="1" applyAlignment="1" applyProtection="1">
      <alignment horizontal="center" vertical="center"/>
      <protection/>
    </xf>
    <xf numFmtId="177" fontId="1" fillId="0" borderId="13" xfId="0" applyNumberFormat="1" applyFont="1" applyFill="1" applyBorder="1" applyAlignment="1" applyProtection="1">
      <alignment horizontal="center" vertical="center"/>
      <protection/>
    </xf>
    <xf numFmtId="177" fontId="1" fillId="0" borderId="11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176" fontId="1" fillId="0" borderId="14" xfId="0" applyNumberFormat="1" applyFont="1" applyFill="1" applyBorder="1" applyAlignment="1" applyProtection="1">
      <alignment horizontal="center" vertical="center"/>
      <protection/>
    </xf>
    <xf numFmtId="176" fontId="1" fillId="0" borderId="0" xfId="0" applyNumberFormat="1" applyFont="1" applyFill="1" applyAlignment="1" applyProtection="1">
      <alignment horizontal="center" vertical="center"/>
      <protection/>
    </xf>
    <xf numFmtId="176" fontId="1" fillId="32" borderId="14" xfId="0" applyNumberFormat="1" applyFont="1" applyFill="1" applyBorder="1" applyAlignment="1" applyProtection="1">
      <alignment horizontal="center" vertical="center"/>
      <protection locked="0"/>
    </xf>
    <xf numFmtId="176" fontId="1" fillId="33" borderId="14" xfId="0" applyNumberFormat="1" applyFont="1" applyFill="1" applyBorder="1" applyAlignment="1" applyProtection="1">
      <alignment horizontal="center" vertical="center"/>
      <protection locked="0"/>
    </xf>
    <xf numFmtId="0" fontId="1" fillId="34" borderId="14" xfId="0" applyFont="1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center" vertical="center"/>
      <protection/>
    </xf>
    <xf numFmtId="0" fontId="1" fillId="35" borderId="14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 shrinkToFit="1"/>
      <protection/>
    </xf>
    <xf numFmtId="0" fontId="1" fillId="0" borderId="20" xfId="0" applyFont="1" applyFill="1" applyBorder="1" applyAlignment="1" applyProtection="1">
      <alignment horizontal="center" vertical="center" shrinkToFit="1"/>
      <protection/>
    </xf>
    <xf numFmtId="0" fontId="1" fillId="0" borderId="21" xfId="0" applyFont="1" applyFill="1" applyBorder="1" applyAlignment="1" applyProtection="1">
      <alignment horizontal="center" vertical="center" shrinkToFit="1"/>
      <protection/>
    </xf>
    <xf numFmtId="0" fontId="1" fillId="0" borderId="22" xfId="0" applyFont="1" applyFill="1" applyBorder="1" applyAlignment="1" applyProtection="1">
      <alignment horizontal="center" vertical="center" shrinkToFit="1"/>
      <protection/>
    </xf>
    <xf numFmtId="176" fontId="1" fillId="0" borderId="1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showGridLines="0" tabSelected="1" view="pageBreakPreview" zoomScaleSheetLayoutView="100" zoomScalePageLayoutView="0" workbookViewId="0" topLeftCell="A10">
      <selection activeCell="I29" sqref="I29"/>
    </sheetView>
  </sheetViews>
  <sheetFormatPr defaultColWidth="4.8515625" defaultRowHeight="17.25" customHeight="1"/>
  <cols>
    <col min="1" max="32" width="4.8515625" style="2" customWidth="1"/>
    <col min="33" max="34" width="0" style="12" hidden="1" customWidth="1"/>
    <col min="35" max="16384" width="4.8515625" style="2" customWidth="1"/>
  </cols>
  <sheetData>
    <row r="1" spans="1:34" ht="17.25" customHeight="1">
      <c r="A1" s="16" t="s">
        <v>49</v>
      </c>
      <c r="B1" s="1"/>
      <c r="C1" s="1"/>
      <c r="D1" s="1"/>
      <c r="E1" s="1"/>
      <c r="F1" s="1"/>
      <c r="G1" s="1"/>
      <c r="H1" s="1"/>
      <c r="I1" s="1"/>
      <c r="J1" s="1"/>
      <c r="AG1" s="13">
        <v>1</v>
      </c>
      <c r="AH1" s="13">
        <v>1</v>
      </c>
    </row>
    <row r="2" spans="1:34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AG2" s="13">
        <v>2</v>
      </c>
      <c r="AH2" s="13">
        <v>1.4</v>
      </c>
    </row>
    <row r="3" spans="1:34" ht="17.25" customHeight="1">
      <c r="A3" s="1"/>
      <c r="B3" s="1"/>
      <c r="C3" s="1"/>
      <c r="D3" s="1"/>
      <c r="E3" s="1"/>
      <c r="F3" s="1"/>
      <c r="G3" s="1"/>
      <c r="H3" s="1"/>
      <c r="I3" s="1"/>
      <c r="J3" s="1"/>
      <c r="AG3" s="13">
        <v>3</v>
      </c>
      <c r="AH3" s="13">
        <v>1.7</v>
      </c>
    </row>
    <row r="4" spans="12:34" ht="17.25" customHeight="1">
      <c r="L4" s="3" t="s">
        <v>24</v>
      </c>
      <c r="M4" s="3"/>
      <c r="N4" s="3"/>
      <c r="O4" s="3"/>
      <c r="P4" s="3"/>
      <c r="Q4" s="3"/>
      <c r="R4" s="3"/>
      <c r="S4" s="3"/>
      <c r="T4" s="3"/>
      <c r="AG4" s="13">
        <v>4</v>
      </c>
      <c r="AH4" s="13">
        <v>2</v>
      </c>
    </row>
    <row r="5" spans="1:34" ht="17.25" customHeight="1">
      <c r="A5" s="30" t="s">
        <v>50</v>
      </c>
      <c r="B5" s="30"/>
      <c r="C5" s="30"/>
      <c r="D5" s="30"/>
      <c r="E5" s="44" t="s">
        <v>51</v>
      </c>
      <c r="F5" s="45"/>
      <c r="G5" s="33" t="s">
        <v>17</v>
      </c>
      <c r="H5" s="33"/>
      <c r="I5" s="33" t="s">
        <v>19</v>
      </c>
      <c r="J5" s="33"/>
      <c r="L5" s="30" t="s">
        <v>0</v>
      </c>
      <c r="M5" s="30"/>
      <c r="N5" s="30"/>
      <c r="O5" s="30"/>
      <c r="P5" s="33" t="s">
        <v>17</v>
      </c>
      <c r="Q5" s="33"/>
      <c r="R5" s="33"/>
      <c r="S5" s="33" t="s">
        <v>22</v>
      </c>
      <c r="T5" s="33"/>
      <c r="U5" s="15" t="s">
        <v>57</v>
      </c>
      <c r="AG5" s="13">
        <v>5</v>
      </c>
      <c r="AH5" s="13">
        <v>2.2</v>
      </c>
    </row>
    <row r="6" spans="1:34" ht="17.25" customHeight="1">
      <c r="A6" s="30"/>
      <c r="B6" s="30"/>
      <c r="C6" s="30"/>
      <c r="D6" s="30"/>
      <c r="E6" s="46"/>
      <c r="F6" s="47"/>
      <c r="G6" s="31" t="s">
        <v>18</v>
      </c>
      <c r="H6" s="31"/>
      <c r="I6" s="31" t="s">
        <v>18</v>
      </c>
      <c r="J6" s="31"/>
      <c r="L6" s="30"/>
      <c r="M6" s="30"/>
      <c r="N6" s="30"/>
      <c r="O6" s="30"/>
      <c r="P6" s="31" t="s">
        <v>20</v>
      </c>
      <c r="Q6" s="31"/>
      <c r="R6" s="31"/>
      <c r="S6" s="31" t="s">
        <v>21</v>
      </c>
      <c r="T6" s="31"/>
      <c r="U6" s="15"/>
      <c r="AG6" s="13">
        <v>6</v>
      </c>
      <c r="AH6" s="13">
        <v>2.4</v>
      </c>
    </row>
    <row r="7" spans="1:34" ht="17.25" customHeight="1">
      <c r="A7" s="43"/>
      <c r="B7" s="43"/>
      <c r="C7" s="43"/>
      <c r="D7" s="43"/>
      <c r="E7" s="39"/>
      <c r="F7" s="39"/>
      <c r="G7" s="37">
        <f>IF(A7=0,"",VLOOKUP(A7,$L$7:$S$20,8,0))</f>
      </c>
      <c r="H7" s="37"/>
      <c r="I7" s="37">
        <f>IF(E7=0,"",E7*G7)</f>
      </c>
      <c r="J7" s="37"/>
      <c r="L7" s="30" t="s">
        <v>3</v>
      </c>
      <c r="M7" s="30"/>
      <c r="N7" s="30"/>
      <c r="O7" s="30"/>
      <c r="P7" s="4">
        <v>12</v>
      </c>
      <c r="Q7" s="48" t="s">
        <v>61</v>
      </c>
      <c r="R7" s="6">
        <v>40</v>
      </c>
      <c r="S7" s="40">
        <v>12</v>
      </c>
      <c r="T7" s="40"/>
      <c r="U7" s="15" t="s">
        <v>58</v>
      </c>
      <c r="AG7" s="13">
        <v>7</v>
      </c>
      <c r="AH7" s="13">
        <v>2.6</v>
      </c>
    </row>
    <row r="8" spans="1:34" ht="17.25" customHeight="1">
      <c r="A8" s="43"/>
      <c r="B8" s="43"/>
      <c r="C8" s="43"/>
      <c r="D8" s="43"/>
      <c r="E8" s="39"/>
      <c r="F8" s="39"/>
      <c r="G8" s="37">
        <f aca="true" t="shared" si="0" ref="G8:G20">IF(A8=0,"",VLOOKUP(A8,$L$7:$S$20,8,0))</f>
      </c>
      <c r="H8" s="37"/>
      <c r="I8" s="37">
        <f aca="true" t="shared" si="1" ref="I8:I20">IF(E8=0,"",E8*G8)</f>
      </c>
      <c r="J8" s="37"/>
      <c r="L8" s="30" t="s">
        <v>4</v>
      </c>
      <c r="M8" s="30"/>
      <c r="N8" s="30"/>
      <c r="O8" s="30"/>
      <c r="P8" s="4">
        <v>12</v>
      </c>
      <c r="Q8" s="5" t="s">
        <v>16</v>
      </c>
      <c r="R8" s="6">
        <v>40</v>
      </c>
      <c r="S8" s="40">
        <v>12</v>
      </c>
      <c r="T8" s="40"/>
      <c r="U8" s="15" t="s">
        <v>59</v>
      </c>
      <c r="AG8" s="13">
        <v>8</v>
      </c>
      <c r="AH8" s="13">
        <v>2.8</v>
      </c>
    </row>
    <row r="9" spans="1:34" ht="17.25" customHeight="1">
      <c r="A9" s="43"/>
      <c r="B9" s="43"/>
      <c r="C9" s="43"/>
      <c r="D9" s="43"/>
      <c r="E9" s="39"/>
      <c r="F9" s="39"/>
      <c r="G9" s="37">
        <f t="shared" si="0"/>
      </c>
      <c r="H9" s="37"/>
      <c r="I9" s="37">
        <f t="shared" si="1"/>
      </c>
      <c r="J9" s="37"/>
      <c r="L9" s="30" t="s">
        <v>5</v>
      </c>
      <c r="M9" s="30"/>
      <c r="N9" s="30"/>
      <c r="O9" s="30"/>
      <c r="P9" s="4">
        <v>8</v>
      </c>
      <c r="Q9" s="5" t="s">
        <v>16</v>
      </c>
      <c r="R9" s="6">
        <v>15</v>
      </c>
      <c r="S9" s="40">
        <v>8</v>
      </c>
      <c r="T9" s="40"/>
      <c r="U9" s="15" t="s">
        <v>60</v>
      </c>
      <c r="AG9" s="13">
        <v>9</v>
      </c>
      <c r="AH9" s="13">
        <v>2.9</v>
      </c>
    </row>
    <row r="10" spans="1:34" ht="17.25" customHeight="1">
      <c r="A10" s="43"/>
      <c r="B10" s="43"/>
      <c r="C10" s="43"/>
      <c r="D10" s="43"/>
      <c r="E10" s="39"/>
      <c r="F10" s="39"/>
      <c r="G10" s="37">
        <f t="shared" si="0"/>
      </c>
      <c r="H10" s="37"/>
      <c r="I10" s="37">
        <f t="shared" si="1"/>
      </c>
      <c r="J10" s="37"/>
      <c r="L10" s="30" t="s">
        <v>6</v>
      </c>
      <c r="M10" s="30"/>
      <c r="N10" s="30"/>
      <c r="O10" s="30"/>
      <c r="P10" s="4">
        <v>20</v>
      </c>
      <c r="Q10" s="5" t="s">
        <v>16</v>
      </c>
      <c r="R10" s="6">
        <v>40</v>
      </c>
      <c r="S10" s="40">
        <v>20</v>
      </c>
      <c r="T10" s="40"/>
      <c r="AG10" s="13">
        <v>10</v>
      </c>
      <c r="AH10" s="13">
        <v>3</v>
      </c>
    </row>
    <row r="11" spans="1:34" ht="17.25" customHeight="1">
      <c r="A11" s="43"/>
      <c r="B11" s="43"/>
      <c r="C11" s="43"/>
      <c r="D11" s="43"/>
      <c r="E11" s="39"/>
      <c r="F11" s="39"/>
      <c r="G11" s="37">
        <f t="shared" si="0"/>
      </c>
      <c r="H11" s="37"/>
      <c r="I11" s="37">
        <f t="shared" si="1"/>
      </c>
      <c r="J11" s="37"/>
      <c r="L11" s="30" t="s">
        <v>7</v>
      </c>
      <c r="M11" s="30"/>
      <c r="N11" s="30"/>
      <c r="O11" s="30"/>
      <c r="P11" s="4">
        <v>30</v>
      </c>
      <c r="Q11" s="5" t="s">
        <v>16</v>
      </c>
      <c r="R11" s="6">
        <v>60</v>
      </c>
      <c r="S11" s="40">
        <v>30</v>
      </c>
      <c r="T11" s="40"/>
      <c r="AG11" s="13">
        <v>11</v>
      </c>
      <c r="AH11" s="13">
        <v>3.1</v>
      </c>
    </row>
    <row r="12" spans="1:34" ht="17.25" customHeight="1">
      <c r="A12" s="43"/>
      <c r="B12" s="43"/>
      <c r="C12" s="43"/>
      <c r="D12" s="43"/>
      <c r="E12" s="39"/>
      <c r="F12" s="39"/>
      <c r="G12" s="37">
        <f t="shared" si="0"/>
      </c>
      <c r="H12" s="37"/>
      <c r="I12" s="37">
        <f t="shared" si="1"/>
      </c>
      <c r="J12" s="37"/>
      <c r="L12" s="30" t="s">
        <v>8</v>
      </c>
      <c r="M12" s="30"/>
      <c r="N12" s="30"/>
      <c r="O12" s="30"/>
      <c r="P12" s="4">
        <v>8</v>
      </c>
      <c r="Q12" s="5" t="s">
        <v>16</v>
      </c>
      <c r="R12" s="6">
        <v>15</v>
      </c>
      <c r="S12" s="40">
        <v>8</v>
      </c>
      <c r="T12" s="40"/>
      <c r="AG12" s="13">
        <v>12</v>
      </c>
      <c r="AH12" s="13">
        <v>3.2</v>
      </c>
    </row>
    <row r="13" spans="1:34" ht="17.25" customHeight="1">
      <c r="A13" s="43"/>
      <c r="B13" s="43"/>
      <c r="C13" s="43"/>
      <c r="D13" s="43"/>
      <c r="E13" s="39"/>
      <c r="F13" s="39"/>
      <c r="G13" s="37">
        <f t="shared" si="0"/>
      </c>
      <c r="H13" s="37"/>
      <c r="I13" s="37">
        <f t="shared" si="1"/>
      </c>
      <c r="J13" s="37"/>
      <c r="L13" s="30" t="s">
        <v>9</v>
      </c>
      <c r="M13" s="30"/>
      <c r="N13" s="30"/>
      <c r="O13" s="30"/>
      <c r="P13" s="4">
        <v>12</v>
      </c>
      <c r="Q13" s="5" t="s">
        <v>16</v>
      </c>
      <c r="R13" s="6">
        <v>20</v>
      </c>
      <c r="S13" s="40">
        <v>12</v>
      </c>
      <c r="T13" s="40"/>
      <c r="AG13" s="13">
        <v>13</v>
      </c>
      <c r="AH13" s="13">
        <v>3.3</v>
      </c>
    </row>
    <row r="14" spans="1:34" ht="17.25" customHeight="1">
      <c r="A14" s="43"/>
      <c r="B14" s="43"/>
      <c r="C14" s="43"/>
      <c r="D14" s="43"/>
      <c r="E14" s="39"/>
      <c r="F14" s="39"/>
      <c r="G14" s="37">
        <f t="shared" si="0"/>
      </c>
      <c r="H14" s="37"/>
      <c r="I14" s="37">
        <f t="shared" si="1"/>
      </c>
      <c r="J14" s="37"/>
      <c r="L14" s="30" t="s">
        <v>10</v>
      </c>
      <c r="M14" s="30"/>
      <c r="N14" s="30"/>
      <c r="O14" s="30"/>
      <c r="P14" s="4">
        <v>15</v>
      </c>
      <c r="Q14" s="5" t="s">
        <v>16</v>
      </c>
      <c r="R14" s="6">
        <v>30</v>
      </c>
      <c r="S14" s="40">
        <v>15</v>
      </c>
      <c r="T14" s="40"/>
      <c r="AG14" s="13">
        <v>14</v>
      </c>
      <c r="AH14" s="13">
        <v>3.4</v>
      </c>
    </row>
    <row r="15" spans="1:34" ht="17.25" customHeight="1">
      <c r="A15" s="43"/>
      <c r="B15" s="43"/>
      <c r="C15" s="43"/>
      <c r="D15" s="43"/>
      <c r="E15" s="39"/>
      <c r="F15" s="39"/>
      <c r="G15" s="37">
        <f t="shared" si="0"/>
      </c>
      <c r="H15" s="37"/>
      <c r="I15" s="37">
        <f t="shared" si="1"/>
      </c>
      <c r="J15" s="37"/>
      <c r="L15" s="30" t="s">
        <v>11</v>
      </c>
      <c r="M15" s="30"/>
      <c r="N15" s="30"/>
      <c r="O15" s="30"/>
      <c r="P15" s="4">
        <v>12</v>
      </c>
      <c r="Q15" s="5" t="s">
        <v>16</v>
      </c>
      <c r="R15" s="6">
        <v>20</v>
      </c>
      <c r="S15" s="40">
        <v>12</v>
      </c>
      <c r="T15" s="40"/>
      <c r="AG15" s="13">
        <v>15</v>
      </c>
      <c r="AH15" s="13">
        <v>3.5</v>
      </c>
    </row>
    <row r="16" spans="1:34" ht="17.25" customHeight="1">
      <c r="A16" s="43"/>
      <c r="B16" s="43"/>
      <c r="C16" s="43"/>
      <c r="D16" s="43"/>
      <c r="E16" s="39"/>
      <c r="F16" s="39"/>
      <c r="G16" s="37">
        <f t="shared" si="0"/>
      </c>
      <c r="H16" s="37"/>
      <c r="I16" s="37">
        <f t="shared" si="1"/>
      </c>
      <c r="J16" s="37"/>
      <c r="L16" s="30" t="s">
        <v>12</v>
      </c>
      <c r="M16" s="30"/>
      <c r="N16" s="30"/>
      <c r="O16" s="30"/>
      <c r="P16" s="4">
        <v>70</v>
      </c>
      <c r="Q16" s="5" t="s">
        <v>16</v>
      </c>
      <c r="R16" s="6">
        <v>130</v>
      </c>
      <c r="S16" s="40">
        <v>70</v>
      </c>
      <c r="T16" s="40"/>
      <c r="AG16" s="13">
        <v>16</v>
      </c>
      <c r="AH16" s="13">
        <v>3.6</v>
      </c>
    </row>
    <row r="17" spans="1:34" ht="17.25" customHeight="1">
      <c r="A17" s="43"/>
      <c r="B17" s="43"/>
      <c r="C17" s="43"/>
      <c r="D17" s="43"/>
      <c r="E17" s="39"/>
      <c r="F17" s="39"/>
      <c r="G17" s="37">
        <f t="shared" si="0"/>
      </c>
      <c r="H17" s="37"/>
      <c r="I17" s="37">
        <f t="shared" si="1"/>
      </c>
      <c r="J17" s="37"/>
      <c r="L17" s="30" t="s">
        <v>13</v>
      </c>
      <c r="M17" s="30"/>
      <c r="N17" s="30"/>
      <c r="O17" s="30"/>
      <c r="P17" s="4">
        <v>5</v>
      </c>
      <c r="Q17" s="5" t="s">
        <v>16</v>
      </c>
      <c r="R17" s="6">
        <v>10</v>
      </c>
      <c r="S17" s="40">
        <v>5</v>
      </c>
      <c r="T17" s="40"/>
      <c r="AG17" s="13">
        <v>17</v>
      </c>
      <c r="AH17" s="13">
        <v>3.7</v>
      </c>
    </row>
    <row r="18" spans="1:34" ht="17.25" customHeight="1">
      <c r="A18" s="43"/>
      <c r="B18" s="43"/>
      <c r="C18" s="43"/>
      <c r="D18" s="43"/>
      <c r="E18" s="39"/>
      <c r="F18" s="39"/>
      <c r="G18" s="37">
        <f t="shared" si="0"/>
      </c>
      <c r="H18" s="37"/>
      <c r="I18" s="37">
        <f t="shared" si="1"/>
      </c>
      <c r="J18" s="37"/>
      <c r="L18" s="41" t="s">
        <v>56</v>
      </c>
      <c r="M18" s="42"/>
      <c r="N18" s="42"/>
      <c r="O18" s="42"/>
      <c r="P18" s="4">
        <v>12</v>
      </c>
      <c r="Q18" s="5" t="s">
        <v>16</v>
      </c>
      <c r="R18" s="6">
        <v>40</v>
      </c>
      <c r="S18" s="40">
        <v>12</v>
      </c>
      <c r="T18" s="40"/>
      <c r="AG18" s="13">
        <v>18</v>
      </c>
      <c r="AH18" s="13">
        <v>3.8</v>
      </c>
    </row>
    <row r="19" spans="1:34" ht="17.25" customHeight="1">
      <c r="A19" s="43"/>
      <c r="B19" s="43"/>
      <c r="C19" s="43"/>
      <c r="D19" s="43"/>
      <c r="E19" s="39"/>
      <c r="F19" s="39"/>
      <c r="G19" s="37">
        <f t="shared" si="0"/>
      </c>
      <c r="H19" s="37"/>
      <c r="I19" s="37">
        <f t="shared" si="1"/>
      </c>
      <c r="J19" s="37"/>
      <c r="L19" s="30" t="s">
        <v>14</v>
      </c>
      <c r="M19" s="30"/>
      <c r="N19" s="30"/>
      <c r="O19" s="30"/>
      <c r="P19" s="4">
        <v>15</v>
      </c>
      <c r="Q19" s="5" t="s">
        <v>16</v>
      </c>
      <c r="R19" s="6">
        <v>40</v>
      </c>
      <c r="S19" s="40">
        <v>15</v>
      </c>
      <c r="T19" s="40"/>
      <c r="AG19" s="13">
        <v>19</v>
      </c>
      <c r="AH19" s="13">
        <v>3.9</v>
      </c>
    </row>
    <row r="20" spans="1:34" ht="17.25" customHeight="1">
      <c r="A20" s="43"/>
      <c r="B20" s="43"/>
      <c r="C20" s="43"/>
      <c r="D20" s="43"/>
      <c r="E20" s="39"/>
      <c r="F20" s="39"/>
      <c r="G20" s="37">
        <f t="shared" si="0"/>
      </c>
      <c r="H20" s="37"/>
      <c r="I20" s="37">
        <f t="shared" si="1"/>
      </c>
      <c r="J20" s="37"/>
      <c r="L20" s="30" t="s">
        <v>15</v>
      </c>
      <c r="M20" s="30"/>
      <c r="N20" s="30"/>
      <c r="O20" s="30"/>
      <c r="P20" s="4">
        <v>35</v>
      </c>
      <c r="Q20" s="5" t="s">
        <v>16</v>
      </c>
      <c r="R20" s="6">
        <v>65</v>
      </c>
      <c r="S20" s="40">
        <v>35</v>
      </c>
      <c r="T20" s="40"/>
      <c r="AG20" s="13">
        <v>20</v>
      </c>
      <c r="AH20" s="13">
        <v>4</v>
      </c>
    </row>
    <row r="21" spans="1:34" ht="17.25" customHeight="1">
      <c r="A21" s="30" t="s">
        <v>1</v>
      </c>
      <c r="B21" s="30"/>
      <c r="C21" s="30"/>
      <c r="D21" s="30"/>
      <c r="E21" s="37">
        <f>IF(SUM(E7:F20)=0,"",SUM(E7:F20))</f>
      </c>
      <c r="F21" s="37"/>
      <c r="G21" s="37" t="s">
        <v>2</v>
      </c>
      <c r="H21" s="37"/>
      <c r="I21" s="37">
        <f>IF(SUM(I7:J20)=0,"",SUM(I7:J20))</f>
      </c>
      <c r="J21" s="37"/>
      <c r="AG21" s="13">
        <v>21</v>
      </c>
      <c r="AH21" s="13">
        <v>4.1</v>
      </c>
    </row>
    <row r="22" spans="33:34" ht="17.25" customHeight="1">
      <c r="AG22" s="13">
        <v>22</v>
      </c>
      <c r="AH22" s="13">
        <v>4.2</v>
      </c>
    </row>
    <row r="23" spans="1:34" ht="17.25" customHeight="1">
      <c r="A23" s="7" t="s">
        <v>23</v>
      </c>
      <c r="AG23" s="13">
        <v>23</v>
      </c>
      <c r="AH23" s="13">
        <v>4.3</v>
      </c>
    </row>
    <row r="24" spans="1:34" ht="17.25" customHeight="1">
      <c r="A24" s="30" t="s">
        <v>52</v>
      </c>
      <c r="B24" s="30"/>
      <c r="C24" s="30"/>
      <c r="D24" s="8">
        <v>1</v>
      </c>
      <c r="E24" s="8">
        <v>2</v>
      </c>
      <c r="F24" s="8">
        <v>3</v>
      </c>
      <c r="G24" s="8">
        <v>4</v>
      </c>
      <c r="H24" s="8">
        <v>5</v>
      </c>
      <c r="I24" s="8">
        <v>6</v>
      </c>
      <c r="J24" s="8">
        <v>7</v>
      </c>
      <c r="K24" s="8">
        <v>8</v>
      </c>
      <c r="L24" s="8">
        <v>9</v>
      </c>
      <c r="M24" s="8">
        <v>10</v>
      </c>
      <c r="N24" s="8">
        <v>15</v>
      </c>
      <c r="O24" s="8">
        <v>20</v>
      </c>
      <c r="P24" s="8">
        <v>30</v>
      </c>
      <c r="AG24" s="13">
        <v>24</v>
      </c>
      <c r="AH24" s="13">
        <v>4.4</v>
      </c>
    </row>
    <row r="25" spans="1:34" ht="17.25" customHeight="1">
      <c r="A25" s="30" t="s">
        <v>31</v>
      </c>
      <c r="B25" s="30"/>
      <c r="C25" s="30"/>
      <c r="D25" s="8">
        <v>1</v>
      </c>
      <c r="E25" s="8">
        <v>1.4</v>
      </c>
      <c r="F25" s="8">
        <v>1.7</v>
      </c>
      <c r="G25" s="8">
        <v>2</v>
      </c>
      <c r="H25" s="8">
        <v>2.2</v>
      </c>
      <c r="I25" s="8">
        <v>2.4</v>
      </c>
      <c r="J25" s="8">
        <v>2.6</v>
      </c>
      <c r="K25" s="8">
        <v>2.8</v>
      </c>
      <c r="L25" s="8">
        <v>2.9</v>
      </c>
      <c r="M25" s="8">
        <v>3</v>
      </c>
      <c r="N25" s="8">
        <v>3.5</v>
      </c>
      <c r="O25" s="8">
        <v>4</v>
      </c>
      <c r="P25" s="8">
        <v>5</v>
      </c>
      <c r="AG25" s="13">
        <v>25</v>
      </c>
      <c r="AH25" s="13">
        <v>4.5</v>
      </c>
    </row>
    <row r="26" spans="33:34" ht="17.25" customHeight="1">
      <c r="AG26" s="13">
        <v>26</v>
      </c>
      <c r="AH26" s="13">
        <v>4.6</v>
      </c>
    </row>
    <row r="27" spans="1:34" ht="17.25" customHeight="1">
      <c r="A27" s="35" t="s">
        <v>25</v>
      </c>
      <c r="B27" s="35"/>
      <c r="C27" s="35"/>
      <c r="D27" s="35"/>
      <c r="E27" s="2" t="s">
        <v>26</v>
      </c>
      <c r="F27" s="35" t="s">
        <v>27</v>
      </c>
      <c r="G27" s="35"/>
      <c r="H27" s="35"/>
      <c r="I27" s="35"/>
      <c r="J27" s="35"/>
      <c r="K27" s="2" t="s">
        <v>28</v>
      </c>
      <c r="L27" s="35" t="s">
        <v>29</v>
      </c>
      <c r="M27" s="35"/>
      <c r="N27" s="35"/>
      <c r="O27" s="35"/>
      <c r="P27" s="2" t="s">
        <v>30</v>
      </c>
      <c r="Q27" s="35" t="s">
        <v>31</v>
      </c>
      <c r="R27" s="35"/>
      <c r="S27" s="35"/>
      <c r="T27" s="35"/>
      <c r="AG27" s="13">
        <v>27</v>
      </c>
      <c r="AH27" s="13">
        <v>4.7</v>
      </c>
    </row>
    <row r="28" spans="1:34" ht="17.25" customHeight="1">
      <c r="A28" s="35">
        <f>IF(F28="","",ROUND(F28/L28*Q28,2))</f>
      </c>
      <c r="B28" s="35"/>
      <c r="C28" s="35"/>
      <c r="D28" s="35"/>
      <c r="E28" s="2" t="s">
        <v>26</v>
      </c>
      <c r="F28" s="38">
        <f>I21</f>
      </c>
      <c r="G28" s="35"/>
      <c r="H28" s="35"/>
      <c r="I28" s="35"/>
      <c r="J28" s="35"/>
      <c r="K28" s="2" t="s">
        <v>28</v>
      </c>
      <c r="L28" s="38">
        <f>E21</f>
      </c>
      <c r="M28" s="35"/>
      <c r="N28" s="35"/>
      <c r="O28" s="35"/>
      <c r="P28" s="2" t="s">
        <v>30</v>
      </c>
      <c r="Q28" s="35">
        <f>IF(E21="","",VLOOKUP(E21,AG:AH,2,0))</f>
      </c>
      <c r="R28" s="35"/>
      <c r="S28" s="35"/>
      <c r="T28" s="35"/>
      <c r="AG28" s="13">
        <v>28</v>
      </c>
      <c r="AH28" s="13">
        <v>4.8</v>
      </c>
    </row>
    <row r="29" spans="33:34" ht="17.25" customHeight="1">
      <c r="AG29" s="13">
        <v>29</v>
      </c>
      <c r="AH29" s="13">
        <v>4.9</v>
      </c>
    </row>
    <row r="30" spans="2:34" ht="17.25" customHeight="1">
      <c r="B30" s="35">
        <f>A28</f>
      </c>
      <c r="C30" s="35"/>
      <c r="D30" s="36" t="s">
        <v>18</v>
      </c>
      <c r="E30" s="36"/>
      <c r="F30" s="2" t="s">
        <v>30</v>
      </c>
      <c r="G30" s="35">
        <v>60</v>
      </c>
      <c r="H30" s="35"/>
      <c r="I30" s="2" t="s">
        <v>28</v>
      </c>
      <c r="J30" s="35">
        <v>1000</v>
      </c>
      <c r="K30" s="35"/>
      <c r="L30" s="2" t="s">
        <v>26</v>
      </c>
      <c r="M30" s="35">
        <f>IF(B30="","",ROUND(B30*G30/J30,2))</f>
      </c>
      <c r="N30" s="35"/>
      <c r="O30" s="34" t="s">
        <v>32</v>
      </c>
      <c r="P30" s="34"/>
      <c r="AG30" s="13">
        <v>30</v>
      </c>
      <c r="AH30" s="13">
        <v>5</v>
      </c>
    </row>
    <row r="31" spans="33:34" ht="17.25" customHeight="1">
      <c r="AG31" s="13">
        <v>31</v>
      </c>
      <c r="AH31" s="13">
        <v>5.1</v>
      </c>
    </row>
    <row r="32" spans="1:34" ht="17.25" customHeight="1">
      <c r="A32" s="9" t="s">
        <v>33</v>
      </c>
      <c r="AG32" s="13">
        <v>32</v>
      </c>
      <c r="AH32" s="13">
        <v>5.2</v>
      </c>
    </row>
    <row r="33" spans="1:34" ht="17.25" customHeight="1">
      <c r="A33" s="33" t="s">
        <v>34</v>
      </c>
      <c r="B33" s="33"/>
      <c r="C33" s="33" t="s">
        <v>37</v>
      </c>
      <c r="D33" s="33"/>
      <c r="E33" s="33"/>
      <c r="F33" s="30" t="s">
        <v>43</v>
      </c>
      <c r="G33" s="30"/>
      <c r="H33" s="30"/>
      <c r="I33" s="30"/>
      <c r="J33" s="30"/>
      <c r="K33" s="30"/>
      <c r="AG33" s="13">
        <v>33</v>
      </c>
      <c r="AH33" s="13">
        <v>5.3</v>
      </c>
    </row>
    <row r="34" spans="1:34" ht="17.25" customHeight="1">
      <c r="A34" s="32" t="s">
        <v>35</v>
      </c>
      <c r="B34" s="32"/>
      <c r="C34" s="32" t="s">
        <v>38</v>
      </c>
      <c r="D34" s="32"/>
      <c r="E34" s="32"/>
      <c r="F34" s="33" t="s">
        <v>39</v>
      </c>
      <c r="G34" s="33"/>
      <c r="H34" s="33"/>
      <c r="I34" s="33" t="s">
        <v>41</v>
      </c>
      <c r="J34" s="33"/>
      <c r="K34" s="33"/>
      <c r="AG34" s="13">
        <v>34</v>
      </c>
      <c r="AH34" s="13">
        <v>5.4</v>
      </c>
    </row>
    <row r="35" spans="1:34" ht="17.25" customHeight="1">
      <c r="A35" s="31" t="s">
        <v>36</v>
      </c>
      <c r="B35" s="31"/>
      <c r="C35" s="31" t="s">
        <v>32</v>
      </c>
      <c r="D35" s="31"/>
      <c r="E35" s="31"/>
      <c r="F35" s="31" t="s">
        <v>40</v>
      </c>
      <c r="G35" s="31"/>
      <c r="H35" s="31"/>
      <c r="I35" s="31" t="s">
        <v>42</v>
      </c>
      <c r="J35" s="31"/>
      <c r="K35" s="31"/>
      <c r="AG35" s="13">
        <v>35</v>
      </c>
      <c r="AH35" s="13">
        <v>5.5</v>
      </c>
    </row>
    <row r="36" spans="1:34" ht="17.25" customHeight="1">
      <c r="A36" s="30">
        <v>13</v>
      </c>
      <c r="B36" s="30"/>
      <c r="C36" s="17">
        <v>0.1</v>
      </c>
      <c r="D36" s="18" t="s">
        <v>16</v>
      </c>
      <c r="E36" s="19">
        <v>1</v>
      </c>
      <c r="F36" s="22">
        <v>1</v>
      </c>
      <c r="G36" s="23"/>
      <c r="H36" s="24"/>
      <c r="I36" s="25">
        <v>1.5</v>
      </c>
      <c r="J36" s="26"/>
      <c r="K36" s="27"/>
      <c r="AG36" s="13">
        <v>36</v>
      </c>
      <c r="AH36" s="13">
        <v>5.6</v>
      </c>
    </row>
    <row r="37" spans="1:34" ht="17.25" customHeight="1">
      <c r="A37" s="30">
        <v>20</v>
      </c>
      <c r="B37" s="30"/>
      <c r="C37" s="17">
        <v>0.2</v>
      </c>
      <c r="D37" s="18" t="s">
        <v>16</v>
      </c>
      <c r="E37" s="19">
        <v>1.6</v>
      </c>
      <c r="F37" s="22">
        <v>2</v>
      </c>
      <c r="G37" s="23"/>
      <c r="H37" s="24"/>
      <c r="I37" s="25">
        <v>3</v>
      </c>
      <c r="J37" s="26"/>
      <c r="K37" s="27"/>
      <c r="AG37" s="13">
        <v>37</v>
      </c>
      <c r="AH37" s="13">
        <v>5.7</v>
      </c>
    </row>
    <row r="38" spans="1:34" ht="17.25" customHeight="1">
      <c r="A38" s="30">
        <v>25</v>
      </c>
      <c r="B38" s="30"/>
      <c r="C38" s="20">
        <v>0.32</v>
      </c>
      <c r="D38" s="18" t="s">
        <v>16</v>
      </c>
      <c r="E38" s="19">
        <v>2.5</v>
      </c>
      <c r="F38" s="22">
        <v>2.3</v>
      </c>
      <c r="G38" s="23"/>
      <c r="H38" s="24"/>
      <c r="I38" s="25">
        <v>3.4</v>
      </c>
      <c r="J38" s="26"/>
      <c r="K38" s="27"/>
      <c r="AG38" s="13">
        <v>38</v>
      </c>
      <c r="AH38" s="13">
        <v>5.8</v>
      </c>
    </row>
    <row r="39" spans="1:34" ht="17.25" customHeight="1">
      <c r="A39" s="30">
        <v>40</v>
      </c>
      <c r="B39" s="30"/>
      <c r="C39" s="17">
        <v>0.4</v>
      </c>
      <c r="D39" s="18" t="s">
        <v>16</v>
      </c>
      <c r="E39" s="19">
        <v>6.5</v>
      </c>
      <c r="F39" s="22">
        <v>8</v>
      </c>
      <c r="G39" s="23"/>
      <c r="H39" s="24"/>
      <c r="I39" s="25">
        <v>12</v>
      </c>
      <c r="J39" s="26"/>
      <c r="K39" s="27"/>
      <c r="AG39" s="13">
        <v>39</v>
      </c>
      <c r="AH39" s="13">
        <v>5.9</v>
      </c>
    </row>
    <row r="40" spans="33:34" ht="17.25" customHeight="1">
      <c r="AG40" s="13">
        <v>40</v>
      </c>
      <c r="AH40" s="13">
        <v>6</v>
      </c>
    </row>
    <row r="41" spans="1:34" ht="17.25" customHeight="1">
      <c r="A41" s="7"/>
      <c r="B41" s="7" t="s">
        <v>53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AG41" s="13">
        <v>41</v>
      </c>
      <c r="AH41" s="13">
        <v>6.1</v>
      </c>
    </row>
    <row r="42" spans="1:34" ht="17.2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AG42" s="13">
        <v>42</v>
      </c>
      <c r="AH42" s="13">
        <v>6.2</v>
      </c>
    </row>
    <row r="43" spans="1:34" ht="17.25" customHeight="1">
      <c r="A43" s="7"/>
      <c r="B43" s="10" t="s">
        <v>44</v>
      </c>
      <c r="C43" s="10"/>
      <c r="D43" s="10"/>
      <c r="E43" s="10"/>
      <c r="F43" s="11">
        <f>IF(I43="","",IF(I43&gt;I39,I39,IF(I43&gt;I38,I38,IF(I43&gt;I37,I37,IF(I43&gt;I36,I36,0)))))</f>
      </c>
      <c r="G43" s="14" t="s">
        <v>54</v>
      </c>
      <c r="H43" s="10" t="s">
        <v>45</v>
      </c>
      <c r="I43" s="21">
        <f>M30</f>
      </c>
      <c r="J43" s="21"/>
      <c r="K43" s="14" t="s">
        <v>54</v>
      </c>
      <c r="L43" s="10" t="s">
        <v>45</v>
      </c>
      <c r="M43" s="11">
        <f>IF(I43&lt;I36,I36,IF(I43&lt;I37,I37,IF(I43&lt;I38,I38,IF(I43&lt;I39,I39,""))))</f>
      </c>
      <c r="N43" s="14" t="s">
        <v>54</v>
      </c>
      <c r="O43" s="10" t="s">
        <v>46</v>
      </c>
      <c r="P43" s="10"/>
      <c r="Q43" s="10"/>
      <c r="R43" s="7"/>
      <c r="AG43" s="13">
        <v>43</v>
      </c>
      <c r="AH43" s="13">
        <v>6.3</v>
      </c>
    </row>
    <row r="44" spans="1:34" ht="17.25" customHeight="1">
      <c r="A44" s="7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7"/>
      <c r="S44" s="7"/>
      <c r="T44" s="7"/>
      <c r="AG44" s="13">
        <v>44</v>
      </c>
      <c r="AH44" s="13">
        <v>6.4</v>
      </c>
    </row>
    <row r="45" spans="2:34" ht="17.25" customHeight="1">
      <c r="B45" s="11"/>
      <c r="C45" s="11"/>
      <c r="D45" s="11"/>
      <c r="E45" s="11"/>
      <c r="F45" s="11"/>
      <c r="G45" s="28" t="s">
        <v>55</v>
      </c>
      <c r="H45" s="29"/>
      <c r="I45" s="29"/>
      <c r="J45" s="21">
        <f>IF(I43="","",IF(I43&lt;I36,A36,IF(I43&lt;I37,A37,IF(I43&lt;I38,A38,IF(I43&lt;I39,A39,"-")))))</f>
      </c>
      <c r="K45" s="21"/>
      <c r="L45" s="11" t="s">
        <v>47</v>
      </c>
      <c r="M45" s="10" t="s">
        <v>48</v>
      </c>
      <c r="N45" s="11"/>
      <c r="O45" s="11"/>
      <c r="P45" s="11"/>
      <c r="Q45" s="11"/>
      <c r="AG45" s="13">
        <v>45</v>
      </c>
      <c r="AH45" s="13">
        <v>6.5</v>
      </c>
    </row>
    <row r="46" spans="33:34" ht="17.25" customHeight="1">
      <c r="AG46" s="13">
        <v>46</v>
      </c>
      <c r="AH46" s="13">
        <v>6.6</v>
      </c>
    </row>
    <row r="47" spans="33:34" ht="17.25" customHeight="1">
      <c r="AG47" s="13">
        <v>47</v>
      </c>
      <c r="AH47" s="13">
        <v>6.7</v>
      </c>
    </row>
    <row r="48" spans="33:34" ht="17.25" customHeight="1">
      <c r="AG48" s="13">
        <v>48</v>
      </c>
      <c r="AH48" s="13">
        <v>6.8</v>
      </c>
    </row>
    <row r="49" spans="33:34" ht="17.25" customHeight="1">
      <c r="AG49" s="13">
        <v>49</v>
      </c>
      <c r="AH49" s="13">
        <v>6.9</v>
      </c>
    </row>
    <row r="50" spans="33:34" ht="17.25" customHeight="1">
      <c r="AG50" s="13">
        <v>50</v>
      </c>
      <c r="AH50" s="13">
        <v>7</v>
      </c>
    </row>
  </sheetData>
  <sheetProtection sheet="1"/>
  <mergeCells count="141">
    <mergeCell ref="A16:D16"/>
    <mergeCell ref="A15:D15"/>
    <mergeCell ref="A24:C24"/>
    <mergeCell ref="A25:C25"/>
    <mergeCell ref="A21:D21"/>
    <mergeCell ref="A20:D20"/>
    <mergeCell ref="A19:D19"/>
    <mergeCell ref="A18:D18"/>
    <mergeCell ref="A17:D17"/>
    <mergeCell ref="I9:J9"/>
    <mergeCell ref="I10:J10"/>
    <mergeCell ref="I11:J11"/>
    <mergeCell ref="I12:J12"/>
    <mergeCell ref="A5:D6"/>
    <mergeCell ref="E9:F9"/>
    <mergeCell ref="E10:F10"/>
    <mergeCell ref="E11:F11"/>
    <mergeCell ref="A7:D7"/>
    <mergeCell ref="E5:F6"/>
    <mergeCell ref="E7:F7"/>
    <mergeCell ref="L7:O7"/>
    <mergeCell ref="E8:F8"/>
    <mergeCell ref="A14:D14"/>
    <mergeCell ref="A13:D13"/>
    <mergeCell ref="A12:D12"/>
    <mergeCell ref="A11:D11"/>
    <mergeCell ref="A10:D10"/>
    <mergeCell ref="E14:F14"/>
    <mergeCell ref="A9:D9"/>
    <mergeCell ref="P6:R6"/>
    <mergeCell ref="E12:F12"/>
    <mergeCell ref="E13:F13"/>
    <mergeCell ref="G5:H5"/>
    <mergeCell ref="I5:J5"/>
    <mergeCell ref="G8:H8"/>
    <mergeCell ref="G9:H9"/>
    <mergeCell ref="G6:H6"/>
    <mergeCell ref="G7:H7"/>
    <mergeCell ref="I7:J7"/>
    <mergeCell ref="G17:H17"/>
    <mergeCell ref="A8:D8"/>
    <mergeCell ref="L8:O8"/>
    <mergeCell ref="S8:T8"/>
    <mergeCell ref="I8:J8"/>
    <mergeCell ref="S5:T5"/>
    <mergeCell ref="I6:J6"/>
    <mergeCell ref="S7:T7"/>
    <mergeCell ref="S6:T6"/>
    <mergeCell ref="P5:R5"/>
    <mergeCell ref="L12:O12"/>
    <mergeCell ref="L5:O6"/>
    <mergeCell ref="G21:H21"/>
    <mergeCell ref="G10:H10"/>
    <mergeCell ref="G11:H11"/>
    <mergeCell ref="G12:H12"/>
    <mergeCell ref="G13:H13"/>
    <mergeCell ref="G14:H14"/>
    <mergeCell ref="G15:H15"/>
    <mergeCell ref="G16:H16"/>
    <mergeCell ref="S20:T20"/>
    <mergeCell ref="S19:T19"/>
    <mergeCell ref="S18:T18"/>
    <mergeCell ref="S17:T17"/>
    <mergeCell ref="S16:T16"/>
    <mergeCell ref="L9:O9"/>
    <mergeCell ref="L20:O20"/>
    <mergeCell ref="L19:O19"/>
    <mergeCell ref="L18:O18"/>
    <mergeCell ref="L17:O17"/>
    <mergeCell ref="I17:J17"/>
    <mergeCell ref="L11:O11"/>
    <mergeCell ref="S10:T10"/>
    <mergeCell ref="S11:T11"/>
    <mergeCell ref="L10:O10"/>
    <mergeCell ref="S9:T9"/>
    <mergeCell ref="L16:O16"/>
    <mergeCell ref="L15:O15"/>
    <mergeCell ref="L14:O14"/>
    <mergeCell ref="L13:O13"/>
    <mergeCell ref="G19:H19"/>
    <mergeCell ref="S15:T15"/>
    <mergeCell ref="S14:T14"/>
    <mergeCell ref="S13:T13"/>
    <mergeCell ref="S12:T12"/>
    <mergeCell ref="G20:H20"/>
    <mergeCell ref="I13:J13"/>
    <mergeCell ref="I14:J14"/>
    <mergeCell ref="I15:J15"/>
    <mergeCell ref="I20:J20"/>
    <mergeCell ref="E21:F21"/>
    <mergeCell ref="E15:F15"/>
    <mergeCell ref="E16:F16"/>
    <mergeCell ref="E17:F17"/>
    <mergeCell ref="E18:F18"/>
    <mergeCell ref="E19:F19"/>
    <mergeCell ref="E20:F20"/>
    <mergeCell ref="I16:J16"/>
    <mergeCell ref="Q27:T27"/>
    <mergeCell ref="A28:D28"/>
    <mergeCell ref="F28:J28"/>
    <mergeCell ref="L28:O28"/>
    <mergeCell ref="Q28:T28"/>
    <mergeCell ref="I18:J18"/>
    <mergeCell ref="I19:J19"/>
    <mergeCell ref="G18:H18"/>
    <mergeCell ref="I21:J21"/>
    <mergeCell ref="O30:P30"/>
    <mergeCell ref="A27:D27"/>
    <mergeCell ref="F27:J27"/>
    <mergeCell ref="L27:O27"/>
    <mergeCell ref="D30:E30"/>
    <mergeCell ref="G30:H30"/>
    <mergeCell ref="J30:K30"/>
    <mergeCell ref="M30:N30"/>
    <mergeCell ref="B30:C30"/>
    <mergeCell ref="F33:K33"/>
    <mergeCell ref="F36:H36"/>
    <mergeCell ref="I36:K36"/>
    <mergeCell ref="F34:H34"/>
    <mergeCell ref="F35:H35"/>
    <mergeCell ref="I34:K34"/>
    <mergeCell ref="I35:K35"/>
    <mergeCell ref="A39:B39"/>
    <mergeCell ref="C35:E35"/>
    <mergeCell ref="C34:E34"/>
    <mergeCell ref="C33:E33"/>
    <mergeCell ref="A33:B33"/>
    <mergeCell ref="A34:B34"/>
    <mergeCell ref="A35:B35"/>
    <mergeCell ref="A36:B36"/>
    <mergeCell ref="A37:B37"/>
    <mergeCell ref="A38:B38"/>
    <mergeCell ref="I43:J43"/>
    <mergeCell ref="J45:K45"/>
    <mergeCell ref="F37:H37"/>
    <mergeCell ref="I37:K37"/>
    <mergeCell ref="F38:H38"/>
    <mergeCell ref="I38:K38"/>
    <mergeCell ref="F39:H39"/>
    <mergeCell ref="I39:K39"/>
    <mergeCell ref="G45:I45"/>
  </mergeCells>
  <dataValidations count="11">
    <dataValidation type="whole" allowBlank="1" showInputMessage="1" showErrorMessage="1" sqref="S7:T8 S18:T18">
      <formula1>12</formula1>
      <formula2>40</formula2>
    </dataValidation>
    <dataValidation type="whole" allowBlank="1" showInputMessage="1" showErrorMessage="1" sqref="S9:T9 S12:T12">
      <formula1>8</formula1>
      <formula2>15</formula2>
    </dataValidation>
    <dataValidation type="whole" allowBlank="1" showInputMessage="1" showErrorMessage="1" sqref="S10:T10">
      <formula1>20</formula1>
      <formula2>40</formula2>
    </dataValidation>
    <dataValidation type="whole" allowBlank="1" showInputMessage="1" showErrorMessage="1" sqref="S11:T11">
      <formula1>30</formula1>
      <formula2>60</formula2>
    </dataValidation>
    <dataValidation type="whole" allowBlank="1" showInputMessage="1" showErrorMessage="1" sqref="S13:T13 S15:T15">
      <formula1>12</formula1>
      <formula2>20</formula2>
    </dataValidation>
    <dataValidation type="whole" allowBlank="1" showInputMessage="1" showErrorMessage="1" sqref="S14:T14">
      <formula1>15</formula1>
      <formula2>30</formula2>
    </dataValidation>
    <dataValidation type="whole" allowBlank="1" showInputMessage="1" showErrorMessage="1" sqref="S16:T16">
      <formula1>70</formula1>
      <formula2>130</formula2>
    </dataValidation>
    <dataValidation type="whole" allowBlank="1" showInputMessage="1" showErrorMessage="1" sqref="S17:T17">
      <formula1>5</formula1>
      <formula2>10</formula2>
    </dataValidation>
    <dataValidation type="whole" allowBlank="1" showInputMessage="1" showErrorMessage="1" sqref="S19:T19">
      <formula1>15</formula1>
      <formula2>40</formula2>
    </dataValidation>
    <dataValidation type="whole" allowBlank="1" showInputMessage="1" showErrorMessage="1" sqref="S20:T20">
      <formula1>35</formula1>
      <formula2>65</formula2>
    </dataValidation>
    <dataValidation type="list" allowBlank="1" showInputMessage="1" showErrorMessage="1" sqref="A7:D20">
      <formula1>$L$7:$L$20</formula1>
    </dataValidation>
  </dataValidations>
  <printOptions horizontalCentered="1"/>
  <pageMargins left="0.3937007874015748" right="0.3937007874015748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3" sqref="D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松井　直</dc:creator>
  <cp:keywords/>
  <dc:description/>
  <cp:lastModifiedBy>比嘉 由郎</cp:lastModifiedBy>
  <cp:lastPrinted>2014-05-23T08:09:51Z</cp:lastPrinted>
  <dcterms:created xsi:type="dcterms:W3CDTF">2010-05-07T02:47:43Z</dcterms:created>
  <dcterms:modified xsi:type="dcterms:W3CDTF">2016-09-08T06:05:43Z</dcterms:modified>
  <cp:category/>
  <cp:version/>
  <cp:contentType/>
  <cp:contentStatus/>
</cp:coreProperties>
</file>