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02.情報推進係\020_情報系契約関係\R7\13_使用料及び賃借料\13_高速インクジェットプリンター\03_公告\HP掲載用\"/>
    </mc:Choice>
  </mc:AlternateContent>
  <bookViews>
    <workbookView xWindow="0" yWindow="0" windowWidth="9585" windowHeight="8025"/>
  </bookViews>
  <sheets>
    <sheet name="入札金額算定内訳書" sheetId="3" r:id="rId1"/>
  </sheets>
  <definedNames>
    <definedName name="_xlnm.Print_Area" localSheetId="0">入札金額算定内訳書!$A$1:$I$40</definedName>
  </definedNames>
  <calcPr calcId="162913"/>
</workbook>
</file>

<file path=xl/calcChain.xml><?xml version="1.0" encoding="utf-8"?>
<calcChain xmlns="http://schemas.openxmlformats.org/spreadsheetml/2006/main">
  <c r="G35" i="3" l="1"/>
  <c r="H35" i="3" s="1"/>
  <c r="F36" i="3"/>
  <c r="G36" i="3"/>
  <c r="H36" i="3" s="1"/>
  <c r="F35" i="3"/>
  <c r="G32" i="3" l="1"/>
  <c r="H32" i="3" s="1"/>
  <c r="G33" i="3"/>
  <c r="H33" i="3" s="1"/>
  <c r="G34" i="3"/>
  <c r="H34" i="3" s="1"/>
  <c r="G31" i="3"/>
  <c r="H31" i="3" s="1"/>
  <c r="F32" i="3"/>
  <c r="F33" i="3"/>
  <c r="F34" i="3"/>
  <c r="F31" i="3"/>
  <c r="F25" i="3"/>
  <c r="F24" i="3"/>
  <c r="F27" i="3" s="1"/>
  <c r="C17" i="3"/>
  <c r="F17" i="3"/>
  <c r="H37" i="3" l="1"/>
  <c r="G17" i="3"/>
  <c r="G20" i="3" s="1"/>
  <c r="C39" i="3" s="1"/>
</calcChain>
</file>

<file path=xl/sharedStrings.xml><?xml version="1.0" encoding="utf-8"?>
<sst xmlns="http://schemas.openxmlformats.org/spreadsheetml/2006/main" count="61" uniqueCount="54">
  <si>
    <t>項目</t>
    <rPh sb="0" eb="2">
      <t>コウモク</t>
    </rPh>
    <phoneticPr fontId="4"/>
  </si>
  <si>
    <t>設定値</t>
    <rPh sb="0" eb="3">
      <t>セッテイチ</t>
    </rPh>
    <phoneticPr fontId="4"/>
  </si>
  <si>
    <t>備考</t>
    <rPh sb="0" eb="2">
      <t>ビコウ</t>
    </rPh>
    <phoneticPr fontId="4"/>
  </si>
  <si>
    <t>設置台数</t>
    <rPh sb="0" eb="2">
      <t>セッチ</t>
    </rPh>
    <rPh sb="2" eb="4">
      <t>ダイスウ</t>
    </rPh>
    <phoneticPr fontId="4"/>
  </si>
  <si>
    <t>契約期間</t>
    <rPh sb="0" eb="2">
      <t>ケイヤク</t>
    </rPh>
    <rPh sb="2" eb="4">
      <t>キカン</t>
    </rPh>
    <phoneticPr fontId="4"/>
  </si>
  <si>
    <t>1台あたりの月間想定枚数</t>
    <rPh sb="1" eb="2">
      <t>ダイ</t>
    </rPh>
    <rPh sb="6" eb="8">
      <t>ゲッカン</t>
    </rPh>
    <rPh sb="8" eb="10">
      <t>ソウテイ</t>
    </rPh>
    <rPh sb="10" eb="12">
      <t>マイスウ</t>
    </rPh>
    <phoneticPr fontId="4"/>
  </si>
  <si>
    <t>台</t>
    <rPh sb="0" eb="1">
      <t>ダイ</t>
    </rPh>
    <phoneticPr fontId="4"/>
  </si>
  <si>
    <t>単位</t>
    <rPh sb="0" eb="2">
      <t>タンイ</t>
    </rPh>
    <phoneticPr fontId="4"/>
  </si>
  <si>
    <t>カ月</t>
    <rPh sb="1" eb="2">
      <t>ゲツ</t>
    </rPh>
    <phoneticPr fontId="4"/>
  </si>
  <si>
    <t>枚</t>
    <rPh sb="0" eb="1">
      <t>マイ</t>
    </rPh>
    <phoneticPr fontId="4"/>
  </si>
  <si>
    <t>現在設置の東棟・西棟実績を平準化した数値</t>
    <rPh sb="0" eb="2">
      <t>ゲンザイ</t>
    </rPh>
    <rPh sb="2" eb="4">
      <t>セッチ</t>
    </rPh>
    <rPh sb="5" eb="7">
      <t>ヒガシトウ</t>
    </rPh>
    <rPh sb="8" eb="10">
      <t>ニシトウ</t>
    </rPh>
    <rPh sb="10" eb="12">
      <t>ジッセキ</t>
    </rPh>
    <rPh sb="13" eb="16">
      <t>ヘイジュンカ</t>
    </rPh>
    <rPh sb="18" eb="20">
      <t>スウチ</t>
    </rPh>
    <phoneticPr fontId="4"/>
  </si>
  <si>
    <t>カラー比率（想定）</t>
    <rPh sb="3" eb="5">
      <t>ヒリツ</t>
    </rPh>
    <rPh sb="6" eb="8">
      <t>ソウテイ</t>
    </rPh>
    <phoneticPr fontId="4"/>
  </si>
  <si>
    <t>5年間の想定印刷枚数</t>
    <rPh sb="1" eb="3">
      <t>ネンカン</t>
    </rPh>
    <rPh sb="4" eb="6">
      <t>ソウテイ</t>
    </rPh>
    <rPh sb="6" eb="8">
      <t>インサツ</t>
    </rPh>
    <rPh sb="8" eb="10">
      <t>マイスウ</t>
    </rPh>
    <phoneticPr fontId="4"/>
  </si>
  <si>
    <t>108,000枚×2台×60カ月</t>
    <rPh sb="7" eb="8">
      <t>マイ</t>
    </rPh>
    <rPh sb="10" eb="11">
      <t>ダイ</t>
    </rPh>
    <rPh sb="15" eb="16">
      <t>ゲツ</t>
    </rPh>
    <phoneticPr fontId="4"/>
  </si>
  <si>
    <t>モノクロ比率（想定）</t>
    <rPh sb="4" eb="6">
      <t>ヒリツ</t>
    </rPh>
    <rPh sb="7" eb="9">
      <t>ソウテイ</t>
    </rPh>
    <phoneticPr fontId="4"/>
  </si>
  <si>
    <t>【表1：機器賃貸借料（実際の契約対象）】</t>
    <rPh sb="1" eb="2">
      <t>ヒョウ</t>
    </rPh>
    <rPh sb="4" eb="6">
      <t>キキ</t>
    </rPh>
    <rPh sb="6" eb="9">
      <t>チンタイシャク</t>
    </rPh>
    <rPh sb="9" eb="10">
      <t>リョウ</t>
    </rPh>
    <rPh sb="11" eb="13">
      <t>ジッサイ</t>
    </rPh>
    <rPh sb="14" eb="16">
      <t>ケイヤク</t>
    </rPh>
    <rPh sb="16" eb="18">
      <t>タイショウ</t>
    </rPh>
    <phoneticPr fontId="4"/>
  </si>
  <si>
    <t>数量</t>
    <rPh sb="0" eb="2">
      <t>スウリョウ</t>
    </rPh>
    <phoneticPr fontId="4"/>
  </si>
  <si>
    <t>期間</t>
    <rPh sb="0" eb="2">
      <t>キカン</t>
    </rPh>
    <phoneticPr fontId="4"/>
  </si>
  <si>
    <t>合計金額（A）</t>
    <rPh sb="0" eb="2">
      <t>ゴウケイ</t>
    </rPh>
    <rPh sb="2" eb="4">
      <t>キンガク</t>
    </rPh>
    <phoneticPr fontId="4"/>
  </si>
  <si>
    <t>高速インクジェットプリンター賃貸借料</t>
    <rPh sb="0" eb="2">
      <t>コウソク</t>
    </rPh>
    <rPh sb="14" eb="17">
      <t>チンタイシャク</t>
    </rPh>
    <rPh sb="17" eb="18">
      <t>リョウ</t>
    </rPh>
    <phoneticPr fontId="4"/>
  </si>
  <si>
    <t>【表2：ランニングコスト評価額（入札比較用シュミレーション）】</t>
    <rPh sb="1" eb="2">
      <t>ヒョウ</t>
    </rPh>
    <rPh sb="12" eb="15">
      <t>ヒョウカガク</t>
    </rPh>
    <rPh sb="16" eb="18">
      <t>ニュウサツ</t>
    </rPh>
    <rPh sb="18" eb="20">
      <t>ヒカク</t>
    </rPh>
    <rPh sb="20" eb="21">
      <t>ヨウ</t>
    </rPh>
    <phoneticPr fontId="4"/>
  </si>
  <si>
    <t>消耗品種別</t>
    <rPh sb="0" eb="3">
      <t>ショウモウヒン</t>
    </rPh>
    <rPh sb="3" eb="5">
      <t>シュベツ</t>
    </rPh>
    <phoneticPr fontId="4"/>
  </si>
  <si>
    <t>1枚あたりの単価（税抜）</t>
    <rPh sb="1" eb="2">
      <t>マイ</t>
    </rPh>
    <rPh sb="6" eb="8">
      <t>タンカ</t>
    </rPh>
    <rPh sb="9" eb="11">
      <t>ゼイヌキ</t>
    </rPh>
    <phoneticPr fontId="4"/>
  </si>
  <si>
    <t>消耗品名</t>
    <rPh sb="0" eb="4">
      <t>ショウモウヒンメイ</t>
    </rPh>
    <phoneticPr fontId="4"/>
  </si>
  <si>
    <t>インクカートリッジ（B）</t>
    <phoneticPr fontId="4"/>
  </si>
  <si>
    <t>インクカートリッジ（C）</t>
    <phoneticPr fontId="4"/>
  </si>
  <si>
    <t>インクカートリッジ（M）</t>
    <phoneticPr fontId="4"/>
  </si>
  <si>
    <t>インクカートリッジ（Y）</t>
    <phoneticPr fontId="4"/>
  </si>
  <si>
    <t>1枚あたりのコスト</t>
    <rPh sb="1" eb="2">
      <t>マイ</t>
    </rPh>
    <phoneticPr fontId="4"/>
  </si>
  <si>
    <t>5年間に必要な想定本数</t>
    <rPh sb="1" eb="3">
      <t>ネンカン</t>
    </rPh>
    <rPh sb="4" eb="6">
      <t>ヒツヨウ</t>
    </rPh>
    <rPh sb="7" eb="9">
      <t>ソウテイ</t>
    </rPh>
    <rPh sb="9" eb="11">
      <t>ホンスウ</t>
    </rPh>
    <phoneticPr fontId="4"/>
  </si>
  <si>
    <t>5年間の消耗品合計</t>
    <rPh sb="1" eb="3">
      <t>ネンカン</t>
    </rPh>
    <rPh sb="4" eb="7">
      <t>ショウモウヒン</t>
    </rPh>
    <rPh sb="7" eb="9">
      <t>ゴウケイ</t>
    </rPh>
    <phoneticPr fontId="4"/>
  </si>
  <si>
    <r>
      <t>月額リース料（税抜・</t>
    </r>
    <r>
      <rPr>
        <b/>
        <u/>
        <sz val="11"/>
        <color rgb="FFFF0000"/>
        <rFont val="游ゴシック"/>
        <family val="3"/>
        <charset val="128"/>
        <scheme val="minor"/>
      </rPr>
      <t>保守料込</t>
    </r>
    <r>
      <rPr>
        <b/>
        <sz val="11"/>
        <color theme="1"/>
        <rFont val="游ゴシック"/>
        <family val="3"/>
        <charset val="128"/>
        <scheme val="minor"/>
      </rPr>
      <t>）</t>
    </r>
    <rPh sb="0" eb="2">
      <t>ゲツガク</t>
    </rPh>
    <rPh sb="5" eb="6">
      <t>リョウ</t>
    </rPh>
    <rPh sb="7" eb="9">
      <t>ゼイヌキ</t>
    </rPh>
    <rPh sb="10" eb="13">
      <t>ホシュリョウ</t>
    </rPh>
    <rPh sb="13" eb="14">
      <t>コ</t>
    </rPh>
    <phoneticPr fontId="4"/>
  </si>
  <si>
    <t>モノクロ印刷</t>
    <rPh sb="4" eb="6">
      <t>インサツ</t>
    </rPh>
    <phoneticPr fontId="4"/>
  </si>
  <si>
    <t>カラー印刷</t>
    <rPh sb="3" eb="5">
      <t>インサツ</t>
    </rPh>
    <phoneticPr fontId="4"/>
  </si>
  <si>
    <t>合計</t>
    <rPh sb="0" eb="2">
      <t>ゴウケイ</t>
    </rPh>
    <phoneticPr fontId="4"/>
  </si>
  <si>
    <t>合計（A）</t>
    <rPh sb="0" eb="2">
      <t>ゴウケイ</t>
    </rPh>
    <phoneticPr fontId="4"/>
  </si>
  <si>
    <t>合計（B）</t>
    <rPh sb="0" eb="2">
      <t>ゴウケイ</t>
    </rPh>
    <phoneticPr fontId="4"/>
  </si>
  <si>
    <t>5年間の想定印刷枚数の35%</t>
    <rPh sb="1" eb="3">
      <t>ネンカン</t>
    </rPh>
    <rPh sb="4" eb="6">
      <t>ソウテイ</t>
    </rPh>
    <rPh sb="6" eb="8">
      <t>インサツ</t>
    </rPh>
    <rPh sb="8" eb="10">
      <t>マイスウ</t>
    </rPh>
    <phoneticPr fontId="4"/>
  </si>
  <si>
    <t>5年間の想定印刷枚数の65%</t>
    <rPh sb="1" eb="3">
      <t>ネンカン</t>
    </rPh>
    <rPh sb="4" eb="6">
      <t>ソウテイ</t>
    </rPh>
    <rPh sb="6" eb="8">
      <t>インサツ</t>
    </rPh>
    <rPh sb="8" eb="10">
      <t>マイスウ</t>
    </rPh>
    <phoneticPr fontId="4"/>
  </si>
  <si>
    <t>カートリッジ単価（税抜）</t>
    <rPh sb="6" eb="8">
      <t>タンカ</t>
    </rPh>
    <rPh sb="9" eb="11">
      <t>ゼイヌキ</t>
    </rPh>
    <phoneticPr fontId="4"/>
  </si>
  <si>
    <t>【表3：消耗品詳細内訳】</t>
    <rPh sb="1" eb="2">
      <t>ヒョウ</t>
    </rPh>
    <rPh sb="4" eb="7">
      <t>ショウモウヒン</t>
    </rPh>
    <rPh sb="7" eb="9">
      <t>ショウサイ</t>
    </rPh>
    <rPh sb="9" eb="11">
      <t>ウチワケ</t>
    </rPh>
    <phoneticPr fontId="4"/>
  </si>
  <si>
    <t>評価用総額（A）+（B）</t>
    <rPh sb="0" eb="3">
      <t>ヒョウカヨウ</t>
    </rPh>
    <rPh sb="3" eb="5">
      <t>ソウガク</t>
    </rPh>
    <phoneticPr fontId="4"/>
  </si>
  <si>
    <t>入札金額算定内訳書</t>
    <rPh sb="0" eb="2">
      <t>ニュウサツ</t>
    </rPh>
    <rPh sb="2" eb="4">
      <t>キンガク</t>
    </rPh>
    <rPh sb="4" eb="6">
      <t>サンテイ</t>
    </rPh>
    <rPh sb="6" eb="9">
      <t>ウチワケショ</t>
    </rPh>
    <phoneticPr fontId="4"/>
  </si>
  <si>
    <t>【前提条件・算出基礎】</t>
    <rPh sb="1" eb="3">
      <t>ゼンテイ</t>
    </rPh>
    <rPh sb="3" eb="5">
      <t>ジョウケン</t>
    </rPh>
    <rPh sb="6" eb="8">
      <t>サンシュツ</t>
    </rPh>
    <rPh sb="8" eb="10">
      <t>キソ</t>
    </rPh>
    <phoneticPr fontId="4"/>
  </si>
  <si>
    <t>想定印刷枚数（60カ月分）</t>
    <rPh sb="0" eb="2">
      <t>ソウテイ</t>
    </rPh>
    <rPh sb="2" eb="4">
      <t>インサツ</t>
    </rPh>
    <rPh sb="4" eb="6">
      <t>マイスウ</t>
    </rPh>
    <rPh sb="10" eb="11">
      <t>ゲツ</t>
    </rPh>
    <rPh sb="11" eb="12">
      <t>フン</t>
    </rPh>
    <phoneticPr fontId="4"/>
  </si>
  <si>
    <t>合計金額（B）</t>
    <rPh sb="0" eb="2">
      <t>ゴウケイ</t>
    </rPh>
    <rPh sb="2" eb="4">
      <t>キンガク</t>
    </rPh>
    <phoneticPr fontId="4"/>
  </si>
  <si>
    <t>別紙</t>
    <rPh sb="0" eb="2">
      <t>ベッシ</t>
    </rPh>
    <phoneticPr fontId="4"/>
  </si>
  <si>
    <t>ステープルカートリッジ</t>
    <phoneticPr fontId="4"/>
  </si>
  <si>
    <t>対応可能枚数</t>
    <rPh sb="0" eb="2">
      <t>タイオウ</t>
    </rPh>
    <rPh sb="2" eb="4">
      <t>カノウ</t>
    </rPh>
    <rPh sb="4" eb="6">
      <t>マイスウ</t>
    </rPh>
    <phoneticPr fontId="4"/>
  </si>
  <si>
    <t>インクカートリッジ（G）</t>
    <phoneticPr fontId="4"/>
  </si>
  <si>
    <t>ステープル処理想定枚数</t>
    <rPh sb="5" eb="7">
      <t>ショリ</t>
    </rPh>
    <rPh sb="7" eb="9">
      <t>ソウテイ</t>
    </rPh>
    <rPh sb="9" eb="11">
      <t>マイスウ</t>
    </rPh>
    <phoneticPr fontId="4"/>
  </si>
  <si>
    <t>現行機のフィニッシャー利用実績に基づき算出</t>
    <rPh sb="0" eb="2">
      <t>ゲンコウ</t>
    </rPh>
    <rPh sb="11" eb="13">
      <t>リヨウ</t>
    </rPh>
    <rPh sb="13" eb="15">
      <t>ジッセキ</t>
    </rPh>
    <rPh sb="16" eb="17">
      <t>モト</t>
    </rPh>
    <rPh sb="19" eb="21">
      <t>サンシュツ</t>
    </rPh>
    <phoneticPr fontId="4"/>
  </si>
  <si>
    <t>令和8年5月～令和13年4月</t>
    <rPh sb="0" eb="2">
      <t>レイワ</t>
    </rPh>
    <rPh sb="3" eb="4">
      <t>ネン</t>
    </rPh>
    <rPh sb="5" eb="6">
      <t>ガツ</t>
    </rPh>
    <rPh sb="7" eb="9">
      <t>レイワ</t>
    </rPh>
    <rPh sb="11" eb="12">
      <t>ネン</t>
    </rPh>
    <rPh sb="13" eb="14">
      <t>ガツ</t>
    </rPh>
    <phoneticPr fontId="4"/>
  </si>
  <si>
    <t>うるま市役所　庁舎内</t>
    <rPh sb="3" eb="6">
      <t>シヤクショ</t>
    </rPh>
    <rPh sb="7" eb="10">
      <t>チョウシャナイ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</si>
</sst>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&quot;カ月&quot;"/>
    <numFmt numFmtId="177" formatCode="#,##0&quot;円&quot;"/>
    <numFmt numFmtId="178" formatCode="#,##0&quot;枚&quot;"/>
    <numFmt numFmtId="179" formatCode="#,##0.0&quot;円&quot;"/>
    <numFmt numFmtId="180" formatCode="#,##0.00&quot;円&quot;"/>
    <numFmt numFmtId="181" formatCode="#,##0&quot;本&quot;"/>
  </numFmts>
  <fonts count="9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2" xfId="0" applyBorder="1">
      <alignment vertical="center"/>
    </xf>
    <xf numFmtId="3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2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indent="1"/>
    </xf>
    <xf numFmtId="0" fontId="3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indent="1"/>
    </xf>
    <xf numFmtId="3" fontId="0" fillId="0" borderId="0" xfId="0" applyNumberFormat="1" applyFill="1" applyBorder="1">
      <alignment vertical="center"/>
    </xf>
    <xf numFmtId="0" fontId="5" fillId="0" borderId="0" xfId="0" applyFont="1">
      <alignment vertical="center"/>
    </xf>
    <xf numFmtId="177" fontId="0" fillId="0" borderId="2" xfId="0" applyNumberFormat="1" applyBorder="1">
      <alignment vertical="center"/>
    </xf>
    <xf numFmtId="177" fontId="0" fillId="0" borderId="3" xfId="0" applyNumberFormat="1" applyBorder="1">
      <alignment vertical="center"/>
    </xf>
    <xf numFmtId="178" fontId="0" fillId="0" borderId="2" xfId="0" applyNumberFormat="1" applyBorder="1">
      <alignment vertical="center"/>
    </xf>
    <xf numFmtId="178" fontId="0" fillId="0" borderId="3" xfId="0" applyNumberFormat="1" applyBorder="1">
      <alignment vertical="center"/>
    </xf>
    <xf numFmtId="177" fontId="0" fillId="0" borderId="2" xfId="0" applyNumberFormat="1" applyBorder="1" applyAlignment="1">
      <alignment horizontal="right" vertical="center" indent="1"/>
    </xf>
    <xf numFmtId="177" fontId="0" fillId="0" borderId="3" xfId="0" applyNumberFormat="1" applyBorder="1" applyAlignment="1">
      <alignment horizontal="right" vertical="center" indent="1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7" fontId="0" fillId="0" borderId="2" xfId="0" applyNumberFormat="1" applyBorder="1" applyAlignment="1">
      <alignment horizontal="right" vertical="center"/>
    </xf>
    <xf numFmtId="177" fontId="0" fillId="0" borderId="3" xfId="0" applyNumberFormat="1" applyBorder="1" applyAlignment="1">
      <alignment horizontal="right"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180" fontId="0" fillId="0" borderId="2" xfId="0" applyNumberFormat="1" applyBorder="1" applyAlignment="1">
      <alignment horizontal="right" vertical="center" indent="1"/>
    </xf>
    <xf numFmtId="180" fontId="0" fillId="0" borderId="3" xfId="0" applyNumberFormat="1" applyBorder="1" applyAlignment="1">
      <alignment horizontal="right" vertical="center" indent="1"/>
    </xf>
    <xf numFmtId="0" fontId="2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indent="2"/>
    </xf>
    <xf numFmtId="0" fontId="0" fillId="0" borderId="3" xfId="0" applyBorder="1" applyAlignment="1">
      <alignment horizontal="left" vertical="center" indent="2"/>
    </xf>
    <xf numFmtId="179" fontId="0" fillId="0" borderId="0" xfId="0" applyNumberFormat="1" applyBorder="1" applyAlignment="1">
      <alignment horizontal="right" vertical="center" indent="1"/>
    </xf>
    <xf numFmtId="3" fontId="0" fillId="0" borderId="3" xfId="0" applyNumberFormat="1" applyBorder="1">
      <alignment vertical="center"/>
    </xf>
    <xf numFmtId="178" fontId="3" fillId="0" borderId="0" xfId="0" applyNumberFormat="1" applyFont="1" applyBorder="1" applyAlignment="1">
      <alignment horizontal="right" vertical="center"/>
    </xf>
    <xf numFmtId="177" fontId="3" fillId="0" borderId="0" xfId="0" applyNumberFormat="1" applyFont="1" applyBorder="1" applyAlignment="1">
      <alignment horizontal="right" vertical="center"/>
    </xf>
    <xf numFmtId="177" fontId="0" fillId="0" borderId="0" xfId="0" applyNumberFormat="1" applyBorder="1">
      <alignment vertical="center"/>
    </xf>
    <xf numFmtId="177" fontId="3" fillId="0" borderId="0" xfId="0" applyNumberFormat="1" applyFont="1" applyBorder="1">
      <alignment vertical="center"/>
    </xf>
    <xf numFmtId="176" fontId="3" fillId="0" borderId="0" xfId="0" applyNumberFormat="1" applyFont="1" applyBorder="1" applyAlignment="1">
      <alignment horizontal="right" vertical="center"/>
    </xf>
    <xf numFmtId="181" fontId="0" fillId="0" borderId="2" xfId="0" applyNumberFormat="1" applyBorder="1" applyAlignment="1">
      <alignment horizontal="center" vertical="center"/>
    </xf>
    <xf numFmtId="181" fontId="0" fillId="0" borderId="3" xfId="0" applyNumberFormat="1" applyBorder="1" applyAlignment="1">
      <alignment horizontal="center" vertical="center"/>
    </xf>
    <xf numFmtId="9" fontId="0" fillId="0" borderId="2" xfId="0" applyNumberFormat="1" applyBorder="1">
      <alignment vertical="center"/>
    </xf>
    <xf numFmtId="9" fontId="0" fillId="0" borderId="3" xfId="0" applyNumberFormat="1" applyBorder="1">
      <alignment vertical="center"/>
    </xf>
    <xf numFmtId="38" fontId="0" fillId="0" borderId="2" xfId="1" applyFont="1" applyBorder="1">
      <alignment vertical="center"/>
    </xf>
    <xf numFmtId="38" fontId="0" fillId="0" borderId="3" xfId="1" applyFont="1" applyBorder="1">
      <alignment vertical="center"/>
    </xf>
    <xf numFmtId="177" fontId="3" fillId="0" borderId="0" xfId="0" applyNumberFormat="1" applyFont="1">
      <alignment vertical="center"/>
    </xf>
    <xf numFmtId="0" fontId="3" fillId="0" borderId="0" xfId="0" applyFont="1" applyAlignment="1">
      <alignment horizontal="right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77" fontId="5" fillId="3" borderId="5" xfId="0" applyNumberFormat="1" applyFont="1" applyFill="1" applyBorder="1">
      <alignment vertical="center"/>
    </xf>
    <xf numFmtId="0" fontId="5" fillId="3" borderId="4" xfId="0" applyFont="1" applyFill="1" applyBorder="1" applyAlignment="1">
      <alignment horizontal="center" vertical="center"/>
    </xf>
    <xf numFmtId="0" fontId="0" fillId="0" borderId="0" xfId="0" applyNumberFormat="1" applyAlignment="1">
      <alignment horizontal="centerContinuous" vertical="center"/>
    </xf>
    <xf numFmtId="0" fontId="7" fillId="0" borderId="0" xfId="0" applyNumberFormat="1" applyFont="1" applyAlignment="1">
      <alignment horizontal="centerContinuous" vertical="center"/>
    </xf>
    <xf numFmtId="177" fontId="0" fillId="0" borderId="2" xfId="0" applyNumberFormat="1" applyBorder="1" applyAlignment="1">
      <alignment vertical="center"/>
    </xf>
    <xf numFmtId="177" fontId="0" fillId="0" borderId="3" xfId="0" applyNumberFormat="1" applyBorder="1" applyAlignment="1">
      <alignment vertical="center"/>
    </xf>
    <xf numFmtId="0" fontId="8" fillId="0" borderId="2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3366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9"/>
  <sheetViews>
    <sheetView tabSelected="1" zoomScaleNormal="100" workbookViewId="0"/>
  </sheetViews>
  <sheetFormatPr defaultRowHeight="18.75" x14ac:dyDescent="0.4"/>
  <cols>
    <col min="1" max="1" width="2.5" customWidth="1"/>
    <col min="2" max="2" width="46.875" customWidth="1"/>
    <col min="3" max="3" width="24.5" bestFit="1" customWidth="1"/>
    <col min="4" max="4" width="5.125" bestFit="1" customWidth="1"/>
    <col min="5" max="5" width="40.125" bestFit="1" customWidth="1"/>
    <col min="6" max="6" width="30.5" bestFit="1" customWidth="1"/>
    <col min="7" max="7" width="21.75" bestFit="1" customWidth="1"/>
    <col min="8" max="8" width="17.875" bestFit="1" customWidth="1"/>
    <col min="9" max="9" width="2.5" customWidth="1"/>
  </cols>
  <sheetData>
    <row r="2" spans="2:9" ht="24" x14ac:dyDescent="0.4">
      <c r="B2" s="20" t="s">
        <v>46</v>
      </c>
    </row>
    <row r="3" spans="2:9" ht="39.75" x14ac:dyDescent="0.4">
      <c r="B3" s="58" t="s">
        <v>42</v>
      </c>
      <c r="C3" s="57"/>
      <c r="D3" s="57"/>
      <c r="E3" s="57"/>
      <c r="F3" s="57"/>
      <c r="G3" s="57"/>
      <c r="H3" s="57"/>
    </row>
    <row r="5" spans="2:9" ht="24.75" thickBot="1" x14ac:dyDescent="0.45">
      <c r="B5" s="20" t="s">
        <v>43</v>
      </c>
      <c r="H5" s="15"/>
      <c r="I5" s="16"/>
    </row>
    <row r="6" spans="2:9" s="6" customFormat="1" x14ac:dyDescent="0.4">
      <c r="B6" s="35" t="s">
        <v>0</v>
      </c>
      <c r="C6" s="35" t="s">
        <v>1</v>
      </c>
      <c r="D6" s="35" t="s">
        <v>7</v>
      </c>
      <c r="E6" s="35" t="s">
        <v>2</v>
      </c>
      <c r="F6" s="17"/>
      <c r="H6" s="17"/>
      <c r="I6" s="17"/>
    </row>
    <row r="7" spans="2:9" x14ac:dyDescent="0.4">
      <c r="B7" s="7" t="s">
        <v>3</v>
      </c>
      <c r="C7" s="2">
        <v>2</v>
      </c>
      <c r="D7" s="9" t="s">
        <v>6</v>
      </c>
      <c r="E7" s="2" t="s">
        <v>53</v>
      </c>
      <c r="F7" s="16"/>
      <c r="H7" s="18"/>
      <c r="I7" s="16"/>
    </row>
    <row r="8" spans="2:9" x14ac:dyDescent="0.4">
      <c r="B8" s="7" t="s">
        <v>4</v>
      </c>
      <c r="C8" s="2">
        <v>60</v>
      </c>
      <c r="D8" s="9" t="s">
        <v>8</v>
      </c>
      <c r="E8" s="2" t="s">
        <v>52</v>
      </c>
      <c r="F8" s="16"/>
      <c r="H8" s="18"/>
      <c r="I8" s="16"/>
    </row>
    <row r="9" spans="2:9" x14ac:dyDescent="0.4">
      <c r="B9" s="7" t="s">
        <v>5</v>
      </c>
      <c r="C9" s="3">
        <v>108000</v>
      </c>
      <c r="D9" s="10" t="s">
        <v>9</v>
      </c>
      <c r="E9" s="2" t="s">
        <v>10</v>
      </c>
      <c r="F9" s="16"/>
      <c r="H9" s="18"/>
      <c r="I9" s="19"/>
    </row>
    <row r="10" spans="2:9" x14ac:dyDescent="0.4">
      <c r="B10" s="7" t="s">
        <v>12</v>
      </c>
      <c r="C10" s="3">
        <v>12960000</v>
      </c>
      <c r="D10" s="9" t="s">
        <v>9</v>
      </c>
      <c r="E10" s="2" t="s">
        <v>13</v>
      </c>
      <c r="F10" s="16"/>
      <c r="H10" s="18"/>
      <c r="I10" s="19"/>
    </row>
    <row r="11" spans="2:9" x14ac:dyDescent="0.4">
      <c r="B11" s="61" t="s">
        <v>50</v>
      </c>
      <c r="C11" s="3">
        <v>200000</v>
      </c>
      <c r="D11" s="9" t="s">
        <v>9</v>
      </c>
      <c r="E11" s="2" t="s">
        <v>51</v>
      </c>
      <c r="F11" s="16"/>
      <c r="H11" s="18"/>
      <c r="I11" s="19"/>
    </row>
    <row r="12" spans="2:9" x14ac:dyDescent="0.4">
      <c r="B12" s="36" t="s">
        <v>11</v>
      </c>
      <c r="C12" s="49">
        <v>4536000</v>
      </c>
      <c r="D12" s="9" t="s">
        <v>9</v>
      </c>
      <c r="E12" s="47" t="s">
        <v>37</v>
      </c>
      <c r="F12" s="16"/>
      <c r="H12" s="18"/>
      <c r="I12" s="16"/>
    </row>
    <row r="13" spans="2:9" ht="19.5" thickBot="1" x14ac:dyDescent="0.45">
      <c r="B13" s="37" t="s">
        <v>14</v>
      </c>
      <c r="C13" s="50">
        <v>8424000</v>
      </c>
      <c r="D13" s="11" t="s">
        <v>9</v>
      </c>
      <c r="E13" s="48" t="s">
        <v>38</v>
      </c>
      <c r="F13" s="16"/>
      <c r="H13" s="18"/>
      <c r="I13" s="16"/>
    </row>
    <row r="15" spans="2:9" ht="24.75" thickBot="1" x14ac:dyDescent="0.45">
      <c r="B15" s="20" t="s">
        <v>15</v>
      </c>
    </row>
    <row r="16" spans="2:9" x14ac:dyDescent="0.4">
      <c r="B16" s="5" t="s">
        <v>0</v>
      </c>
      <c r="C16" s="5" t="s">
        <v>16</v>
      </c>
      <c r="D16" s="5" t="s">
        <v>7</v>
      </c>
      <c r="E16" s="5" t="s">
        <v>31</v>
      </c>
      <c r="F16" s="5" t="s">
        <v>17</v>
      </c>
      <c r="G16" s="5" t="s">
        <v>18</v>
      </c>
      <c r="H16" s="17"/>
    </row>
    <row r="17" spans="2:8" x14ac:dyDescent="0.4">
      <c r="B17" s="7" t="s">
        <v>19</v>
      </c>
      <c r="C17" s="2">
        <f>$C$7</f>
        <v>2</v>
      </c>
      <c r="D17" s="9" t="s">
        <v>6</v>
      </c>
      <c r="E17" s="21"/>
      <c r="F17" s="31">
        <f>$C$8</f>
        <v>60</v>
      </c>
      <c r="G17" s="21">
        <f>C17*E17*F17</f>
        <v>0</v>
      </c>
      <c r="H17" s="16"/>
    </row>
    <row r="18" spans="2:8" x14ac:dyDescent="0.4">
      <c r="B18" s="7"/>
      <c r="C18" s="2"/>
      <c r="D18" s="9"/>
      <c r="E18" s="21"/>
      <c r="F18" s="31"/>
      <c r="G18" s="21"/>
      <c r="H18" s="16"/>
    </row>
    <row r="19" spans="2:8" ht="19.5" thickBot="1" x14ac:dyDescent="0.45">
      <c r="B19" s="8"/>
      <c r="C19" s="4"/>
      <c r="D19" s="11"/>
      <c r="E19" s="22"/>
      <c r="F19" s="32"/>
      <c r="G19" s="22"/>
      <c r="H19" s="16"/>
    </row>
    <row r="20" spans="2:8" x14ac:dyDescent="0.4">
      <c r="B20" s="14"/>
      <c r="C20" s="12"/>
      <c r="D20" s="13"/>
      <c r="E20" s="42"/>
      <c r="F20" s="44" t="s">
        <v>35</v>
      </c>
      <c r="G20" s="43">
        <f>SUM(G17:G19)</f>
        <v>0</v>
      </c>
      <c r="H20" s="16"/>
    </row>
    <row r="22" spans="2:8" ht="24.75" thickBot="1" x14ac:dyDescent="0.45">
      <c r="B22" s="20" t="s">
        <v>20</v>
      </c>
      <c r="C22" s="1"/>
    </row>
    <row r="23" spans="2:8" x14ac:dyDescent="0.4">
      <c r="B23" s="5" t="s">
        <v>21</v>
      </c>
      <c r="C23" s="5" t="s">
        <v>22</v>
      </c>
      <c r="D23" s="5"/>
      <c r="E23" s="5" t="s">
        <v>44</v>
      </c>
      <c r="F23" s="5" t="s">
        <v>45</v>
      </c>
    </row>
    <row r="24" spans="2:8" x14ac:dyDescent="0.4">
      <c r="B24" s="7" t="s">
        <v>33</v>
      </c>
      <c r="C24" s="33"/>
      <c r="D24" s="2"/>
      <c r="E24" s="27">
        <v>4536000</v>
      </c>
      <c r="F24" s="29">
        <f>C24*E24</f>
        <v>0</v>
      </c>
    </row>
    <row r="25" spans="2:8" x14ac:dyDescent="0.4">
      <c r="B25" s="7" t="s">
        <v>32</v>
      </c>
      <c r="C25" s="33"/>
      <c r="D25" s="2"/>
      <c r="E25" s="27">
        <v>8424000</v>
      </c>
      <c r="F25" s="29">
        <f>C25*E25</f>
        <v>0</v>
      </c>
    </row>
    <row r="26" spans="2:8" ht="19.5" thickBot="1" x14ac:dyDescent="0.45">
      <c r="B26" s="8"/>
      <c r="C26" s="34"/>
      <c r="D26" s="39"/>
      <c r="E26" s="28"/>
      <c r="F26" s="30"/>
    </row>
    <row r="27" spans="2:8" x14ac:dyDescent="0.4">
      <c r="B27" s="14"/>
      <c r="C27" s="38"/>
      <c r="D27" s="12"/>
      <c r="E27" s="40" t="s">
        <v>36</v>
      </c>
      <c r="F27" s="41">
        <f>SUM(F24:F26)</f>
        <v>0</v>
      </c>
    </row>
    <row r="29" spans="2:8" ht="24.75" thickBot="1" x14ac:dyDescent="0.45">
      <c r="B29" s="20" t="s">
        <v>40</v>
      </c>
      <c r="C29" s="1"/>
    </row>
    <row r="30" spans="2:8" x14ac:dyDescent="0.4">
      <c r="B30" s="5" t="s">
        <v>23</v>
      </c>
      <c r="C30" s="5" t="s">
        <v>39</v>
      </c>
      <c r="D30" s="5"/>
      <c r="E30" s="5" t="s">
        <v>48</v>
      </c>
      <c r="F30" s="5" t="s">
        <v>28</v>
      </c>
      <c r="G30" s="5" t="s">
        <v>29</v>
      </c>
      <c r="H30" s="5" t="s">
        <v>30</v>
      </c>
    </row>
    <row r="31" spans="2:8" x14ac:dyDescent="0.4">
      <c r="B31" s="7" t="s">
        <v>24</v>
      </c>
      <c r="C31" s="25"/>
      <c r="D31" s="2"/>
      <c r="E31" s="23">
        <v>65000</v>
      </c>
      <c r="F31" s="53">
        <f>C31/E31</f>
        <v>0</v>
      </c>
      <c r="G31" s="45">
        <f>ROUNDUP($C$10/E31,0)</f>
        <v>200</v>
      </c>
      <c r="H31" s="59">
        <f>C31*G31</f>
        <v>0</v>
      </c>
    </row>
    <row r="32" spans="2:8" x14ac:dyDescent="0.4">
      <c r="B32" s="7" t="s">
        <v>25</v>
      </c>
      <c r="C32" s="25"/>
      <c r="D32" s="2"/>
      <c r="E32" s="23">
        <v>50000</v>
      </c>
      <c r="F32" s="53">
        <f t="shared" ref="F32:F36" si="0">C32/E32</f>
        <v>0</v>
      </c>
      <c r="G32" s="45">
        <f t="shared" ref="G32:G34" si="1">ROUNDUP($C$10/E32,0)</f>
        <v>260</v>
      </c>
      <c r="H32" s="59">
        <f t="shared" ref="H32:H36" si="2">C32*G32</f>
        <v>0</v>
      </c>
    </row>
    <row r="33" spans="2:8" x14ac:dyDescent="0.4">
      <c r="B33" s="7" t="s">
        <v>26</v>
      </c>
      <c r="C33" s="25"/>
      <c r="D33" s="3"/>
      <c r="E33" s="23">
        <v>50000</v>
      </c>
      <c r="F33" s="53">
        <f t="shared" si="0"/>
        <v>0</v>
      </c>
      <c r="G33" s="45">
        <f t="shared" si="1"/>
        <v>260</v>
      </c>
      <c r="H33" s="59">
        <f t="shared" si="2"/>
        <v>0</v>
      </c>
    </row>
    <row r="34" spans="2:8" x14ac:dyDescent="0.4">
      <c r="B34" s="7" t="s">
        <v>27</v>
      </c>
      <c r="C34" s="25"/>
      <c r="D34" s="3"/>
      <c r="E34" s="23">
        <v>50000</v>
      </c>
      <c r="F34" s="53">
        <f t="shared" si="0"/>
        <v>0</v>
      </c>
      <c r="G34" s="45">
        <f t="shared" si="1"/>
        <v>260</v>
      </c>
      <c r="H34" s="59">
        <f t="shared" si="2"/>
        <v>0</v>
      </c>
    </row>
    <row r="35" spans="2:8" x14ac:dyDescent="0.4">
      <c r="B35" s="61" t="s">
        <v>49</v>
      </c>
      <c r="C35" s="25"/>
      <c r="D35" s="2"/>
      <c r="E35" s="23">
        <v>50000</v>
      </c>
      <c r="F35" s="53">
        <f t="shared" si="0"/>
        <v>0</v>
      </c>
      <c r="G35" s="45">
        <f>ROUNDUP($C$10/E35,0)</f>
        <v>260</v>
      </c>
      <c r="H35" s="59">
        <f t="shared" si="2"/>
        <v>0</v>
      </c>
    </row>
    <row r="36" spans="2:8" ht="19.5" thickBot="1" x14ac:dyDescent="0.45">
      <c r="B36" s="62" t="s">
        <v>47</v>
      </c>
      <c r="C36" s="26"/>
      <c r="D36" s="4"/>
      <c r="E36" s="24">
        <v>15000</v>
      </c>
      <c r="F36" s="54">
        <f t="shared" si="0"/>
        <v>0</v>
      </c>
      <c r="G36" s="46">
        <f>ROUNDUP($C$11/E36,0)</f>
        <v>14</v>
      </c>
      <c r="H36" s="60">
        <f t="shared" si="2"/>
        <v>0</v>
      </c>
    </row>
    <row r="37" spans="2:8" x14ac:dyDescent="0.4">
      <c r="G37" s="52" t="s">
        <v>34</v>
      </c>
      <c r="H37" s="51">
        <f>SUM(H31:H36)</f>
        <v>0</v>
      </c>
    </row>
    <row r="38" spans="2:8" ht="19.5" thickBot="1" x14ac:dyDescent="0.45"/>
    <row r="39" spans="2:8" ht="24.75" thickBot="1" x14ac:dyDescent="0.45">
      <c r="B39" s="56" t="s">
        <v>41</v>
      </c>
      <c r="C39" s="55">
        <f>G20+F27</f>
        <v>0</v>
      </c>
    </row>
  </sheetData>
  <phoneticPr fontId="4"/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入札金額算定内訳書</vt:lpstr>
      <vt:lpstr>入札金額算定内訳書!Print_Area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神田　亜里沙</dc:creator>
  <cp:lastModifiedBy>永野　竜太郎</cp:lastModifiedBy>
  <cp:lastPrinted>2026-02-09T09:38:40Z</cp:lastPrinted>
  <dcterms:created xsi:type="dcterms:W3CDTF">2020-09-28T01:06:24Z</dcterms:created>
  <dcterms:modified xsi:type="dcterms:W3CDTF">2026-03-19T10:57:11Z</dcterms:modified>
</cp:coreProperties>
</file>