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3　統計関係\22    うるま市統計書\R7\★最終データ\HP公表用\"/>
    </mc:Choice>
  </mc:AlternateContent>
  <bookViews>
    <workbookView xWindow="0" yWindow="0" windowWidth="28800" windowHeight="11715"/>
  </bookViews>
  <sheets>
    <sheet name="教育・文化・観光" sheetId="1" r:id="rId1"/>
    <sheet name="5-1" sheetId="2" r:id="rId2"/>
    <sheet name="5-2" sheetId="3" r:id="rId3"/>
    <sheet name="5-3" sheetId="4" r:id="rId4"/>
    <sheet name="5-4" sheetId="5" r:id="rId5"/>
    <sheet name="5-5" sheetId="6" r:id="rId6"/>
    <sheet name="5-6" sheetId="7" r:id="rId7"/>
    <sheet name="5-7" sheetId="8" r:id="rId8"/>
    <sheet name="5-8" sheetId="9" r:id="rId9"/>
    <sheet name="5-9,10" sheetId="10" r:id="rId10"/>
    <sheet name="5-11" sheetId="11" r:id="rId11"/>
    <sheet name="5-12" sheetId="12" r:id="rId12"/>
    <sheet name="5-13" sheetId="13" r:id="rId13"/>
    <sheet name="5-14" sheetId="14" r:id="rId14"/>
    <sheet name="5-15" sheetId="15" r:id="rId15"/>
    <sheet name="5-16,17" sheetId="16" r:id="rId16"/>
    <sheet name="5-18" sheetId="17" r:id="rId17"/>
    <sheet name="5-19" sheetId="18" r:id="rId18"/>
    <sheet name="5-20" sheetId="19" r:id="rId19"/>
    <sheet name="5-21" sheetId="20" r:id="rId20"/>
    <sheet name="5-22" sheetId="21" r:id="rId21"/>
    <sheet name="5-23" sheetId="22" r:id="rId22"/>
    <sheet name="5-24,25" sheetId="23" r:id="rId23"/>
    <sheet name="5-26" sheetId="24" r:id="rId24"/>
  </sheets>
  <externalReferences>
    <externalReference r:id="rId25"/>
    <externalReference r:id="rId26"/>
  </externalReferences>
  <definedNames>
    <definedName name="p" localSheetId="15">#REF!</definedName>
    <definedName name="p" localSheetId="16">#REF!</definedName>
    <definedName name="p" localSheetId="17">#REF!</definedName>
    <definedName name="p" localSheetId="18">#REF!</definedName>
    <definedName name="p" localSheetId="19">#REF!</definedName>
    <definedName name="p" localSheetId="20">#REF!</definedName>
    <definedName name="p" localSheetId="21">#REF!</definedName>
    <definedName name="p" localSheetId="23">#REF!</definedName>
    <definedName name="p">#REF!</definedName>
    <definedName name="_xlnm.Print_Area" localSheetId="1">'5-1'!$C$3:$H$41</definedName>
    <definedName name="_xlnm.Print_Area" localSheetId="10">'5-11'!$C$3:$T$66</definedName>
    <definedName name="_xlnm.Print_Area" localSheetId="11">'5-12'!$C$3:$K$68</definedName>
    <definedName name="_xlnm.Print_Area" localSheetId="12">'5-13'!$C$3:$AF$30</definedName>
    <definedName name="_xlnm.Print_Area" localSheetId="13">'5-14'!$C$3:$AK$72</definedName>
    <definedName name="_xlnm.Print_Area" localSheetId="14">'5-15'!$C$3:$AD$30</definedName>
    <definedName name="_xlnm.Print_Area" localSheetId="15">'5-16,17'!$C$3:$N$61</definedName>
    <definedName name="_xlnm.Print_Area" localSheetId="16">'5-18'!$B$3:$L$73</definedName>
    <definedName name="_xlnm.Print_Area" localSheetId="17">'5-19'!$B$3:$Q$15</definedName>
    <definedName name="_xlnm.Print_Area" localSheetId="2">'5-2'!$C$3:$AE$51</definedName>
    <definedName name="_xlnm.Print_Area" localSheetId="18">'5-20'!$B$3:$R$44</definedName>
    <definedName name="_xlnm.Print_Area" localSheetId="19">'5-21'!$C$3:$R$50</definedName>
    <definedName name="_xlnm.Print_Area" localSheetId="20">'5-22'!$C$3:$Q$90</definedName>
    <definedName name="_xlnm.Print_Area" localSheetId="21">'5-23'!$B$3:$Q$59</definedName>
    <definedName name="_xlnm.Print_Area" localSheetId="22">'5-24,25'!$C$3:$P$39</definedName>
    <definedName name="_xlnm.Print_Area" localSheetId="23">'5-26'!$C$3:$P$30</definedName>
    <definedName name="_xlnm.Print_Area" localSheetId="3">'5-3'!$C$3:$W$23</definedName>
    <definedName name="_xlnm.Print_Area" localSheetId="4">'5-4'!$C$3:$L$108</definedName>
    <definedName name="_xlnm.Print_Area" localSheetId="5">'5-5'!$C$3:$K$36</definedName>
    <definedName name="_xlnm.Print_Area" localSheetId="6">'5-6'!$C$3:$Y$107</definedName>
    <definedName name="_xlnm.Print_Area" localSheetId="7">'5-7'!$C$3:$N$37</definedName>
    <definedName name="_xlnm.Print_Area" localSheetId="8">'5-8'!$C$3:$P$113</definedName>
    <definedName name="_xlnm.Print_Area" localSheetId="9">'5-9,10'!$C$3:$S$55</definedName>
    <definedName name="_xlnm.Print_Titles" localSheetId="10">'5-11'!$3:$6</definedName>
    <definedName name="_xlnm.Print_Titles" localSheetId="11">'5-12'!$3:$6</definedName>
    <definedName name="_xlnm.Print_Titles" localSheetId="12">'5-13'!$3:$7</definedName>
    <definedName name="_xlnm.Print_Titles" localSheetId="13">'5-14'!$C:$E,'5-14'!$3:$4</definedName>
    <definedName name="_xlnm.Print_Titles" localSheetId="20">'5-22'!$3:$5</definedName>
    <definedName name="_xlnm.Print_Titles" localSheetId="21">'5-23'!$3:$5</definedName>
    <definedName name="_xlnm.Print_Titles" localSheetId="6">'5-6'!$3:$6</definedName>
    <definedName name="_xlnm.Print_Titles" localSheetId="8">'5-8'!$3:$6</definedName>
    <definedName name="QW_Excel" localSheetId="1">#REF!</definedName>
    <definedName name="QW_Excel" localSheetId="16">#REF!</definedName>
    <definedName name="QW_Excel" localSheetId="17">#REF!</definedName>
    <definedName name="QW_Excel" localSheetId="2">#REF!</definedName>
    <definedName name="QW_Excel" localSheetId="19">#REF!</definedName>
    <definedName name="QW_Excel" localSheetId="3">#REF!</definedName>
    <definedName name="QW_Excel">#REF!</definedName>
    <definedName name="Z_0CD206BF_7ABD_43D0_A120_A32950B01E50_.wvu.PrintArea" localSheetId="1" hidden="1">'5-1'!$C$3:$H$43</definedName>
    <definedName name="Z_0CD206BF_7ABD_43D0_A120_A32950B01E50_.wvu.PrintArea" localSheetId="15" hidden="1">'5-16,17'!$B$2:$N$15</definedName>
    <definedName name="Z_0CD206BF_7ABD_43D0_A120_A32950B01E50_.wvu.PrintArea" localSheetId="16" hidden="1">'5-18'!$B$2:$L$73</definedName>
    <definedName name="Z_0CD206BF_7ABD_43D0_A120_A32950B01E50_.wvu.PrintArea" localSheetId="17" hidden="1">'5-19'!$B$2:$Q$12</definedName>
    <definedName name="Z_0CD206BF_7ABD_43D0_A120_A32950B01E50_.wvu.PrintArea" localSheetId="18" hidden="1">'5-20'!$C$2:$R$44</definedName>
    <definedName name="Z_0CD206BF_7ABD_43D0_A120_A32950B01E50_.wvu.PrintArea" localSheetId="19" hidden="1">'5-21'!$C$2:$R$50</definedName>
    <definedName name="Z_0CD206BF_7ABD_43D0_A120_A32950B01E50_.wvu.PrintArea" localSheetId="20" hidden="1">'5-22'!$C$3:$Q$90</definedName>
    <definedName name="Z_0CD206BF_7ABD_43D0_A120_A32950B01E50_.wvu.PrintArea" localSheetId="21" hidden="1">'5-23'!$C$3:$Q$59</definedName>
    <definedName name="Z_0CD206BF_7ABD_43D0_A120_A32950B01E50_.wvu.PrintArea" localSheetId="22" hidden="1">'5-24,25'!$B$2:$P$25</definedName>
    <definedName name="Z_0CD206BF_7ABD_43D0_A120_A32950B01E50_.wvu.PrintArea" localSheetId="23" hidden="1">'5-26'!$C$3:$P$30</definedName>
    <definedName name="Z_0CD206BF_7ABD_43D0_A120_A32950B01E50_.wvu.PrintTitles" localSheetId="20" hidden="1">'5-22'!$3:$5</definedName>
    <definedName name="Z_0CD206BF_7ABD_43D0_A120_A32950B01E50_.wvu.PrintTitles" localSheetId="21" hidden="1">'5-23'!$3:$5</definedName>
    <definedName name="Z_178F759D_8688_4CE4_810A_2A506C07DE09_.wvu.PrintArea" localSheetId="1" hidden="1">'5-1'!$C$3:$H$43</definedName>
    <definedName name="Z_178F759D_8688_4CE4_810A_2A506C07DE09_.wvu.PrintArea" localSheetId="10" hidden="1">'5-11'!$C$3:$T$68</definedName>
    <definedName name="Z_178F759D_8688_4CE4_810A_2A506C07DE09_.wvu.PrintArea" localSheetId="11" hidden="1">'5-12'!$C$3:$K$68</definedName>
    <definedName name="Z_178F759D_8688_4CE4_810A_2A506C07DE09_.wvu.PrintArea" localSheetId="12" hidden="1">'5-13'!$C$3:$AF$30</definedName>
    <definedName name="Z_178F759D_8688_4CE4_810A_2A506C07DE09_.wvu.PrintArea" localSheetId="13" hidden="1">'5-14'!$C$3:$AK$72</definedName>
    <definedName name="Z_178F759D_8688_4CE4_810A_2A506C07DE09_.wvu.PrintArea" localSheetId="14" hidden="1">'5-15'!$C$3:$AD$28</definedName>
    <definedName name="Z_178F759D_8688_4CE4_810A_2A506C07DE09_.wvu.PrintArea" localSheetId="15" hidden="1">'5-16,17'!$B$2:$N$15</definedName>
    <definedName name="Z_178F759D_8688_4CE4_810A_2A506C07DE09_.wvu.PrintArea" localSheetId="16" hidden="1">'5-18'!$B$2:$L$73</definedName>
    <definedName name="Z_178F759D_8688_4CE4_810A_2A506C07DE09_.wvu.PrintArea" localSheetId="17" hidden="1">'5-19'!$B$2:$Q$12</definedName>
    <definedName name="Z_178F759D_8688_4CE4_810A_2A506C07DE09_.wvu.PrintArea" localSheetId="2" hidden="1">'5-2'!$C$3:$AE$51</definedName>
    <definedName name="Z_178F759D_8688_4CE4_810A_2A506C07DE09_.wvu.PrintArea" localSheetId="18" hidden="1">'5-20'!$C$2:$R$44</definedName>
    <definedName name="Z_178F759D_8688_4CE4_810A_2A506C07DE09_.wvu.PrintArea" localSheetId="19" hidden="1">'5-21'!$C$2:$R$50</definedName>
    <definedName name="Z_178F759D_8688_4CE4_810A_2A506C07DE09_.wvu.PrintArea" localSheetId="20" hidden="1">'5-22'!$C$3:$Q$90</definedName>
    <definedName name="Z_178F759D_8688_4CE4_810A_2A506C07DE09_.wvu.PrintArea" localSheetId="21" hidden="1">'5-23'!$C$3:$Q$59</definedName>
    <definedName name="Z_178F759D_8688_4CE4_810A_2A506C07DE09_.wvu.PrintArea" localSheetId="22" hidden="1">'5-24,25'!$B$2:$P$25</definedName>
    <definedName name="Z_178F759D_8688_4CE4_810A_2A506C07DE09_.wvu.PrintArea" localSheetId="23" hidden="1">'5-26'!$C$3:$P$30</definedName>
    <definedName name="Z_178F759D_8688_4CE4_810A_2A506C07DE09_.wvu.PrintArea" localSheetId="3" hidden="1">'5-3'!$C$3:$W$21</definedName>
    <definedName name="Z_178F759D_8688_4CE4_810A_2A506C07DE09_.wvu.PrintArea" localSheetId="4" hidden="1">'5-4'!$C$3:$L$109</definedName>
    <definedName name="Z_178F759D_8688_4CE4_810A_2A506C07DE09_.wvu.PrintArea" localSheetId="5" hidden="1">'5-5'!$C$3:$K$36</definedName>
    <definedName name="Z_178F759D_8688_4CE4_810A_2A506C07DE09_.wvu.PrintArea" localSheetId="6" hidden="1">'5-6'!$C$3:$Y$97</definedName>
    <definedName name="Z_178F759D_8688_4CE4_810A_2A506C07DE09_.wvu.PrintArea" localSheetId="7" hidden="1">'5-7'!$C$3:$N$36</definedName>
    <definedName name="Z_178F759D_8688_4CE4_810A_2A506C07DE09_.wvu.PrintArea" localSheetId="8" hidden="1">'5-8'!$C$3:$P$98</definedName>
    <definedName name="Z_178F759D_8688_4CE4_810A_2A506C07DE09_.wvu.PrintArea" localSheetId="9" hidden="1">'5-9,10'!$C$3:$N$29</definedName>
    <definedName name="Z_178F759D_8688_4CE4_810A_2A506C07DE09_.wvu.PrintTitles" localSheetId="10" hidden="1">'5-11'!$3:$6</definedName>
    <definedName name="Z_178F759D_8688_4CE4_810A_2A506C07DE09_.wvu.PrintTitles" localSheetId="11" hidden="1">'5-12'!$3:$6</definedName>
    <definedName name="Z_178F759D_8688_4CE4_810A_2A506C07DE09_.wvu.PrintTitles" localSheetId="13" hidden="1">'5-14'!$C:$E,'5-14'!$3:$4</definedName>
    <definedName name="Z_178F759D_8688_4CE4_810A_2A506C07DE09_.wvu.PrintTitles" localSheetId="20" hidden="1">'5-22'!$3:$5</definedName>
    <definedName name="Z_178F759D_8688_4CE4_810A_2A506C07DE09_.wvu.PrintTitles" localSheetId="21" hidden="1">'5-23'!$3:$5</definedName>
    <definedName name="Z_178F759D_8688_4CE4_810A_2A506C07DE09_.wvu.PrintTitles" localSheetId="6" hidden="1">'5-6'!$3:$6</definedName>
    <definedName name="Z_178F759D_8688_4CE4_810A_2A506C07DE09_.wvu.PrintTitles" localSheetId="8" hidden="1">'5-8'!$3:$6</definedName>
    <definedName name="Z_6346B60E_615C_4E1E_AFD4_A1A3722409B0_.wvu.PrintArea" localSheetId="1" hidden="1">'5-1'!$C$3:$H$41</definedName>
    <definedName name="Z_6346B60E_615C_4E1E_AFD4_A1A3722409B0_.wvu.PrintArea" localSheetId="10" hidden="1">'5-11'!$C$3:$T$66</definedName>
    <definedName name="Z_6346B60E_615C_4E1E_AFD4_A1A3722409B0_.wvu.PrintArea" localSheetId="11" hidden="1">'5-12'!$C$3:$K$68</definedName>
    <definedName name="Z_6346B60E_615C_4E1E_AFD4_A1A3722409B0_.wvu.PrintArea" localSheetId="12" hidden="1">'5-13'!$C$3:$AF$30</definedName>
    <definedName name="Z_6346B60E_615C_4E1E_AFD4_A1A3722409B0_.wvu.PrintArea" localSheetId="13" hidden="1">'5-14'!$C$3:$AK$72</definedName>
    <definedName name="Z_6346B60E_615C_4E1E_AFD4_A1A3722409B0_.wvu.PrintArea" localSheetId="14" hidden="1">'5-15'!$C$3:$AD$30</definedName>
    <definedName name="Z_6346B60E_615C_4E1E_AFD4_A1A3722409B0_.wvu.PrintArea" localSheetId="15" hidden="1">'5-16,17'!$C$3:$N$61</definedName>
    <definedName name="Z_6346B60E_615C_4E1E_AFD4_A1A3722409B0_.wvu.PrintArea" localSheetId="16" hidden="1">'5-18'!$B$3:$L$73</definedName>
    <definedName name="Z_6346B60E_615C_4E1E_AFD4_A1A3722409B0_.wvu.PrintArea" localSheetId="17" hidden="1">'5-19'!$B$3:$Q$15</definedName>
    <definedName name="Z_6346B60E_615C_4E1E_AFD4_A1A3722409B0_.wvu.PrintArea" localSheetId="2" hidden="1">'5-2'!$C$3:$AE$51</definedName>
    <definedName name="Z_6346B60E_615C_4E1E_AFD4_A1A3722409B0_.wvu.PrintArea" localSheetId="18" hidden="1">'5-20'!$B$3:$R$44</definedName>
    <definedName name="Z_6346B60E_615C_4E1E_AFD4_A1A3722409B0_.wvu.PrintArea" localSheetId="19" hidden="1">'5-21'!$C$3:$R$50</definedName>
    <definedName name="Z_6346B60E_615C_4E1E_AFD4_A1A3722409B0_.wvu.PrintArea" localSheetId="20" hidden="1">'5-22'!$C$3:$Q$90</definedName>
    <definedName name="Z_6346B60E_615C_4E1E_AFD4_A1A3722409B0_.wvu.PrintArea" localSheetId="21" hidden="1">'5-23'!$B$3:$Q$59</definedName>
    <definedName name="Z_6346B60E_615C_4E1E_AFD4_A1A3722409B0_.wvu.PrintArea" localSheetId="22" hidden="1">'5-24,25'!$C$3:$P$39</definedName>
    <definedName name="Z_6346B60E_615C_4E1E_AFD4_A1A3722409B0_.wvu.PrintArea" localSheetId="23" hidden="1">'5-26'!$C$3:$P$30</definedName>
    <definedName name="Z_6346B60E_615C_4E1E_AFD4_A1A3722409B0_.wvu.PrintArea" localSheetId="3" hidden="1">'5-3'!$C$3:$W$23</definedName>
    <definedName name="Z_6346B60E_615C_4E1E_AFD4_A1A3722409B0_.wvu.PrintArea" localSheetId="4" hidden="1">'5-4'!$C$3:$L$108</definedName>
    <definedName name="Z_6346B60E_615C_4E1E_AFD4_A1A3722409B0_.wvu.PrintArea" localSheetId="5" hidden="1">'5-5'!$C$3:$K$36</definedName>
    <definedName name="Z_6346B60E_615C_4E1E_AFD4_A1A3722409B0_.wvu.PrintArea" localSheetId="6" hidden="1">'5-6'!$C$3:$Y$107</definedName>
    <definedName name="Z_6346B60E_615C_4E1E_AFD4_A1A3722409B0_.wvu.PrintArea" localSheetId="7" hidden="1">'5-7'!$C$3:$N$37</definedName>
    <definedName name="Z_6346B60E_615C_4E1E_AFD4_A1A3722409B0_.wvu.PrintArea" localSheetId="8" hidden="1">'5-8'!$C$3:$P$113</definedName>
    <definedName name="Z_6346B60E_615C_4E1E_AFD4_A1A3722409B0_.wvu.PrintArea" localSheetId="9" hidden="1">'5-9,10'!$C$3:$S$55</definedName>
    <definedName name="Z_6346B60E_615C_4E1E_AFD4_A1A3722409B0_.wvu.PrintTitles" localSheetId="10" hidden="1">'5-11'!$3:$6</definedName>
    <definedName name="Z_6346B60E_615C_4E1E_AFD4_A1A3722409B0_.wvu.PrintTitles" localSheetId="11" hidden="1">'5-12'!$3:$6</definedName>
    <definedName name="Z_6346B60E_615C_4E1E_AFD4_A1A3722409B0_.wvu.PrintTitles" localSheetId="12" hidden="1">'5-13'!$3:$7</definedName>
    <definedName name="Z_6346B60E_615C_4E1E_AFD4_A1A3722409B0_.wvu.PrintTitles" localSheetId="13" hidden="1">'5-14'!$C:$E,'5-14'!$3:$4</definedName>
    <definedName name="Z_6346B60E_615C_4E1E_AFD4_A1A3722409B0_.wvu.PrintTitles" localSheetId="20" hidden="1">'5-22'!$3:$5</definedName>
    <definedName name="Z_6346B60E_615C_4E1E_AFD4_A1A3722409B0_.wvu.PrintTitles" localSheetId="21" hidden="1">'5-23'!$3:$5</definedName>
    <definedName name="Z_6346B60E_615C_4E1E_AFD4_A1A3722409B0_.wvu.PrintTitles" localSheetId="6" hidden="1">'5-6'!$3:$6</definedName>
    <definedName name="Z_6346B60E_615C_4E1E_AFD4_A1A3722409B0_.wvu.PrintTitles" localSheetId="8" hidden="1">'5-8'!$3:$6</definedName>
    <definedName name="Z_7DD06C6D_665D_4248_A496_473CC9B3764B_.wvu.PrintArea" localSheetId="1" hidden="1">'5-1'!$C$3:$H$41</definedName>
    <definedName name="Z_7DD06C6D_665D_4248_A496_473CC9B3764B_.wvu.PrintArea" localSheetId="10" hidden="1">'5-11'!$C$3:$T$66</definedName>
    <definedName name="Z_7DD06C6D_665D_4248_A496_473CC9B3764B_.wvu.PrintArea" localSheetId="11" hidden="1">'5-12'!$C$3:$K$68</definedName>
    <definedName name="Z_7DD06C6D_665D_4248_A496_473CC9B3764B_.wvu.PrintArea" localSheetId="12" hidden="1">'5-13'!$C$3:$AF$30</definedName>
    <definedName name="Z_7DD06C6D_665D_4248_A496_473CC9B3764B_.wvu.PrintArea" localSheetId="13" hidden="1">'5-14'!$C$3:$AK$72</definedName>
    <definedName name="Z_7DD06C6D_665D_4248_A496_473CC9B3764B_.wvu.PrintArea" localSheetId="14" hidden="1">'5-15'!$C$3:$AD$30</definedName>
    <definedName name="Z_7DD06C6D_665D_4248_A496_473CC9B3764B_.wvu.PrintArea" localSheetId="15" hidden="1">'5-16,17'!$C$3:$N$61</definedName>
    <definedName name="Z_7DD06C6D_665D_4248_A496_473CC9B3764B_.wvu.PrintArea" localSheetId="16" hidden="1">'5-18'!$B$3:$L$73</definedName>
    <definedName name="Z_7DD06C6D_665D_4248_A496_473CC9B3764B_.wvu.PrintArea" localSheetId="17" hidden="1">'5-19'!$B$3:$Q$15</definedName>
    <definedName name="Z_7DD06C6D_665D_4248_A496_473CC9B3764B_.wvu.PrintArea" localSheetId="2" hidden="1">'5-2'!$C$3:$AE$51</definedName>
    <definedName name="Z_7DD06C6D_665D_4248_A496_473CC9B3764B_.wvu.PrintArea" localSheetId="18" hidden="1">'5-20'!$B$3:$R$44</definedName>
    <definedName name="Z_7DD06C6D_665D_4248_A496_473CC9B3764B_.wvu.PrintArea" localSheetId="19" hidden="1">'5-21'!$C$3:$R$50</definedName>
    <definedName name="Z_7DD06C6D_665D_4248_A496_473CC9B3764B_.wvu.PrintArea" localSheetId="20" hidden="1">'5-22'!$C$3:$Q$90</definedName>
    <definedName name="Z_7DD06C6D_665D_4248_A496_473CC9B3764B_.wvu.PrintArea" localSheetId="21" hidden="1">'5-23'!$B$3:$Q$59</definedName>
    <definedName name="Z_7DD06C6D_665D_4248_A496_473CC9B3764B_.wvu.PrintArea" localSheetId="22" hidden="1">'5-24,25'!$C$3:$P$39</definedName>
    <definedName name="Z_7DD06C6D_665D_4248_A496_473CC9B3764B_.wvu.PrintArea" localSheetId="23" hidden="1">'5-26'!$C$3:$P$30</definedName>
    <definedName name="Z_7DD06C6D_665D_4248_A496_473CC9B3764B_.wvu.PrintArea" localSheetId="3" hidden="1">'5-3'!$C$3:$W$23</definedName>
    <definedName name="Z_7DD06C6D_665D_4248_A496_473CC9B3764B_.wvu.PrintArea" localSheetId="4" hidden="1">'5-4'!$C$3:$L$108</definedName>
    <definedName name="Z_7DD06C6D_665D_4248_A496_473CC9B3764B_.wvu.PrintArea" localSheetId="5" hidden="1">'5-5'!$C$3:$K$36</definedName>
    <definedName name="Z_7DD06C6D_665D_4248_A496_473CC9B3764B_.wvu.PrintArea" localSheetId="6" hidden="1">'5-6'!$C$3:$Y$107</definedName>
    <definedName name="Z_7DD06C6D_665D_4248_A496_473CC9B3764B_.wvu.PrintArea" localSheetId="7" hidden="1">'5-7'!$C$3:$N$37</definedName>
    <definedName name="Z_7DD06C6D_665D_4248_A496_473CC9B3764B_.wvu.PrintArea" localSheetId="8" hidden="1">'5-8'!$C$3:$P$113</definedName>
    <definedName name="Z_7DD06C6D_665D_4248_A496_473CC9B3764B_.wvu.PrintArea" localSheetId="9" hidden="1">'5-9,10'!$C$3:$S$55</definedName>
    <definedName name="Z_7DD06C6D_665D_4248_A496_473CC9B3764B_.wvu.PrintTitles" localSheetId="10" hidden="1">'5-11'!$3:$6</definedName>
    <definedName name="Z_7DD06C6D_665D_4248_A496_473CC9B3764B_.wvu.PrintTitles" localSheetId="11" hidden="1">'5-12'!$3:$6</definedName>
    <definedName name="Z_7DD06C6D_665D_4248_A496_473CC9B3764B_.wvu.PrintTitles" localSheetId="12" hidden="1">'5-13'!$3:$7</definedName>
    <definedName name="Z_7DD06C6D_665D_4248_A496_473CC9B3764B_.wvu.PrintTitles" localSheetId="13" hidden="1">'5-14'!$C:$E,'5-14'!$3:$4</definedName>
    <definedName name="Z_7DD06C6D_665D_4248_A496_473CC9B3764B_.wvu.PrintTitles" localSheetId="20" hidden="1">'5-22'!$3:$5</definedName>
    <definedName name="Z_7DD06C6D_665D_4248_A496_473CC9B3764B_.wvu.PrintTitles" localSheetId="21" hidden="1">'5-23'!$3:$5</definedName>
    <definedName name="Z_7DD06C6D_665D_4248_A496_473CC9B3764B_.wvu.PrintTitles" localSheetId="6" hidden="1">'5-6'!$3:$6</definedName>
    <definedName name="Z_7DD06C6D_665D_4248_A496_473CC9B3764B_.wvu.PrintTitles" localSheetId="8" hidden="1">'5-8'!$3:$6</definedName>
    <definedName name="Z_9504ACB5_CE03_423C_9418_4E5F6E4B66B2_.wvu.PrintArea" localSheetId="1" hidden="1">'5-1'!$C$3:$H$43</definedName>
    <definedName name="Z_9504ACB5_CE03_423C_9418_4E5F6E4B66B2_.wvu.PrintArea" localSheetId="15" hidden="1">'5-16,17'!$B$2:$N$15</definedName>
    <definedName name="Z_9504ACB5_CE03_423C_9418_4E5F6E4B66B2_.wvu.PrintArea" localSheetId="16" hidden="1">'5-18'!$B$2:$L$73</definedName>
    <definedName name="Z_9504ACB5_CE03_423C_9418_4E5F6E4B66B2_.wvu.PrintArea" localSheetId="17" hidden="1">'5-19'!$B$2:$Q$12</definedName>
    <definedName name="Z_9504ACB5_CE03_423C_9418_4E5F6E4B66B2_.wvu.PrintArea" localSheetId="18" hidden="1">'5-20'!$C$2:$R$44</definedName>
    <definedName name="Z_9504ACB5_CE03_423C_9418_4E5F6E4B66B2_.wvu.PrintArea" localSheetId="19" hidden="1">'5-21'!$C$2:$R$50</definedName>
    <definedName name="Z_9504ACB5_CE03_423C_9418_4E5F6E4B66B2_.wvu.PrintArea" localSheetId="20" hidden="1">'5-22'!$C$3:$Q$90</definedName>
    <definedName name="Z_9504ACB5_CE03_423C_9418_4E5F6E4B66B2_.wvu.PrintArea" localSheetId="21" hidden="1">'5-23'!$C$3:$Q$59</definedName>
    <definedName name="Z_9504ACB5_CE03_423C_9418_4E5F6E4B66B2_.wvu.PrintArea" localSheetId="22" hidden="1">'5-24,25'!$B$2:$P$25</definedName>
    <definedName name="Z_9504ACB5_CE03_423C_9418_4E5F6E4B66B2_.wvu.PrintArea" localSheetId="23" hidden="1">'5-26'!$C$3:$P$30</definedName>
    <definedName name="Z_9504ACB5_CE03_423C_9418_4E5F6E4B66B2_.wvu.PrintTitles" localSheetId="20" hidden="1">'5-22'!$3:$5</definedName>
    <definedName name="Z_9504ACB5_CE03_423C_9418_4E5F6E4B66B2_.wvu.PrintTitles" localSheetId="21" hidden="1">'5-23'!$3:$5</definedName>
    <definedName name="Z_F5B750DF_6CA0_414A_B263_D6994D3FEA9D_.wvu.PrintArea" localSheetId="1" hidden="1">'5-1'!$C$3:$H$41</definedName>
    <definedName name="Z_F5B750DF_6CA0_414A_B263_D6994D3FEA9D_.wvu.PrintArea" localSheetId="10" hidden="1">'5-11'!$C$3:$T$66</definedName>
    <definedName name="Z_F5B750DF_6CA0_414A_B263_D6994D3FEA9D_.wvu.PrintArea" localSheetId="11" hidden="1">'5-12'!$C$3:$K$68</definedName>
    <definedName name="Z_F5B750DF_6CA0_414A_B263_D6994D3FEA9D_.wvu.PrintArea" localSheetId="12" hidden="1">'5-13'!$C$3:$AF$30</definedName>
    <definedName name="Z_F5B750DF_6CA0_414A_B263_D6994D3FEA9D_.wvu.PrintArea" localSheetId="13" hidden="1">'5-14'!$C$3:$AK$72</definedName>
    <definedName name="Z_F5B750DF_6CA0_414A_B263_D6994D3FEA9D_.wvu.PrintArea" localSheetId="14" hidden="1">'5-15'!$C$3:$AD$30</definedName>
    <definedName name="Z_F5B750DF_6CA0_414A_B263_D6994D3FEA9D_.wvu.PrintArea" localSheetId="15" hidden="1">'5-16,17'!$C$3:$N$61</definedName>
    <definedName name="Z_F5B750DF_6CA0_414A_B263_D6994D3FEA9D_.wvu.PrintArea" localSheetId="16" hidden="1">'5-18'!$B$3:$L$73</definedName>
    <definedName name="Z_F5B750DF_6CA0_414A_B263_D6994D3FEA9D_.wvu.PrintArea" localSheetId="17" hidden="1">'5-19'!$B$3:$Q$15</definedName>
    <definedName name="Z_F5B750DF_6CA0_414A_B263_D6994D3FEA9D_.wvu.PrintArea" localSheetId="2" hidden="1">'5-2'!$C$3:$AE$51</definedName>
    <definedName name="Z_F5B750DF_6CA0_414A_B263_D6994D3FEA9D_.wvu.PrintArea" localSheetId="18" hidden="1">'5-20'!$B$3:$R$44</definedName>
    <definedName name="Z_F5B750DF_6CA0_414A_B263_D6994D3FEA9D_.wvu.PrintArea" localSheetId="19" hidden="1">'5-21'!$C$3:$R$50</definedName>
    <definedName name="Z_F5B750DF_6CA0_414A_B263_D6994D3FEA9D_.wvu.PrintArea" localSheetId="20" hidden="1">'5-22'!$C$3:$Q$90</definedName>
    <definedName name="Z_F5B750DF_6CA0_414A_B263_D6994D3FEA9D_.wvu.PrintArea" localSheetId="21" hidden="1">'5-23'!$B$3:$Q$59</definedName>
    <definedName name="Z_F5B750DF_6CA0_414A_B263_D6994D3FEA9D_.wvu.PrintArea" localSheetId="22" hidden="1">'5-24,25'!$C$3:$P$39</definedName>
    <definedName name="Z_F5B750DF_6CA0_414A_B263_D6994D3FEA9D_.wvu.PrintArea" localSheetId="23" hidden="1">'5-26'!$C$3:$P$30</definedName>
    <definedName name="Z_F5B750DF_6CA0_414A_B263_D6994D3FEA9D_.wvu.PrintArea" localSheetId="3" hidden="1">'5-3'!$C$3:$W$23</definedName>
    <definedName name="Z_F5B750DF_6CA0_414A_B263_D6994D3FEA9D_.wvu.PrintArea" localSheetId="4" hidden="1">'5-4'!$C$3:$L$108</definedName>
    <definedName name="Z_F5B750DF_6CA0_414A_B263_D6994D3FEA9D_.wvu.PrintArea" localSheetId="5" hidden="1">'5-5'!$C$3:$K$36</definedName>
    <definedName name="Z_F5B750DF_6CA0_414A_B263_D6994D3FEA9D_.wvu.PrintArea" localSheetId="6" hidden="1">'5-6'!$C$3:$Y$107</definedName>
    <definedName name="Z_F5B750DF_6CA0_414A_B263_D6994D3FEA9D_.wvu.PrintArea" localSheetId="7" hidden="1">'5-7'!$C$3:$N$37</definedName>
    <definedName name="Z_F5B750DF_6CA0_414A_B263_D6994D3FEA9D_.wvu.PrintArea" localSheetId="8" hidden="1">'5-8'!$C$3:$P$113</definedName>
    <definedName name="Z_F5B750DF_6CA0_414A_B263_D6994D3FEA9D_.wvu.PrintArea" localSheetId="9" hidden="1">'5-9,10'!$C$3:$S$55</definedName>
    <definedName name="Z_F5B750DF_6CA0_414A_B263_D6994D3FEA9D_.wvu.PrintTitles" localSheetId="10" hidden="1">'5-11'!$3:$6</definedName>
    <definedName name="Z_F5B750DF_6CA0_414A_B263_D6994D3FEA9D_.wvu.PrintTitles" localSheetId="11" hidden="1">'5-12'!$3:$6</definedName>
    <definedName name="Z_F5B750DF_6CA0_414A_B263_D6994D3FEA9D_.wvu.PrintTitles" localSheetId="12" hidden="1">'5-13'!$3:$7</definedName>
    <definedName name="Z_F5B750DF_6CA0_414A_B263_D6994D3FEA9D_.wvu.PrintTitles" localSheetId="13" hidden="1">'5-14'!$C:$E,'5-14'!$3:$4</definedName>
    <definedName name="Z_F5B750DF_6CA0_414A_B263_D6994D3FEA9D_.wvu.PrintTitles" localSheetId="20" hidden="1">'5-22'!$3:$5</definedName>
    <definedName name="Z_F5B750DF_6CA0_414A_B263_D6994D3FEA9D_.wvu.PrintTitles" localSheetId="21" hidden="1">'5-23'!$3:$5</definedName>
    <definedName name="Z_F5B750DF_6CA0_414A_B263_D6994D3FEA9D_.wvu.PrintTitles" localSheetId="6" hidden="1">'5-6'!$3:$6</definedName>
    <definedName name="Z_F5B750DF_6CA0_414A_B263_D6994D3FEA9D_.wvu.PrintTitles" localSheetId="8" hidden="1">'5-8'!$3:$6</definedName>
    <definedName name="平均">[2]P79!$N$2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8" i="21" l="1"/>
  <c r="P88" i="21" s="1"/>
  <c r="P87" i="21"/>
  <c r="N87" i="21"/>
  <c r="P67" i="21"/>
  <c r="N67" i="21"/>
  <c r="N66" i="21"/>
  <c r="P66" i="21" s="1"/>
  <c r="N46" i="21"/>
  <c r="P46" i="21" s="1"/>
  <c r="N45" i="21"/>
  <c r="P45" i="21" s="1"/>
  <c r="P25" i="21"/>
  <c r="N25" i="21"/>
  <c r="N24" i="21"/>
  <c r="P24" i="21" s="1"/>
  <c r="T28" i="15"/>
  <c r="Q27" i="15"/>
  <c r="H66" i="14"/>
  <c r="G66" i="14"/>
  <c r="F66" i="14"/>
  <c r="P51" i="10"/>
  <c r="J51" i="10"/>
  <c r="P50" i="10"/>
  <c r="J50" i="10"/>
  <c r="P49" i="10"/>
  <c r="J49" i="10"/>
  <c r="P48" i="10"/>
  <c r="J48" i="10"/>
  <c r="P47" i="10"/>
  <c r="J47" i="10"/>
  <c r="P46" i="10"/>
  <c r="J46" i="10"/>
  <c r="P45" i="10"/>
  <c r="J45" i="10"/>
  <c r="P44" i="10"/>
  <c r="J44" i="10"/>
  <c r="P43" i="10"/>
  <c r="J43" i="10"/>
  <c r="P42" i="10"/>
  <c r="J42" i="10"/>
  <c r="P40" i="10"/>
  <c r="J40" i="10"/>
  <c r="P38" i="10"/>
  <c r="J38" i="10"/>
  <c r="P35" i="10"/>
  <c r="J35" i="10"/>
  <c r="N25" i="10"/>
  <c r="M25" i="10"/>
  <c r="J25" i="10"/>
  <c r="N24" i="10"/>
  <c r="M24" i="10"/>
  <c r="J24" i="10"/>
  <c r="L23" i="10"/>
  <c r="K23" i="10"/>
  <c r="J23" i="10"/>
  <c r="I23" i="10"/>
  <c r="H23" i="10"/>
  <c r="G23" i="10"/>
  <c r="N23" i="10" s="1"/>
  <c r="F23" i="10"/>
  <c r="M23" i="10" s="1"/>
  <c r="E23" i="10"/>
  <c r="D23" i="10"/>
  <c r="N21" i="10"/>
  <c r="M21" i="10"/>
  <c r="J21" i="10"/>
  <c r="J19" i="10" s="1"/>
  <c r="N20" i="10"/>
  <c r="M20" i="10"/>
  <c r="J20" i="10"/>
  <c r="L19" i="10"/>
  <c r="K19" i="10"/>
  <c r="I19" i="10"/>
  <c r="H19" i="10"/>
  <c r="G19" i="10"/>
  <c r="N19" i="10" s="1"/>
  <c r="F19" i="10"/>
  <c r="M19" i="10" s="1"/>
  <c r="E19" i="10"/>
  <c r="E7" i="10" s="1"/>
  <c r="D19" i="10"/>
  <c r="N17" i="10"/>
  <c r="M17" i="10"/>
  <c r="J17" i="10"/>
  <c r="N16" i="10"/>
  <c r="M16" i="10"/>
  <c r="J16" i="10"/>
  <c r="L15" i="10"/>
  <c r="L7" i="10" s="1"/>
  <c r="K15" i="10"/>
  <c r="J15" i="10"/>
  <c r="I15" i="10"/>
  <c r="H15" i="10"/>
  <c r="G15" i="10"/>
  <c r="N15" i="10" s="1"/>
  <c r="F15" i="10"/>
  <c r="M15" i="10" s="1"/>
  <c r="E15" i="10"/>
  <c r="D15" i="10"/>
  <c r="N13" i="10"/>
  <c r="M13" i="10"/>
  <c r="J13" i="10"/>
  <c r="N12" i="10"/>
  <c r="M12" i="10"/>
  <c r="J12" i="10"/>
  <c r="N11" i="10"/>
  <c r="M11" i="10"/>
  <c r="J11" i="10"/>
  <c r="N10" i="10"/>
  <c r="M10" i="10"/>
  <c r="J10" i="10"/>
  <c r="J9" i="10" s="1"/>
  <c r="N9" i="10"/>
  <c r="M9" i="10"/>
  <c r="L9" i="10"/>
  <c r="K9" i="10"/>
  <c r="I9" i="10"/>
  <c r="H9" i="10"/>
  <c r="G9" i="10"/>
  <c r="G7" i="10" s="1"/>
  <c r="F9" i="10"/>
  <c r="F7" i="10" s="1"/>
  <c r="E9" i="10"/>
  <c r="D9" i="10"/>
  <c r="D7" i="10" s="1"/>
  <c r="K7" i="10"/>
  <c r="I7" i="10"/>
  <c r="H7" i="10"/>
  <c r="N112" i="9"/>
  <c r="K112" i="9"/>
  <c r="H112" i="9"/>
  <c r="N111" i="9"/>
  <c r="K111" i="9"/>
  <c r="H111" i="9"/>
  <c r="N110" i="9"/>
  <c r="K110" i="9"/>
  <c r="H110" i="9"/>
  <c r="N109" i="9"/>
  <c r="N108" i="9" s="1"/>
  <c r="K109" i="9"/>
  <c r="K108" i="9" s="1"/>
  <c r="H109" i="9"/>
  <c r="H108" i="9" s="1"/>
  <c r="P108" i="9"/>
  <c r="O108" i="9"/>
  <c r="M108" i="9"/>
  <c r="L108" i="9"/>
  <c r="J108" i="9"/>
  <c r="I108" i="9"/>
  <c r="G108" i="9"/>
  <c r="F108" i="9"/>
  <c r="E108" i="9"/>
  <c r="M33" i="8"/>
  <c r="J33" i="8"/>
  <c r="J29" i="8" s="1"/>
  <c r="N32" i="8"/>
  <c r="M32" i="8"/>
  <c r="J32" i="8"/>
  <c r="N31" i="8"/>
  <c r="M31" i="8"/>
  <c r="J31" i="8"/>
  <c r="N30" i="8"/>
  <c r="M30" i="8"/>
  <c r="J30" i="8"/>
  <c r="L29" i="8"/>
  <c r="K29" i="8"/>
  <c r="I29" i="8"/>
  <c r="H29" i="8"/>
  <c r="G29" i="8"/>
  <c r="N29" i="8" s="1"/>
  <c r="F29" i="8"/>
  <c r="M29" i="8" s="1"/>
  <c r="E29" i="8"/>
  <c r="D29" i="8"/>
  <c r="N27" i="8"/>
  <c r="M27" i="8"/>
  <c r="J27" i="8"/>
  <c r="N26" i="8"/>
  <c r="M26" i="8"/>
  <c r="J26" i="8"/>
  <c r="M25" i="8"/>
  <c r="L25" i="8"/>
  <c r="K25" i="8"/>
  <c r="J25" i="8"/>
  <c r="I25" i="8"/>
  <c r="I7" i="8" s="1"/>
  <c r="H25" i="8"/>
  <c r="G25" i="8"/>
  <c r="N25" i="8" s="1"/>
  <c r="F25" i="8"/>
  <c r="E25" i="8"/>
  <c r="D25" i="8"/>
  <c r="N23" i="8"/>
  <c r="M23" i="8"/>
  <c r="J23" i="8"/>
  <c r="N22" i="8"/>
  <c r="M22" i="8"/>
  <c r="J22" i="8"/>
  <c r="N21" i="8"/>
  <c r="M21" i="8"/>
  <c r="J21" i="8"/>
  <c r="J20" i="8" s="1"/>
  <c r="N20" i="8"/>
  <c r="M20" i="8"/>
  <c r="L20" i="8"/>
  <c r="K20" i="8"/>
  <c r="I20" i="8"/>
  <c r="H20" i="8"/>
  <c r="G20" i="8"/>
  <c r="F20" i="8"/>
  <c r="E20" i="8"/>
  <c r="D20" i="8"/>
  <c r="N18" i="8"/>
  <c r="M18" i="8"/>
  <c r="J18" i="8"/>
  <c r="N17" i="8"/>
  <c r="M17" i="8"/>
  <c r="J17" i="8"/>
  <c r="N16" i="8"/>
  <c r="M16" i="8"/>
  <c r="J16" i="8"/>
  <c r="N15" i="8"/>
  <c r="M15" i="8"/>
  <c r="J15" i="8"/>
  <c r="N14" i="8"/>
  <c r="M14" i="8"/>
  <c r="J14" i="8"/>
  <c r="N13" i="8"/>
  <c r="M13" i="8"/>
  <c r="J13" i="8"/>
  <c r="N12" i="8"/>
  <c r="M12" i="8"/>
  <c r="J12" i="8"/>
  <c r="N11" i="8"/>
  <c r="M11" i="8"/>
  <c r="J11" i="8"/>
  <c r="J9" i="8" s="1"/>
  <c r="N10" i="8"/>
  <c r="M10" i="8"/>
  <c r="J10" i="8"/>
  <c r="L9" i="8"/>
  <c r="K9" i="8"/>
  <c r="K7" i="8" s="1"/>
  <c r="I9" i="8"/>
  <c r="H9" i="8"/>
  <c r="H7" i="8" s="1"/>
  <c r="G9" i="8"/>
  <c r="N9" i="8" s="1"/>
  <c r="F9" i="8"/>
  <c r="M9" i="8" s="1"/>
  <c r="E9" i="8"/>
  <c r="E7" i="8" s="1"/>
  <c r="D9" i="8"/>
  <c r="D7" i="8" s="1"/>
  <c r="L7" i="8"/>
  <c r="Y102" i="7"/>
  <c r="X102" i="7"/>
  <c r="W102" i="7"/>
  <c r="V102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H33" i="6"/>
  <c r="H30" i="6" s="1"/>
  <c r="E33" i="6"/>
  <c r="E30" i="6" s="1"/>
  <c r="K30" i="6" s="1"/>
  <c r="H32" i="6"/>
  <c r="E32" i="6"/>
  <c r="K32" i="6" s="1"/>
  <c r="H31" i="6"/>
  <c r="E31" i="6"/>
  <c r="K31" i="6" s="1"/>
  <c r="J30" i="6"/>
  <c r="G30" i="6"/>
  <c r="F30" i="6"/>
  <c r="D30" i="6"/>
  <c r="H29" i="6"/>
  <c r="H27" i="6" s="1"/>
  <c r="E29" i="6"/>
  <c r="E27" i="6" s="1"/>
  <c r="K27" i="6" s="1"/>
  <c r="H28" i="6"/>
  <c r="E28" i="6"/>
  <c r="K28" i="6" s="1"/>
  <c r="J27" i="6"/>
  <c r="I27" i="6"/>
  <c r="G27" i="6"/>
  <c r="F27" i="6"/>
  <c r="D27" i="6"/>
  <c r="H26" i="6"/>
  <c r="E26" i="6"/>
  <c r="E23" i="6" s="1"/>
  <c r="K23" i="6" s="1"/>
  <c r="K25" i="6"/>
  <c r="H25" i="6"/>
  <c r="E25" i="6"/>
  <c r="K24" i="6"/>
  <c r="H24" i="6"/>
  <c r="H23" i="6" s="1"/>
  <c r="E24" i="6"/>
  <c r="J23" i="6"/>
  <c r="G23" i="6"/>
  <c r="F23" i="6"/>
  <c r="D23" i="6"/>
  <c r="H22" i="6"/>
  <c r="E22" i="6"/>
  <c r="K22" i="6" s="1"/>
  <c r="K21" i="6"/>
  <c r="H21" i="6"/>
  <c r="E21" i="6"/>
  <c r="K20" i="6"/>
  <c r="H20" i="6"/>
  <c r="E20" i="6"/>
  <c r="K19" i="6"/>
  <c r="H19" i="6"/>
  <c r="E19" i="6"/>
  <c r="H18" i="6"/>
  <c r="E18" i="6"/>
  <c r="K18" i="6" s="1"/>
  <c r="H17" i="6"/>
  <c r="E17" i="6"/>
  <c r="K17" i="6" s="1"/>
  <c r="H16" i="6"/>
  <c r="E16" i="6"/>
  <c r="K16" i="6" s="1"/>
  <c r="H15" i="6"/>
  <c r="E15" i="6"/>
  <c r="K15" i="6" s="1"/>
  <c r="H14" i="6"/>
  <c r="E14" i="6"/>
  <c r="K14" i="6" s="1"/>
  <c r="H13" i="6"/>
  <c r="E13" i="6"/>
  <c r="K13" i="6" s="1"/>
  <c r="H12" i="6"/>
  <c r="E12" i="6"/>
  <c r="K12" i="6" s="1"/>
  <c r="H11" i="6"/>
  <c r="H9" i="6" s="1"/>
  <c r="E11" i="6"/>
  <c r="K11" i="6" s="1"/>
  <c r="K10" i="6"/>
  <c r="H10" i="6"/>
  <c r="E10" i="6"/>
  <c r="J9" i="6"/>
  <c r="I9" i="6"/>
  <c r="G9" i="6"/>
  <c r="F9" i="6"/>
  <c r="D9" i="6"/>
  <c r="D7" i="6" s="1"/>
  <c r="J7" i="6"/>
  <c r="I7" i="6"/>
  <c r="G7" i="6"/>
  <c r="F7" i="6"/>
  <c r="S49" i="3"/>
  <c r="Q49" i="3"/>
  <c r="P49" i="3"/>
  <c r="R49" i="3" s="1"/>
  <c r="N49" i="3"/>
  <c r="J49" i="3"/>
  <c r="F49" i="3"/>
  <c r="S48" i="3"/>
  <c r="S47" i="3" s="1"/>
  <c r="Q48" i="3"/>
  <c r="Q47" i="3" s="1"/>
  <c r="P48" i="3"/>
  <c r="P47" i="3" s="1"/>
  <c r="N48" i="3"/>
  <c r="N47" i="3" s="1"/>
  <c r="J48" i="3"/>
  <c r="J47" i="3" s="1"/>
  <c r="F48" i="3"/>
  <c r="F47" i="3" s="1"/>
  <c r="O47" i="3"/>
  <c r="M47" i="3"/>
  <c r="L47" i="3"/>
  <c r="K47" i="3"/>
  <c r="I47" i="3"/>
  <c r="H47" i="3"/>
  <c r="G47" i="3"/>
  <c r="E47" i="3"/>
  <c r="D47" i="3"/>
  <c r="S46" i="3"/>
  <c r="Q46" i="3"/>
  <c r="R46" i="3" s="1"/>
  <c r="P46" i="3"/>
  <c r="N46" i="3"/>
  <c r="J46" i="3"/>
  <c r="F46" i="3"/>
  <c r="S45" i="3"/>
  <c r="Q45" i="3"/>
  <c r="Q44" i="3" s="1"/>
  <c r="P45" i="3"/>
  <c r="P44" i="3" s="1"/>
  <c r="N45" i="3"/>
  <c r="N44" i="3" s="1"/>
  <c r="J45" i="3"/>
  <c r="J44" i="3" s="1"/>
  <c r="F45" i="3"/>
  <c r="F44" i="3" s="1"/>
  <c r="S44" i="3"/>
  <c r="O44" i="3"/>
  <c r="M44" i="3"/>
  <c r="L44" i="3"/>
  <c r="K44" i="3"/>
  <c r="I44" i="3"/>
  <c r="H44" i="3"/>
  <c r="G44" i="3"/>
  <c r="E44" i="3"/>
  <c r="D44" i="3"/>
  <c r="S43" i="3"/>
  <c r="S41" i="3" s="1"/>
  <c r="R43" i="3"/>
  <c r="Q43" i="3"/>
  <c r="P43" i="3"/>
  <c r="N43" i="3"/>
  <c r="J43" i="3"/>
  <c r="F43" i="3"/>
  <c r="S42" i="3"/>
  <c r="Q42" i="3"/>
  <c r="P42" i="3"/>
  <c r="R42" i="3" s="1"/>
  <c r="R41" i="3" s="1"/>
  <c r="N42" i="3"/>
  <c r="N41" i="3" s="1"/>
  <c r="J42" i="3"/>
  <c r="J41" i="3" s="1"/>
  <c r="F42" i="3"/>
  <c r="F41" i="3" s="1"/>
  <c r="Q41" i="3"/>
  <c r="P41" i="3"/>
  <c r="O41" i="3"/>
  <c r="M41" i="3"/>
  <c r="L41" i="3"/>
  <c r="K41" i="3"/>
  <c r="K34" i="3" s="1"/>
  <c r="I41" i="3"/>
  <c r="H41" i="3"/>
  <c r="H34" i="3" s="1"/>
  <c r="G41" i="3"/>
  <c r="G34" i="3" s="1"/>
  <c r="E41" i="3"/>
  <c r="E34" i="3" s="1"/>
  <c r="D41" i="3"/>
  <c r="D34" i="3" s="1"/>
  <c r="S40" i="3"/>
  <c r="S36" i="3" s="1"/>
  <c r="Q40" i="3"/>
  <c r="P40" i="3"/>
  <c r="R40" i="3" s="1"/>
  <c r="N40" i="3"/>
  <c r="J40" i="3"/>
  <c r="F40" i="3"/>
  <c r="S39" i="3"/>
  <c r="R39" i="3"/>
  <c r="Q39" i="3"/>
  <c r="P39" i="3"/>
  <c r="N39" i="3"/>
  <c r="J39" i="3"/>
  <c r="F39" i="3"/>
  <c r="S38" i="3"/>
  <c r="Q38" i="3"/>
  <c r="Q36" i="3" s="1"/>
  <c r="P38" i="3"/>
  <c r="P36" i="3" s="1"/>
  <c r="P34" i="3" s="1"/>
  <c r="N38" i="3"/>
  <c r="N36" i="3" s="1"/>
  <c r="J38" i="3"/>
  <c r="F38" i="3"/>
  <c r="S37" i="3"/>
  <c r="R37" i="3"/>
  <c r="Q37" i="3"/>
  <c r="P37" i="3"/>
  <c r="N37" i="3"/>
  <c r="J37" i="3"/>
  <c r="J36" i="3" s="1"/>
  <c r="F37" i="3"/>
  <c r="F36" i="3" s="1"/>
  <c r="F34" i="3" s="1"/>
  <c r="O36" i="3"/>
  <c r="M36" i="3"/>
  <c r="M34" i="3" s="1"/>
  <c r="L36" i="3"/>
  <c r="K36" i="3"/>
  <c r="I36" i="3"/>
  <c r="I34" i="3" s="1"/>
  <c r="H36" i="3"/>
  <c r="G36" i="3"/>
  <c r="E36" i="3"/>
  <c r="D36" i="3"/>
  <c r="O34" i="3"/>
  <c r="L34" i="3"/>
  <c r="AE30" i="3"/>
  <c r="AC30" i="3"/>
  <c r="AB30" i="3"/>
  <c r="AD30" i="3" s="1"/>
  <c r="V30" i="3"/>
  <c r="AE29" i="3"/>
  <c r="AE26" i="3" s="1"/>
  <c r="AC29" i="3"/>
  <c r="AD29" i="3" s="1"/>
  <c r="AB29" i="3"/>
  <c r="Z29" i="3"/>
  <c r="V29" i="3"/>
  <c r="R29" i="3"/>
  <c r="N29" i="3"/>
  <c r="J29" i="3"/>
  <c r="F29" i="3"/>
  <c r="AE28" i="3"/>
  <c r="AC28" i="3"/>
  <c r="AB28" i="3"/>
  <c r="AD28" i="3" s="1"/>
  <c r="Z28" i="3"/>
  <c r="V28" i="3"/>
  <c r="V26" i="3" s="1"/>
  <c r="R28" i="3"/>
  <c r="R26" i="3" s="1"/>
  <c r="N28" i="3"/>
  <c r="N26" i="3" s="1"/>
  <c r="J28" i="3"/>
  <c r="F28" i="3"/>
  <c r="AE27" i="3"/>
  <c r="AC27" i="3"/>
  <c r="AB27" i="3"/>
  <c r="AD27" i="3" s="1"/>
  <c r="AD26" i="3" s="1"/>
  <c r="Z27" i="3"/>
  <c r="Z26" i="3" s="1"/>
  <c r="V27" i="3"/>
  <c r="R27" i="3"/>
  <c r="N27" i="3"/>
  <c r="J27" i="3"/>
  <c r="J26" i="3" s="1"/>
  <c r="F27" i="3"/>
  <c r="F26" i="3" s="1"/>
  <c r="AB26" i="3"/>
  <c r="AA26" i="3"/>
  <c r="Y26" i="3"/>
  <c r="X26" i="3"/>
  <c r="W26" i="3"/>
  <c r="U26" i="3"/>
  <c r="T26" i="3"/>
  <c r="S26" i="3"/>
  <c r="Q26" i="3"/>
  <c r="P26" i="3"/>
  <c r="O26" i="3"/>
  <c r="M26" i="3"/>
  <c r="L26" i="3"/>
  <c r="K26" i="3"/>
  <c r="I26" i="3"/>
  <c r="H26" i="3"/>
  <c r="G26" i="3"/>
  <c r="E26" i="3"/>
  <c r="D26" i="3"/>
  <c r="AE25" i="3"/>
  <c r="AC25" i="3"/>
  <c r="AB25" i="3"/>
  <c r="AD25" i="3" s="1"/>
  <c r="Z25" i="3"/>
  <c r="V25" i="3"/>
  <c r="V23" i="3" s="1"/>
  <c r="R25" i="3"/>
  <c r="R23" i="3" s="1"/>
  <c r="N25" i="3"/>
  <c r="N23" i="3" s="1"/>
  <c r="J25" i="3"/>
  <c r="F25" i="3"/>
  <c r="AE24" i="3"/>
  <c r="AC24" i="3"/>
  <c r="AB24" i="3"/>
  <c r="AD24" i="3" s="1"/>
  <c r="AD23" i="3" s="1"/>
  <c r="Z24" i="3"/>
  <c r="Z23" i="3" s="1"/>
  <c r="V24" i="3"/>
  <c r="R24" i="3"/>
  <c r="N24" i="3"/>
  <c r="J24" i="3"/>
  <c r="J23" i="3" s="1"/>
  <c r="F24" i="3"/>
  <c r="F23" i="3" s="1"/>
  <c r="AE23" i="3"/>
  <c r="AC23" i="3"/>
  <c r="AB23" i="3"/>
  <c r="AA23" i="3"/>
  <c r="Y23" i="3"/>
  <c r="X23" i="3"/>
  <c r="W23" i="3"/>
  <c r="U23" i="3"/>
  <c r="T23" i="3"/>
  <c r="S23" i="3"/>
  <c r="Q23" i="3"/>
  <c r="P23" i="3"/>
  <c r="O23" i="3"/>
  <c r="M23" i="3"/>
  <c r="L23" i="3"/>
  <c r="K23" i="3"/>
  <c r="I23" i="3"/>
  <c r="H23" i="3"/>
  <c r="G23" i="3"/>
  <c r="E23" i="3"/>
  <c r="D23" i="3"/>
  <c r="AE22" i="3"/>
  <c r="AC22" i="3"/>
  <c r="AB22" i="3"/>
  <c r="AD22" i="3" s="1"/>
  <c r="Z22" i="3"/>
  <c r="V22" i="3"/>
  <c r="R22" i="3"/>
  <c r="N22" i="3"/>
  <c r="J22" i="3"/>
  <c r="J19" i="3" s="1"/>
  <c r="F22" i="3"/>
  <c r="AE21" i="3"/>
  <c r="AC21" i="3"/>
  <c r="AB21" i="3"/>
  <c r="AD21" i="3" s="1"/>
  <c r="Z21" i="3"/>
  <c r="V21" i="3"/>
  <c r="R21" i="3"/>
  <c r="R19" i="3" s="1"/>
  <c r="N21" i="3"/>
  <c r="J21" i="3"/>
  <c r="F21" i="3"/>
  <c r="AE20" i="3"/>
  <c r="AE19" i="3" s="1"/>
  <c r="AC20" i="3"/>
  <c r="AC19" i="3" s="1"/>
  <c r="AB20" i="3"/>
  <c r="AD20" i="3" s="1"/>
  <c r="AD19" i="3" s="1"/>
  <c r="Z20" i="3"/>
  <c r="Z19" i="3" s="1"/>
  <c r="V20" i="3"/>
  <c r="R20" i="3"/>
  <c r="N20" i="3"/>
  <c r="N19" i="3" s="1"/>
  <c r="J20" i="3"/>
  <c r="F20" i="3"/>
  <c r="AA19" i="3"/>
  <c r="Y19" i="3"/>
  <c r="X19" i="3"/>
  <c r="W19" i="3"/>
  <c r="V19" i="3"/>
  <c r="U19" i="3"/>
  <c r="U7" i="3" s="1"/>
  <c r="T19" i="3"/>
  <c r="S19" i="3"/>
  <c r="Q19" i="3"/>
  <c r="P19" i="3"/>
  <c r="O19" i="3"/>
  <c r="M19" i="3"/>
  <c r="L19" i="3"/>
  <c r="K19" i="3"/>
  <c r="I19" i="3"/>
  <c r="H19" i="3"/>
  <c r="G19" i="3"/>
  <c r="F19" i="3"/>
  <c r="E19" i="3"/>
  <c r="E7" i="3" s="1"/>
  <c r="D19" i="3"/>
  <c r="AE18" i="3"/>
  <c r="AC18" i="3"/>
  <c r="AB18" i="3"/>
  <c r="AD18" i="3" s="1"/>
  <c r="Z18" i="3"/>
  <c r="V18" i="3"/>
  <c r="R18" i="3"/>
  <c r="N18" i="3"/>
  <c r="J18" i="3"/>
  <c r="F18" i="3"/>
  <c r="AE17" i="3"/>
  <c r="AC17" i="3"/>
  <c r="AB17" i="3"/>
  <c r="AD17" i="3" s="1"/>
  <c r="Z17" i="3"/>
  <c r="V17" i="3"/>
  <c r="R17" i="3"/>
  <c r="N17" i="3"/>
  <c r="J17" i="3"/>
  <c r="F17" i="3"/>
  <c r="AE16" i="3"/>
  <c r="AC16" i="3"/>
  <c r="AB16" i="3"/>
  <c r="AD16" i="3" s="1"/>
  <c r="Z16" i="3"/>
  <c r="V16" i="3"/>
  <c r="R16" i="3"/>
  <c r="N16" i="3"/>
  <c r="J16" i="3"/>
  <c r="F16" i="3"/>
  <c r="AE15" i="3"/>
  <c r="AC15" i="3"/>
  <c r="AB15" i="3"/>
  <c r="AD15" i="3" s="1"/>
  <c r="Z15" i="3"/>
  <c r="V15" i="3"/>
  <c r="R15" i="3"/>
  <c r="N15" i="3"/>
  <c r="J15" i="3"/>
  <c r="F15" i="3"/>
  <c r="AE14" i="3"/>
  <c r="AC14" i="3"/>
  <c r="AB14" i="3"/>
  <c r="AD14" i="3" s="1"/>
  <c r="Z14" i="3"/>
  <c r="V14" i="3"/>
  <c r="R14" i="3"/>
  <c r="N14" i="3"/>
  <c r="J14" i="3"/>
  <c r="F14" i="3"/>
  <c r="AE13" i="3"/>
  <c r="AD13" i="3"/>
  <c r="AC13" i="3"/>
  <c r="AB13" i="3"/>
  <c r="Z13" i="3"/>
  <c r="V13" i="3"/>
  <c r="R13" i="3"/>
  <c r="N13" i="3"/>
  <c r="J13" i="3"/>
  <c r="F13" i="3"/>
  <c r="AE12" i="3"/>
  <c r="AE9" i="3" s="1"/>
  <c r="AC12" i="3"/>
  <c r="AD12" i="3" s="1"/>
  <c r="AB12" i="3"/>
  <c r="Z12" i="3"/>
  <c r="V12" i="3"/>
  <c r="R12" i="3"/>
  <c r="N12" i="3"/>
  <c r="J12" i="3"/>
  <c r="F12" i="3"/>
  <c r="AE11" i="3"/>
  <c r="AC11" i="3"/>
  <c r="AB11" i="3"/>
  <c r="AD11" i="3" s="1"/>
  <c r="Z11" i="3"/>
  <c r="V11" i="3"/>
  <c r="V9" i="3" s="1"/>
  <c r="V7" i="3" s="1"/>
  <c r="R11" i="3"/>
  <c r="R9" i="3" s="1"/>
  <c r="R7" i="3" s="1"/>
  <c r="N11" i="3"/>
  <c r="N9" i="3" s="1"/>
  <c r="N7" i="3" s="1"/>
  <c r="J11" i="3"/>
  <c r="F11" i="3"/>
  <c r="AE10" i="3"/>
  <c r="AC10" i="3"/>
  <c r="AB10" i="3"/>
  <c r="AD10" i="3" s="1"/>
  <c r="Z10" i="3"/>
  <c r="Z9" i="3" s="1"/>
  <c r="V10" i="3"/>
  <c r="R10" i="3"/>
  <c r="N10" i="3"/>
  <c r="J10" i="3"/>
  <c r="J9" i="3" s="1"/>
  <c r="F10" i="3"/>
  <c r="F9" i="3" s="1"/>
  <c r="AB9" i="3"/>
  <c r="AA9" i="3"/>
  <c r="AA7" i="3" s="1"/>
  <c r="Y9" i="3"/>
  <c r="X9" i="3"/>
  <c r="W9" i="3"/>
  <c r="U9" i="3"/>
  <c r="T9" i="3"/>
  <c r="S9" i="3"/>
  <c r="S7" i="3" s="1"/>
  <c r="Q9" i="3"/>
  <c r="Q7" i="3" s="1"/>
  <c r="P9" i="3"/>
  <c r="P7" i="3" s="1"/>
  <c r="O9" i="3"/>
  <c r="O7" i="3" s="1"/>
  <c r="M9" i="3"/>
  <c r="M7" i="3" s="1"/>
  <c r="L9" i="3"/>
  <c r="L7" i="3" s="1"/>
  <c r="K9" i="3"/>
  <c r="K7" i="3" s="1"/>
  <c r="I9" i="3"/>
  <c r="H9" i="3"/>
  <c r="G9" i="3"/>
  <c r="E9" i="3"/>
  <c r="D9" i="3"/>
  <c r="Y7" i="3"/>
  <c r="X7" i="3"/>
  <c r="W7" i="3"/>
  <c r="T7" i="3"/>
  <c r="I7" i="3"/>
  <c r="H7" i="3"/>
  <c r="G7" i="3"/>
  <c r="D7" i="3"/>
  <c r="F7" i="3" l="1"/>
  <c r="Q34" i="3"/>
  <c r="H7" i="6"/>
  <c r="M7" i="10"/>
  <c r="N7" i="10"/>
  <c r="J7" i="3"/>
  <c r="S34" i="3"/>
  <c r="AB7" i="3"/>
  <c r="J34" i="3"/>
  <c r="N34" i="3"/>
  <c r="AD9" i="3"/>
  <c r="AD7" i="3" s="1"/>
  <c r="J7" i="8"/>
  <c r="J7" i="10"/>
  <c r="Z7" i="3"/>
  <c r="AE7" i="3"/>
  <c r="K29" i="6"/>
  <c r="K33" i="6"/>
  <c r="AC9" i="3"/>
  <c r="R48" i="3"/>
  <c r="R47" i="3" s="1"/>
  <c r="AB19" i="3"/>
  <c r="E9" i="6"/>
  <c r="AC26" i="3"/>
  <c r="R38" i="3"/>
  <c r="R36" i="3" s="1"/>
  <c r="K26" i="6"/>
  <c r="R45" i="3"/>
  <c r="R44" i="3" s="1"/>
  <c r="F7" i="8"/>
  <c r="M7" i="8" s="1"/>
  <c r="G7" i="8"/>
  <c r="N7" i="8" s="1"/>
  <c r="R34" i="3" l="1"/>
  <c r="E7" i="6"/>
  <c r="K7" i="6" s="1"/>
  <c r="K9" i="6"/>
  <c r="AC7" i="3"/>
</calcChain>
</file>

<file path=xl/sharedStrings.xml><?xml version="1.0" encoding="utf-8"?>
<sst xmlns="http://schemas.openxmlformats.org/spreadsheetml/2006/main" count="4984" uniqueCount="660">
  <si>
    <t>5．</t>
    <phoneticPr fontId="4"/>
  </si>
  <si>
    <t>教育・文化・観光</t>
    <rPh sb="0" eb="2">
      <t>キョウイク</t>
    </rPh>
    <rPh sb="3" eb="5">
      <t>ブンカ</t>
    </rPh>
    <rPh sb="6" eb="8">
      <t>カンコウ</t>
    </rPh>
    <phoneticPr fontId="4"/>
  </si>
  <si>
    <t>基本情報</t>
    <rPh sb="0" eb="2">
      <t>キホン</t>
    </rPh>
    <rPh sb="2" eb="4">
      <t>ジョウホウ</t>
    </rPh>
    <phoneticPr fontId="4"/>
  </si>
  <si>
    <t>（1）学校施設状況（市立小学校・市立中学校）</t>
    <phoneticPr fontId="0" type="Hiragana"/>
  </si>
  <si>
    <t>令和6年5月1日現在（単位：㎡）</t>
    <rPh sb="0" eb="2">
      <t>れいわ</t>
    </rPh>
    <phoneticPr fontId="0" type="Hiragana"/>
  </si>
  <si>
    <t>学校別</t>
    <rPh sb="0" eb="2">
      <t>ガッコウ</t>
    </rPh>
    <rPh sb="2" eb="3">
      <t>ベツ</t>
    </rPh>
    <phoneticPr fontId="4"/>
  </si>
  <si>
    <t>校地面積</t>
    <phoneticPr fontId="0" type="Hiragana"/>
  </si>
  <si>
    <t>建物延面積</t>
    <phoneticPr fontId="0" type="Hiragana"/>
  </si>
  <si>
    <t>運動場面積</t>
    <phoneticPr fontId="0" type="Hiragana"/>
  </si>
  <si>
    <t>体育館面積</t>
    <phoneticPr fontId="0" type="Hiragana"/>
  </si>
  <si>
    <t>水泳プール面積</t>
    <phoneticPr fontId="0" type="Hiragana"/>
  </si>
  <si>
    <t>小学校</t>
    <phoneticPr fontId="0" type="Hiragana"/>
  </si>
  <si>
    <t>川崎</t>
    <phoneticPr fontId="0" type="Hiragana"/>
  </si>
  <si>
    <t>天願</t>
    <phoneticPr fontId="0" type="Hiragana"/>
  </si>
  <si>
    <t>あげな</t>
    <phoneticPr fontId="0" type="Hiragana"/>
  </si>
  <si>
    <t>田場</t>
    <phoneticPr fontId="0" type="Hiragana"/>
  </si>
  <si>
    <t>具志川</t>
    <phoneticPr fontId="0" type="Hiragana"/>
  </si>
  <si>
    <t>建替え工事中のため無し</t>
    <rPh sb="0" eb="2">
      <t>タテカ</t>
    </rPh>
    <rPh sb="3" eb="6">
      <t>コウジチュウ</t>
    </rPh>
    <rPh sb="9" eb="10">
      <t>ナ</t>
    </rPh>
    <phoneticPr fontId="4"/>
  </si>
  <si>
    <t>仮設校舎設置中のため無し</t>
    <rPh sb="0" eb="2">
      <t>カセツ</t>
    </rPh>
    <rPh sb="2" eb="4">
      <t>コウシャ</t>
    </rPh>
    <rPh sb="4" eb="6">
      <t>セッチ</t>
    </rPh>
    <rPh sb="6" eb="7">
      <t>チュウ</t>
    </rPh>
    <rPh sb="10" eb="11">
      <t>ナ</t>
    </rPh>
    <phoneticPr fontId="4"/>
  </si>
  <si>
    <t>兼原</t>
    <phoneticPr fontId="0" type="Hiragana"/>
  </si>
  <si>
    <t>高江洲</t>
    <phoneticPr fontId="0" type="Hiragana"/>
  </si>
  <si>
    <t>中原</t>
    <phoneticPr fontId="0" type="Hiragana"/>
  </si>
  <si>
    <t>赤道</t>
    <phoneticPr fontId="0" type="Hiragana"/>
  </si>
  <si>
    <t>宮森</t>
    <phoneticPr fontId="0" type="Hiragana"/>
  </si>
  <si>
    <t>城前</t>
    <phoneticPr fontId="0" type="Hiragana"/>
  </si>
  <si>
    <t>伊波</t>
    <phoneticPr fontId="0" type="Hiragana"/>
  </si>
  <si>
    <t>彩橋</t>
    <rPh sb="0" eb="2">
      <t>あやはし</t>
    </rPh>
    <phoneticPr fontId="0" type="Hiragana"/>
  </si>
  <si>
    <t>中学校に計上</t>
    <rPh sb="0" eb="3">
      <t>チュウガッコウ</t>
    </rPh>
    <rPh sb="4" eb="6">
      <t>ケイジョウ</t>
    </rPh>
    <phoneticPr fontId="1"/>
  </si>
  <si>
    <t>与那城</t>
    <phoneticPr fontId="0" type="Hiragana"/>
  </si>
  <si>
    <t>南原</t>
    <phoneticPr fontId="0" type="Hiragana"/>
  </si>
  <si>
    <t>勝連</t>
    <phoneticPr fontId="0" type="Hiragana"/>
  </si>
  <si>
    <t>平敷屋</t>
    <phoneticPr fontId="0" type="Hiragana"/>
  </si>
  <si>
    <t>津堅</t>
    <phoneticPr fontId="0" type="Hiragana"/>
  </si>
  <si>
    <t>中学校</t>
    <phoneticPr fontId="0" type="Hiragana"/>
  </si>
  <si>
    <t>具志川東</t>
    <phoneticPr fontId="0" type="Hiragana"/>
  </si>
  <si>
    <t>石川</t>
    <phoneticPr fontId="0" type="Hiragana"/>
  </si>
  <si>
    <t>彩橋</t>
    <rPh sb="0" eb="1">
      <t>あや</t>
    </rPh>
    <rPh sb="1" eb="2">
      <t>はし</t>
    </rPh>
    <phoneticPr fontId="0" type="Hiragana"/>
  </si>
  <si>
    <t>与勝</t>
    <phoneticPr fontId="0" type="Hiragana"/>
  </si>
  <si>
    <t>与勝第二</t>
    <phoneticPr fontId="0" type="Hiragana"/>
  </si>
  <si>
    <t>小学校に計上</t>
    <rPh sb="0" eb="3">
      <t>ショウガッコウ</t>
    </rPh>
    <rPh sb="4" eb="6">
      <t>ケイジョウ</t>
    </rPh>
    <phoneticPr fontId="1"/>
  </si>
  <si>
    <t>資料：教育委員会　教育施設課</t>
    <rPh sb="9" eb="11">
      <t>きょういく</t>
    </rPh>
    <phoneticPr fontId="0" type="Hiragana"/>
  </si>
  <si>
    <t>※表内の数値は、R6施設台帳より抜粋。</t>
    <rPh sb="1" eb="3">
      <t>ヒョウナイ</t>
    </rPh>
    <rPh sb="4" eb="6">
      <t>スウチ</t>
    </rPh>
    <rPh sb="10" eb="14">
      <t>シセツダイチョウ</t>
    </rPh>
    <rPh sb="16" eb="18">
      <t>バッスイ</t>
    </rPh>
    <phoneticPr fontId="4"/>
  </si>
  <si>
    <t>※建物延面積：校舎+屋外トイレ・倉庫（+地域連携室+プール管理棟+部室）</t>
    <rPh sb="1" eb="3">
      <t>タテモノ</t>
    </rPh>
    <rPh sb="3" eb="4">
      <t>ノベ</t>
    </rPh>
    <rPh sb="4" eb="6">
      <t>メンセキ</t>
    </rPh>
    <rPh sb="7" eb="9">
      <t>コウシャ</t>
    </rPh>
    <rPh sb="10" eb="12">
      <t>オクガイ</t>
    </rPh>
    <rPh sb="16" eb="18">
      <t>ソウコ</t>
    </rPh>
    <rPh sb="20" eb="22">
      <t>チイキ</t>
    </rPh>
    <rPh sb="22" eb="24">
      <t>レンケイ</t>
    </rPh>
    <rPh sb="24" eb="25">
      <t>シツブシツ</t>
    </rPh>
    <phoneticPr fontId="4"/>
  </si>
  <si>
    <t>　体育館面積：屋内運動場+武道場（+地域連携室+プール管理棟+部室）</t>
    <phoneticPr fontId="4"/>
  </si>
  <si>
    <t>　かっこ内施設のうち、校舎内及び独立したものを建物延床面積として計上。</t>
    <rPh sb="32" eb="34">
      <t>ケイジョウ</t>
    </rPh>
    <phoneticPr fontId="20"/>
  </si>
  <si>
    <t>　かっこ内施設のうち、屋内運動場及び武道場内のものを体育館面積として計上。</t>
    <phoneticPr fontId="20"/>
  </si>
  <si>
    <t>（2）学校別・男女別・学年別在籍数（市立小・中学校）</t>
    <rPh sb="18" eb="20">
      <t>しりつ</t>
    </rPh>
    <rPh sb="20" eb="21">
      <t>しょう</t>
    </rPh>
    <rPh sb="22" eb="25">
      <t>ちゅうがっこう</t>
    </rPh>
    <phoneticPr fontId="0" type="Hiragana"/>
  </si>
  <si>
    <t>　</t>
    <phoneticPr fontId="0" type="Hiragana"/>
  </si>
  <si>
    <t>令和6年5月1日現在（単位：人）</t>
    <rPh sb="0" eb="2">
      <t>レイワ</t>
    </rPh>
    <phoneticPr fontId="4"/>
  </si>
  <si>
    <t>小学校名</t>
    <rPh sb="0" eb="1">
      <t>しょう</t>
    </rPh>
    <phoneticPr fontId="0" type="Hiragana"/>
  </si>
  <si>
    <t>1年</t>
    <phoneticPr fontId="0" type="Hiragana"/>
  </si>
  <si>
    <t>学級数</t>
    <phoneticPr fontId="0" type="Hiragana"/>
  </si>
  <si>
    <t>2年</t>
    <phoneticPr fontId="0" type="Hiragana"/>
  </si>
  <si>
    <t>3年</t>
    <phoneticPr fontId="0" type="Hiragana"/>
  </si>
  <si>
    <t>4年</t>
    <phoneticPr fontId="0" type="Hiragana"/>
  </si>
  <si>
    <t>5年</t>
    <phoneticPr fontId="0" type="Hiragana"/>
  </si>
  <si>
    <t>6年</t>
    <phoneticPr fontId="0" type="Hiragana"/>
  </si>
  <si>
    <t>計</t>
    <phoneticPr fontId="0" type="Hiragana"/>
  </si>
  <si>
    <t>男</t>
    <phoneticPr fontId="0" type="Hiragana"/>
  </si>
  <si>
    <t>女</t>
    <phoneticPr fontId="0" type="Hiragana"/>
  </si>
  <si>
    <t>うるま市</t>
    <phoneticPr fontId="0" type="Hiragana"/>
  </si>
  <si>
    <t>（具志川地区）</t>
    <phoneticPr fontId="0" type="Hiragana"/>
  </si>
  <si>
    <t>川崎小学校</t>
    <phoneticPr fontId="0" type="Hiragana"/>
  </si>
  <si>
    <t>天願小学校</t>
    <phoneticPr fontId="0" type="Hiragana"/>
  </si>
  <si>
    <t>あげな小学校</t>
    <phoneticPr fontId="0" type="Hiragana"/>
  </si>
  <si>
    <t>田場小学校</t>
    <phoneticPr fontId="0" type="Hiragana"/>
  </si>
  <si>
    <t>具志川小学校</t>
    <phoneticPr fontId="0" type="Hiragana"/>
  </si>
  <si>
    <t>兼原小学校</t>
    <phoneticPr fontId="0" type="Hiragana"/>
  </si>
  <si>
    <t>高江洲小学校</t>
    <phoneticPr fontId="0" type="Hiragana"/>
  </si>
  <si>
    <t>中原小学校</t>
    <phoneticPr fontId="0" type="Hiragana"/>
  </si>
  <si>
    <t>赤道小学校</t>
    <phoneticPr fontId="0" type="Hiragana"/>
  </si>
  <si>
    <t>（石 川 地 区）</t>
    <phoneticPr fontId="0" type="Hiragana"/>
  </si>
  <si>
    <t>宮森小学校</t>
    <phoneticPr fontId="0" type="Hiragana"/>
  </si>
  <si>
    <t>城前小学校</t>
    <phoneticPr fontId="0" type="Hiragana"/>
  </si>
  <si>
    <t>伊波小学校</t>
    <phoneticPr fontId="0" type="Hiragana"/>
  </si>
  <si>
    <t>（与那城地区）</t>
    <phoneticPr fontId="0" type="Hiragana"/>
  </si>
  <si>
    <t>与那城小学校</t>
    <rPh sb="0" eb="3">
      <t>ヨナシロ</t>
    </rPh>
    <rPh sb="3" eb="6">
      <t>ショウガッコウ</t>
    </rPh>
    <phoneticPr fontId="4"/>
  </si>
  <si>
    <t>彩橋小学校</t>
    <rPh sb="0" eb="1">
      <t>アヤ</t>
    </rPh>
    <rPh sb="1" eb="2">
      <t>ハシ</t>
    </rPh>
    <rPh sb="2" eb="5">
      <t>ショウガッコウ</t>
    </rPh>
    <phoneticPr fontId="4"/>
  </si>
  <si>
    <t>（勝 連 地 区）</t>
    <phoneticPr fontId="0" type="Hiragana"/>
  </si>
  <si>
    <t>南原小学校</t>
    <phoneticPr fontId="0" type="Hiragana"/>
  </si>
  <si>
    <t>勝連小学校</t>
    <phoneticPr fontId="0" type="Hiragana"/>
  </si>
  <si>
    <t>平敷屋小学校</t>
    <phoneticPr fontId="0" type="Hiragana"/>
  </si>
  <si>
    <t>津堅小学校</t>
    <phoneticPr fontId="0" type="Hiragana"/>
  </si>
  <si>
    <t>-</t>
    <phoneticPr fontId="4"/>
  </si>
  <si>
    <t>-</t>
  </si>
  <si>
    <t>-</t>
    <phoneticPr fontId="4"/>
  </si>
  <si>
    <t>(4,5)</t>
    <phoneticPr fontId="4"/>
  </si>
  <si>
    <t>資料：学校基本調査</t>
    <phoneticPr fontId="0" type="Hiragana"/>
  </si>
  <si>
    <t>中学校名</t>
    <rPh sb="0" eb="1">
      <t>ちゅう</t>
    </rPh>
    <phoneticPr fontId="0" type="Hiragana"/>
  </si>
  <si>
    <t>あげな中学校</t>
    <phoneticPr fontId="0" type="Hiragana"/>
  </si>
  <si>
    <t>具志川中学校</t>
    <phoneticPr fontId="0" type="Hiragana"/>
  </si>
  <si>
    <t>高江洲中学校</t>
    <phoneticPr fontId="0" type="Hiragana"/>
  </si>
  <si>
    <t>具志川東中学校</t>
    <phoneticPr fontId="0" type="Hiragana"/>
  </si>
  <si>
    <t>石川中学校</t>
    <phoneticPr fontId="0" type="Hiragana"/>
  </si>
  <si>
    <t>伊波中学校</t>
    <phoneticPr fontId="0" type="Hiragana"/>
  </si>
  <si>
    <t>与勝第二中学校</t>
    <phoneticPr fontId="0" type="Hiragana"/>
  </si>
  <si>
    <t>彩橋中学校</t>
    <rPh sb="0" eb="1">
      <t>アヤ</t>
    </rPh>
    <rPh sb="1" eb="2">
      <t>ハシ</t>
    </rPh>
    <rPh sb="2" eb="5">
      <t>チュウガッコウ</t>
    </rPh>
    <phoneticPr fontId="4"/>
  </si>
  <si>
    <t>津堅中学校</t>
    <phoneticPr fontId="0" type="Hiragana"/>
  </si>
  <si>
    <t>(1,2)</t>
    <phoneticPr fontId="4"/>
  </si>
  <si>
    <t>与勝中学校</t>
    <phoneticPr fontId="0" type="Hiragana"/>
  </si>
  <si>
    <t>※学級数に特別支援学級は含まれない。（　　）は複式学級で学年を表し、学級数は下の学年でカウントする。　例（1,2）の場合には、１年に含める）</t>
    <rPh sb="31" eb="32">
      <t>あらわ</t>
    </rPh>
    <rPh sb="34" eb="36">
      <t>がっきゅう</t>
    </rPh>
    <rPh sb="36" eb="37">
      <t>すう</t>
    </rPh>
    <rPh sb="38" eb="39">
      <t>した</t>
    </rPh>
    <rPh sb="40" eb="42">
      <t>がくねん</t>
    </rPh>
    <rPh sb="51" eb="52">
      <t>れい</t>
    </rPh>
    <rPh sb="58" eb="60">
      <t>ばあい</t>
    </rPh>
    <rPh sb="64" eb="65">
      <t>ねん</t>
    </rPh>
    <rPh sb="66" eb="67">
      <t>ふく</t>
    </rPh>
    <phoneticPr fontId="0" type="Hiragana"/>
  </si>
  <si>
    <t>（3）園別・男女別・年齢別在籍数（市立幼稚園・こども園）</t>
    <rPh sb="10" eb="12">
      <t>ねんれい</t>
    </rPh>
    <rPh sb="17" eb="19">
      <t>しりつ</t>
    </rPh>
    <rPh sb="19" eb="22">
      <t>ようちえん</t>
    </rPh>
    <rPh sb="26" eb="27">
      <t>えん</t>
    </rPh>
    <phoneticPr fontId="0" type="Hiragana"/>
  </si>
  <si>
    <t>幼稚園名</t>
    <rPh sb="0" eb="3">
      <t>ようちえん</t>
    </rPh>
    <phoneticPr fontId="0" type="Hiragana"/>
  </si>
  <si>
    <t>3歳児</t>
    <rPh sb="1" eb="3">
      <t>さいじ</t>
    </rPh>
    <phoneticPr fontId="0" type="Hiragana"/>
  </si>
  <si>
    <t>4歳児</t>
    <rPh sb="1" eb="3">
      <t>さいじ</t>
    </rPh>
    <phoneticPr fontId="0" type="Hiragana"/>
  </si>
  <si>
    <t>5歳児</t>
    <rPh sb="1" eb="3">
      <t>さいじ</t>
    </rPh>
    <phoneticPr fontId="0" type="Hiragana"/>
  </si>
  <si>
    <t>合計人数</t>
    <rPh sb="0" eb="2">
      <t>ゴウケイ</t>
    </rPh>
    <rPh sb="2" eb="4">
      <t>ニンズウ</t>
    </rPh>
    <phoneticPr fontId="4"/>
  </si>
  <si>
    <t>1号
認定</t>
    <rPh sb="1" eb="2">
      <t>ゴウ</t>
    </rPh>
    <rPh sb="3" eb="5">
      <t>ニンテイ</t>
    </rPh>
    <phoneticPr fontId="4"/>
  </si>
  <si>
    <t>2号
認定</t>
    <rPh sb="1" eb="2">
      <t>ゴウ</t>
    </rPh>
    <rPh sb="3" eb="5">
      <t>ニンテイ</t>
    </rPh>
    <phoneticPr fontId="4"/>
  </si>
  <si>
    <t>具志川幼稚園</t>
    <rPh sb="3" eb="6">
      <t>ヨウチエン</t>
    </rPh>
    <phoneticPr fontId="4"/>
  </si>
  <si>
    <t>高江洲幼稚園</t>
    <rPh sb="3" eb="5">
      <t>ヨウチ</t>
    </rPh>
    <phoneticPr fontId="4"/>
  </si>
  <si>
    <t>赤道こども園</t>
    <rPh sb="5" eb="6">
      <t>エン</t>
    </rPh>
    <phoneticPr fontId="4"/>
  </si>
  <si>
    <t>あげなこども園</t>
    <rPh sb="6" eb="7">
      <t>エン</t>
    </rPh>
    <phoneticPr fontId="4"/>
  </si>
  <si>
    <t>（石 川 地 区）</t>
  </si>
  <si>
    <t>伊波こども園</t>
    <phoneticPr fontId="4"/>
  </si>
  <si>
    <t>（与那城地区）</t>
  </si>
  <si>
    <t>与那城こども園</t>
    <phoneticPr fontId="4"/>
  </si>
  <si>
    <t>（勝 連 地 区）</t>
  </si>
  <si>
    <t>南原幼稚園</t>
    <phoneticPr fontId="4"/>
  </si>
  <si>
    <t>津堅幼稚園</t>
    <rPh sb="0" eb="2">
      <t>ツケン</t>
    </rPh>
    <phoneticPr fontId="4"/>
  </si>
  <si>
    <t>※具志川、高江洲、南原幼稚園は令和4年に廃園し民営のこども園に移行。</t>
    <rPh sb="1" eb="4">
      <t>グシカワ</t>
    </rPh>
    <rPh sb="5" eb="8">
      <t>タカエス</t>
    </rPh>
    <rPh sb="9" eb="11">
      <t>ミナミハラ</t>
    </rPh>
    <rPh sb="11" eb="14">
      <t>ヨウチエン</t>
    </rPh>
    <rPh sb="15" eb="17">
      <t>レイワ</t>
    </rPh>
    <rPh sb="18" eb="19">
      <t>ネン</t>
    </rPh>
    <rPh sb="20" eb="22">
      <t>ハイエン</t>
    </rPh>
    <rPh sb="23" eb="25">
      <t>ミンエイ</t>
    </rPh>
    <rPh sb="29" eb="30">
      <t>エン</t>
    </rPh>
    <rPh sb="31" eb="33">
      <t>イコウ</t>
    </rPh>
    <phoneticPr fontId="4"/>
  </si>
  <si>
    <t>※あげなこども園は令和6年に廃園し民営のこども園に移行。</t>
    <rPh sb="7" eb="8">
      <t>エン</t>
    </rPh>
    <rPh sb="9" eb="11">
      <t>レイワ</t>
    </rPh>
    <rPh sb="12" eb="13">
      <t>ネン</t>
    </rPh>
    <rPh sb="14" eb="16">
      <t>ハイエン</t>
    </rPh>
    <rPh sb="17" eb="19">
      <t>ミンエイ</t>
    </rPh>
    <rPh sb="23" eb="24">
      <t>エン</t>
    </rPh>
    <rPh sb="25" eb="27">
      <t>イコウ</t>
    </rPh>
    <phoneticPr fontId="4"/>
  </si>
  <si>
    <t>（4）市立幼稚園・こども園園児数等の推移</t>
    <rPh sb="12" eb="13">
      <t>えん</t>
    </rPh>
    <phoneticPr fontId="0" type="Hiragana"/>
  </si>
  <si>
    <t>各年度5月1日現在（単位：人）</t>
    <rPh sb="0" eb="3">
      <t>カクネンド</t>
    </rPh>
    <phoneticPr fontId="4"/>
  </si>
  <si>
    <t>年
度</t>
    <phoneticPr fontId="0" type="Hiragana"/>
  </si>
  <si>
    <t>地区</t>
    <phoneticPr fontId="0" type="Hiragana"/>
  </si>
  <si>
    <t>園児数</t>
    <phoneticPr fontId="0" type="Hiragana"/>
  </si>
  <si>
    <t>教員数</t>
    <phoneticPr fontId="0" type="Hiragana"/>
  </si>
  <si>
    <t>1学級
当たり
園児数</t>
    <phoneticPr fontId="0" type="Hiragana"/>
  </si>
  <si>
    <t>総数</t>
    <phoneticPr fontId="0" type="Hiragana"/>
  </si>
  <si>
    <t>平
成
17
年</t>
    <phoneticPr fontId="0" type="Hiragana"/>
  </si>
  <si>
    <t>　具志川地区</t>
    <phoneticPr fontId="0" type="Hiragana"/>
  </si>
  <si>
    <t xml:space="preserve"> 石川地区</t>
    <phoneticPr fontId="0" type="Hiragana"/>
  </si>
  <si>
    <t>　与那城地区</t>
    <phoneticPr fontId="0" type="Hiragana"/>
  </si>
  <si>
    <t xml:space="preserve"> 勝連地区</t>
    <phoneticPr fontId="0" type="Hiragana"/>
  </si>
  <si>
    <t>平
成
18
年</t>
    <phoneticPr fontId="0" type="Hiragana"/>
  </si>
  <si>
    <t>平
成
19
年</t>
    <phoneticPr fontId="0" type="Hiragana"/>
  </si>
  <si>
    <t>平
成
20
年</t>
    <phoneticPr fontId="0" type="Hiragana"/>
  </si>
  <si>
    <t>平
成
21
年</t>
    <phoneticPr fontId="0" type="Hiragana"/>
  </si>
  <si>
    <t>平
成
22
年</t>
    <phoneticPr fontId="0" type="Hiragana"/>
  </si>
  <si>
    <t>平
成
23
年</t>
    <phoneticPr fontId="0" type="Hiragana"/>
  </si>
  <si>
    <t>平
成
24
年</t>
  </si>
  <si>
    <t>平
成
25
年</t>
  </si>
  <si>
    <t>…</t>
    <phoneticPr fontId="4"/>
  </si>
  <si>
    <t>平
成
26
年</t>
  </si>
  <si>
    <t>平
成
27
年</t>
  </si>
  <si>
    <t>平
成
28
年</t>
  </si>
  <si>
    <t>平
成
29
年</t>
  </si>
  <si>
    <t>平
成
30
年</t>
  </si>
  <si>
    <t>令
和
元
年</t>
    <rPh sb="0" eb="1">
      <t>レイ</t>
    </rPh>
    <rPh sb="2" eb="3">
      <t>カズ</t>
    </rPh>
    <rPh sb="4" eb="5">
      <t>ガン</t>
    </rPh>
    <rPh sb="6" eb="7">
      <t>ネン</t>
    </rPh>
    <phoneticPr fontId="4"/>
  </si>
  <si>
    <t>令
和
2
年</t>
    <rPh sb="0" eb="1">
      <t>レイ</t>
    </rPh>
    <rPh sb="2" eb="3">
      <t>カズ</t>
    </rPh>
    <rPh sb="6" eb="7">
      <t>ネン</t>
    </rPh>
    <phoneticPr fontId="4"/>
  </si>
  <si>
    <t>令
和
3
年</t>
    <rPh sb="0" eb="1">
      <t>レイ</t>
    </rPh>
    <rPh sb="2" eb="3">
      <t>カズ</t>
    </rPh>
    <rPh sb="6" eb="7">
      <t>ネン</t>
    </rPh>
    <phoneticPr fontId="4"/>
  </si>
  <si>
    <t>令
和
4
年</t>
    <rPh sb="0" eb="1">
      <t>レイ</t>
    </rPh>
    <rPh sb="2" eb="3">
      <t>カズ</t>
    </rPh>
    <rPh sb="6" eb="7">
      <t>ネン</t>
    </rPh>
    <phoneticPr fontId="4"/>
  </si>
  <si>
    <t>令
和
5
年</t>
    <rPh sb="0" eb="1">
      <t>レイ</t>
    </rPh>
    <rPh sb="2" eb="3">
      <t>カズ</t>
    </rPh>
    <rPh sb="6" eb="7">
      <t>ネン</t>
    </rPh>
    <phoneticPr fontId="4"/>
  </si>
  <si>
    <t>令
和
6
年</t>
    <rPh sb="0" eb="1">
      <t>レイ</t>
    </rPh>
    <rPh sb="2" eb="3">
      <t>カズ</t>
    </rPh>
    <rPh sb="6" eb="7">
      <t>ネン</t>
    </rPh>
    <phoneticPr fontId="4"/>
  </si>
  <si>
    <t>資料：学校基本調査</t>
  </si>
  <si>
    <t>※教員数は、本務者（休業者等を含む。）の計の値より算出。</t>
    <rPh sb="1" eb="3">
      <t>キョウイン</t>
    </rPh>
    <rPh sb="3" eb="4">
      <t>スウ</t>
    </rPh>
    <rPh sb="6" eb="8">
      <t>ホンム</t>
    </rPh>
    <rPh sb="8" eb="9">
      <t>シャ</t>
    </rPh>
    <rPh sb="10" eb="12">
      <t>キュウギョウ</t>
    </rPh>
    <rPh sb="12" eb="13">
      <t>シャ</t>
    </rPh>
    <rPh sb="13" eb="14">
      <t>トウ</t>
    </rPh>
    <rPh sb="15" eb="16">
      <t>フク</t>
    </rPh>
    <rPh sb="20" eb="21">
      <t>ケイ</t>
    </rPh>
    <rPh sb="22" eb="23">
      <t>アタイ</t>
    </rPh>
    <rPh sb="25" eb="27">
      <t>サンシュツ</t>
    </rPh>
    <phoneticPr fontId="4"/>
  </si>
  <si>
    <t>（5）市立幼稚園・こども園の概況</t>
    <rPh sb="12" eb="13">
      <t>えん</t>
    </rPh>
    <phoneticPr fontId="0" type="Hiragana"/>
  </si>
  <si>
    <t>幼稚園名</t>
    <phoneticPr fontId="0" type="Hiragana"/>
  </si>
  <si>
    <t>具志川こども園</t>
    <rPh sb="6" eb="7">
      <t>エン</t>
    </rPh>
    <phoneticPr fontId="4"/>
  </si>
  <si>
    <t>高江洲こども園</t>
    <rPh sb="6" eb="7">
      <t>エン</t>
    </rPh>
    <phoneticPr fontId="4"/>
  </si>
  <si>
    <t>豊原まどか
こども園</t>
    <rPh sb="0" eb="2">
      <t>トヨハラ</t>
    </rPh>
    <rPh sb="9" eb="10">
      <t>エン</t>
    </rPh>
    <phoneticPr fontId="4"/>
  </si>
  <si>
    <t>兼原こども園</t>
    <phoneticPr fontId="4"/>
  </si>
  <si>
    <t>田場こども園</t>
    <phoneticPr fontId="4"/>
  </si>
  <si>
    <t>天願こども園</t>
    <rPh sb="0" eb="1">
      <t>テン</t>
    </rPh>
    <rPh sb="1" eb="2">
      <t>ネガイ</t>
    </rPh>
    <rPh sb="5" eb="6">
      <t>エン</t>
    </rPh>
    <phoneticPr fontId="4"/>
  </si>
  <si>
    <t>すくすくこども園</t>
    <rPh sb="7" eb="8">
      <t>エン</t>
    </rPh>
    <phoneticPr fontId="4"/>
  </si>
  <si>
    <t>中原こども園</t>
    <rPh sb="0" eb="2">
      <t>ナカハラ</t>
    </rPh>
    <rPh sb="5" eb="6">
      <t>エン</t>
    </rPh>
    <phoneticPr fontId="4"/>
  </si>
  <si>
    <t>まことかわさき
こども園</t>
    <rPh sb="11" eb="12">
      <t>エン</t>
    </rPh>
    <phoneticPr fontId="4"/>
  </si>
  <si>
    <t>ハッピーネス
こども園</t>
    <rPh sb="10" eb="11">
      <t>エン</t>
    </rPh>
    <phoneticPr fontId="4"/>
  </si>
  <si>
    <t>あげなこども園</t>
  </si>
  <si>
    <t>にじの色こども園</t>
    <rPh sb="3" eb="4">
      <t>イロ</t>
    </rPh>
    <rPh sb="7" eb="8">
      <t>エン</t>
    </rPh>
    <phoneticPr fontId="4"/>
  </si>
  <si>
    <t>（石川地区）</t>
    <phoneticPr fontId="0" type="Hiragana"/>
  </si>
  <si>
    <t>石川こども園</t>
    <rPh sb="0" eb="2">
      <t>イシカワ</t>
    </rPh>
    <rPh sb="5" eb="6">
      <t>エン</t>
    </rPh>
    <phoneticPr fontId="4"/>
  </si>
  <si>
    <t>つくし認定
こども園</t>
    <rPh sb="3" eb="5">
      <t>ニンテイ</t>
    </rPh>
    <rPh sb="9" eb="10">
      <t>エン</t>
    </rPh>
    <phoneticPr fontId="4"/>
  </si>
  <si>
    <t>ふくよか彩橋認定
こども園</t>
    <rPh sb="4" eb="6">
      <t>アヤハシ</t>
    </rPh>
    <rPh sb="6" eb="8">
      <t>ニンテイ</t>
    </rPh>
    <rPh sb="12" eb="13">
      <t>エン</t>
    </rPh>
    <phoneticPr fontId="4"/>
  </si>
  <si>
    <t>与那城こども園</t>
    <rPh sb="6" eb="7">
      <t>エン</t>
    </rPh>
    <phoneticPr fontId="4"/>
  </si>
  <si>
    <t>（勝連地区）</t>
    <phoneticPr fontId="0" type="Hiragana"/>
  </si>
  <si>
    <t>へしきやかなさ
こども園</t>
    <rPh sb="11" eb="12">
      <t>エン</t>
    </rPh>
    <phoneticPr fontId="4"/>
  </si>
  <si>
    <t>勝連こども園</t>
    <phoneticPr fontId="4"/>
  </si>
  <si>
    <t>まこときむたか
こども園</t>
    <rPh sb="11" eb="12">
      <t>エン</t>
    </rPh>
    <phoneticPr fontId="4"/>
  </si>
  <si>
    <t>（6）小学校児童数の推移</t>
    <phoneticPr fontId="0" type="Hiragana"/>
  </si>
  <si>
    <t>年度</t>
    <phoneticPr fontId="0" type="Hiragana"/>
  </si>
  <si>
    <t>区分</t>
    <phoneticPr fontId="0" type="Hiragana"/>
  </si>
  <si>
    <t>6年</t>
    <rPh sb="1" eb="2">
      <t>ねん</t>
    </rPh>
    <phoneticPr fontId="0" type="Hiragana"/>
  </si>
  <si>
    <t>具志川地区</t>
    <phoneticPr fontId="0" type="Hiragana"/>
  </si>
  <si>
    <t>石川地区</t>
    <phoneticPr fontId="0" type="Hiragana"/>
  </si>
  <si>
    <t>与那城地区</t>
    <phoneticPr fontId="0" type="Hiragana"/>
  </si>
  <si>
    <t>勝連地区</t>
    <phoneticPr fontId="0" type="Hiragana"/>
  </si>
  <si>
    <t>平
成
31
年</t>
  </si>
  <si>
    <t>令
和
2
年</t>
    <rPh sb="0" eb="1">
      <t>レイ</t>
    </rPh>
    <rPh sb="2" eb="3">
      <t>ワ</t>
    </rPh>
    <phoneticPr fontId="4"/>
  </si>
  <si>
    <t>令
和
3
年</t>
    <rPh sb="0" eb="1">
      <t>レイ</t>
    </rPh>
    <rPh sb="2" eb="3">
      <t>ワ</t>
    </rPh>
    <phoneticPr fontId="4"/>
  </si>
  <si>
    <t>令
和
4
年</t>
    <rPh sb="0" eb="1">
      <t>レイ</t>
    </rPh>
    <rPh sb="2" eb="3">
      <t>ワ</t>
    </rPh>
    <phoneticPr fontId="4"/>
  </si>
  <si>
    <t>令
和
5
年</t>
    <rPh sb="0" eb="1">
      <t>レイ</t>
    </rPh>
    <rPh sb="2" eb="3">
      <t>ワ</t>
    </rPh>
    <phoneticPr fontId="4"/>
  </si>
  <si>
    <t>令
和
6
年</t>
    <rPh sb="0" eb="1">
      <t>レイ</t>
    </rPh>
    <rPh sb="2" eb="3">
      <t>ワ</t>
    </rPh>
    <phoneticPr fontId="4"/>
  </si>
  <si>
    <t>（7）小学校の概況</t>
    <phoneticPr fontId="0" type="Hiragana"/>
  </si>
  <si>
    <t>学校名</t>
    <phoneticPr fontId="0" type="Hiragana"/>
  </si>
  <si>
    <t>児童数</t>
    <phoneticPr fontId="0" type="Hiragana"/>
  </si>
  <si>
    <t>1学級当たり児童数</t>
    <phoneticPr fontId="0" type="Hiragana"/>
  </si>
  <si>
    <t>与那城小学校</t>
    <phoneticPr fontId="0" type="Hiragana"/>
  </si>
  <si>
    <t>彩橋小学校</t>
    <rPh sb="0" eb="1">
      <t>あや</t>
    </rPh>
    <rPh sb="1" eb="2">
      <t>はし</t>
    </rPh>
    <phoneticPr fontId="0" type="Hiragana"/>
  </si>
  <si>
    <t>※ ( 　 )は、特別支援学級数、児童数。また、学級数は別数で児童数は内数となっている。</t>
    <phoneticPr fontId="0" type="Hiragana"/>
  </si>
  <si>
    <t>※ 津堅小学校は、4,5年生の複式学級で1クラス。</t>
    <rPh sb="2" eb="4">
      <t>つけん</t>
    </rPh>
    <rPh sb="4" eb="7">
      <t>しょうがっこう</t>
    </rPh>
    <rPh sb="12" eb="14">
      <t>ねんせい</t>
    </rPh>
    <rPh sb="15" eb="17">
      <t>ふくしき</t>
    </rPh>
    <rPh sb="17" eb="19">
      <t>がっきゅう</t>
    </rPh>
    <phoneticPr fontId="0" type="Hiragana"/>
  </si>
  <si>
    <t xml:space="preserve"> </t>
    <phoneticPr fontId="0" type="Hiragana"/>
  </si>
  <si>
    <t>（8）中学校生徒数の推移</t>
    <phoneticPr fontId="0" type="Hiragana"/>
  </si>
  <si>
    <t>平
成
16
年</t>
    <phoneticPr fontId="0" type="Hiragana"/>
  </si>
  <si>
    <t>－</t>
    <phoneticPr fontId="0" type="Hiragana"/>
  </si>
  <si>
    <t>　与勝事務組合</t>
    <phoneticPr fontId="0" type="Hiragana"/>
  </si>
  <si>
    <t>平
成
18
年</t>
  </si>
  <si>
    <t>平
成
19
年</t>
  </si>
  <si>
    <t>平
成
20
年</t>
  </si>
  <si>
    <t>平
成
21
年</t>
  </si>
  <si>
    <t>平
成
22
年</t>
  </si>
  <si>
    <t>平
成
23
年</t>
  </si>
  <si>
    <t>…</t>
  </si>
  <si>
    <t>令
和
元
年</t>
    <rPh sb="0" eb="1">
      <t>レイ</t>
    </rPh>
    <rPh sb="2" eb="3">
      <t>ワ</t>
    </rPh>
    <rPh sb="4" eb="5">
      <t>ガン</t>
    </rPh>
    <phoneticPr fontId="4"/>
  </si>
  <si>
    <t>（9）市立中学校の概況</t>
    <rPh sb="3" eb="5">
      <t>しりつ</t>
    </rPh>
    <phoneticPr fontId="0" type="Hiragana"/>
  </si>
  <si>
    <t>生徒数</t>
    <phoneticPr fontId="0" type="Hiragana"/>
  </si>
  <si>
    <t>1学級
当たり
生徒数</t>
    <phoneticPr fontId="0" type="Hiragana"/>
  </si>
  <si>
    <t>彩橋中学校</t>
    <rPh sb="0" eb="1">
      <t>あや</t>
    </rPh>
    <rPh sb="1" eb="2">
      <t>はし</t>
    </rPh>
    <phoneticPr fontId="0" type="Hiragana"/>
  </si>
  <si>
    <t>※ ( 　 )は、特別支援学級数、生徒数。また、学級数は別数で生徒数は内数となっている。</t>
    <phoneticPr fontId="0" type="Hiragana"/>
  </si>
  <si>
    <t>※ 津堅中学校の学級数は、1,2年生の複式学級1クラス含む。</t>
    <rPh sb="2" eb="4">
      <t>つけん</t>
    </rPh>
    <rPh sb="4" eb="7">
      <t>ちゅうがっこう</t>
    </rPh>
    <rPh sb="8" eb="11">
      <t>がっきゅうすう</t>
    </rPh>
    <rPh sb="16" eb="18">
      <t>ねんせい</t>
    </rPh>
    <rPh sb="19" eb="21">
      <t>ふくしき</t>
    </rPh>
    <rPh sb="21" eb="23">
      <t>がっきゅう</t>
    </rPh>
    <rPh sb="27" eb="28">
      <t>ふく</t>
    </rPh>
    <phoneticPr fontId="0" type="Hiragana"/>
  </si>
  <si>
    <t>（10）市別幼稚園・小学校・中学校の概況</t>
    <phoneticPr fontId="0" type="Hiragana"/>
  </si>
  <si>
    <t>令和6年5月1日現在</t>
    <rPh sb="0" eb="2">
      <t>れいわ</t>
    </rPh>
    <phoneticPr fontId="0" type="Hiragana"/>
  </si>
  <si>
    <t>幼稚園</t>
    <phoneticPr fontId="0" type="Hiragana"/>
  </si>
  <si>
    <t>園数</t>
    <phoneticPr fontId="0" type="Hiragana"/>
  </si>
  <si>
    <t>学校数</t>
    <phoneticPr fontId="0" type="Hiragana"/>
  </si>
  <si>
    <t>沖縄県計</t>
    <phoneticPr fontId="0" type="Hiragana"/>
  </si>
  <si>
    <t xml:space="preserve"> 国立</t>
    <phoneticPr fontId="0" type="Hiragana"/>
  </si>
  <si>
    <t xml:space="preserve"> 私立</t>
    <phoneticPr fontId="0" type="Hiragana"/>
  </si>
  <si>
    <t xml:space="preserve"> 公立</t>
    <phoneticPr fontId="0" type="Hiragana"/>
  </si>
  <si>
    <t>那覇市</t>
    <phoneticPr fontId="0" type="Hiragana"/>
  </si>
  <si>
    <t>宜野湾市</t>
    <phoneticPr fontId="0" type="Hiragana"/>
  </si>
  <si>
    <t>石垣市</t>
    <phoneticPr fontId="0" type="Hiragana"/>
  </si>
  <si>
    <t>浦添市</t>
    <phoneticPr fontId="0" type="Hiragana"/>
  </si>
  <si>
    <t>名護市</t>
    <phoneticPr fontId="0" type="Hiragana"/>
  </si>
  <si>
    <t>糸満市</t>
    <phoneticPr fontId="0" type="Hiragana"/>
  </si>
  <si>
    <t>沖縄市</t>
    <phoneticPr fontId="0" type="Hiragana"/>
  </si>
  <si>
    <t>豊見城市</t>
    <phoneticPr fontId="0" type="Hiragana"/>
  </si>
  <si>
    <t>宮古島市</t>
    <phoneticPr fontId="0" type="Hiragana"/>
  </si>
  <si>
    <t>南城市</t>
    <phoneticPr fontId="0" type="Hiragana"/>
  </si>
  <si>
    <t>https://www.pref.okinawa.jp/toukeika/school/2023/top2023_k.html</t>
    <phoneticPr fontId="4"/>
  </si>
  <si>
    <t>※学校数の（　　　）内は分校で内数。学級数の（　　　）内は特別支援学級で別数。</t>
    <phoneticPr fontId="4"/>
  </si>
  <si>
    <t>※中学校については、与勝緑が丘中学校等の県立中学校も含まれている。</t>
    <rPh sb="1" eb="4">
      <t>チュウガッコウ</t>
    </rPh>
    <rPh sb="10" eb="12">
      <t>ヨカツ</t>
    </rPh>
    <rPh sb="12" eb="13">
      <t>ミドリ</t>
    </rPh>
    <rPh sb="14" eb="15">
      <t>オカ</t>
    </rPh>
    <rPh sb="15" eb="18">
      <t>チュウガッコウ</t>
    </rPh>
    <rPh sb="18" eb="19">
      <t>トウ</t>
    </rPh>
    <rPh sb="20" eb="22">
      <t>ケンリツ</t>
    </rPh>
    <rPh sb="22" eb="25">
      <t>チュウガッコウ</t>
    </rPh>
    <rPh sb="26" eb="27">
      <t>フク</t>
    </rPh>
    <phoneticPr fontId="4"/>
  </si>
  <si>
    <t>（11）高等学校生徒数の推移</t>
    <phoneticPr fontId="0" type="Hiragana"/>
  </si>
  <si>
    <t>年次</t>
    <rPh sb="0" eb="2">
      <t>ネンジ</t>
    </rPh>
    <phoneticPr fontId="4"/>
  </si>
  <si>
    <t>平
成
14
年</t>
    <phoneticPr fontId="0" type="Hiragana"/>
  </si>
  <si>
    <t>-</t>
    <phoneticPr fontId="0" type="Hiragana"/>
  </si>
  <si>
    <t>与那城・勝連地区</t>
    <phoneticPr fontId="0" type="Hiragana"/>
  </si>
  <si>
    <t>平
成
15
年</t>
  </si>
  <si>
    <t>平
成
16
年</t>
  </si>
  <si>
    <t>平
成
17
年</t>
    <rPh sb="0" eb="1">
      <t>ヘイ</t>
    </rPh>
    <rPh sb="2" eb="3">
      <t>シゲル</t>
    </rPh>
    <rPh sb="7" eb="8">
      <t>ネン</t>
    </rPh>
    <phoneticPr fontId="4"/>
  </si>
  <si>
    <t>平
成
18
年</t>
    <rPh sb="0" eb="1">
      <t>ヘイ</t>
    </rPh>
    <rPh sb="2" eb="3">
      <t>シゲル</t>
    </rPh>
    <rPh sb="7" eb="8">
      <t>ネン</t>
    </rPh>
    <phoneticPr fontId="4"/>
  </si>
  <si>
    <t>平
成
19
年</t>
    <rPh sb="0" eb="1">
      <t>ヘイ</t>
    </rPh>
    <rPh sb="2" eb="3">
      <t>シゲル</t>
    </rPh>
    <rPh sb="7" eb="8">
      <t>ネン</t>
    </rPh>
    <phoneticPr fontId="4"/>
  </si>
  <si>
    <t>平
成
20
年</t>
    <rPh sb="0" eb="1">
      <t>ヘイ</t>
    </rPh>
    <rPh sb="2" eb="3">
      <t>シゲル</t>
    </rPh>
    <rPh sb="7" eb="8">
      <t>ネン</t>
    </rPh>
    <phoneticPr fontId="4"/>
  </si>
  <si>
    <t>平
成
21
年</t>
    <rPh sb="0" eb="1">
      <t>ヘイ</t>
    </rPh>
    <rPh sb="2" eb="3">
      <t>シゲル</t>
    </rPh>
    <rPh sb="7" eb="8">
      <t>ネン</t>
    </rPh>
    <phoneticPr fontId="4"/>
  </si>
  <si>
    <t>平
成
22
年</t>
    <rPh sb="0" eb="1">
      <t>ヘイ</t>
    </rPh>
    <rPh sb="2" eb="3">
      <t>シゲル</t>
    </rPh>
    <rPh sb="7" eb="8">
      <t>ネン</t>
    </rPh>
    <phoneticPr fontId="4"/>
  </si>
  <si>
    <t>平
成
23
年</t>
    <rPh sb="0" eb="1">
      <t>ヘイ</t>
    </rPh>
    <rPh sb="2" eb="3">
      <t>シゲル</t>
    </rPh>
    <rPh sb="7" eb="8">
      <t>ネン</t>
    </rPh>
    <phoneticPr fontId="4"/>
  </si>
  <si>
    <t>平
成
24
年</t>
    <rPh sb="0" eb="1">
      <t>ヘイ</t>
    </rPh>
    <rPh sb="2" eb="3">
      <t>シゲル</t>
    </rPh>
    <rPh sb="7" eb="8">
      <t>ネン</t>
    </rPh>
    <phoneticPr fontId="4"/>
  </si>
  <si>
    <t>平
成
25
年</t>
    <rPh sb="0" eb="1">
      <t>ヘイ</t>
    </rPh>
    <rPh sb="2" eb="3">
      <t>シゲル</t>
    </rPh>
    <rPh sb="7" eb="8">
      <t>ネン</t>
    </rPh>
    <phoneticPr fontId="4"/>
  </si>
  <si>
    <t>平
成
26
年</t>
    <rPh sb="0" eb="1">
      <t>ヘイ</t>
    </rPh>
    <rPh sb="2" eb="3">
      <t>シゲル</t>
    </rPh>
    <rPh sb="7" eb="8">
      <t>ネン</t>
    </rPh>
    <phoneticPr fontId="4"/>
  </si>
  <si>
    <t>平
成
27
年</t>
    <rPh sb="0" eb="1">
      <t>ヘイ</t>
    </rPh>
    <rPh sb="2" eb="3">
      <t>シゲル</t>
    </rPh>
    <rPh sb="7" eb="8">
      <t>ネン</t>
    </rPh>
    <phoneticPr fontId="4"/>
  </si>
  <si>
    <t>平
成
28
年</t>
    <rPh sb="0" eb="1">
      <t>ヘイ</t>
    </rPh>
    <rPh sb="2" eb="3">
      <t>シゲル</t>
    </rPh>
    <rPh sb="7" eb="8">
      <t>ネン</t>
    </rPh>
    <phoneticPr fontId="4"/>
  </si>
  <si>
    <t>平
成
29
年</t>
    <rPh sb="0" eb="1">
      <t>ヘイ</t>
    </rPh>
    <rPh sb="2" eb="3">
      <t>シゲル</t>
    </rPh>
    <rPh sb="7" eb="8">
      <t>ネン</t>
    </rPh>
    <phoneticPr fontId="4"/>
  </si>
  <si>
    <t>平
成
30
年</t>
    <rPh sb="0" eb="1">
      <t>ヘイ</t>
    </rPh>
    <rPh sb="2" eb="3">
      <t>シゲル</t>
    </rPh>
    <rPh sb="7" eb="8">
      <t>ネン</t>
    </rPh>
    <phoneticPr fontId="4"/>
  </si>
  <si>
    <t>令和元年</t>
    <rPh sb="0" eb="2">
      <t>レイワ</t>
    </rPh>
    <rPh sb="2" eb="4">
      <t>ガンネン</t>
    </rPh>
    <phoneticPr fontId="4"/>
  </si>
  <si>
    <t>県立高等学校総数</t>
  </si>
  <si>
    <t>私立高等学校総数</t>
    <phoneticPr fontId="4"/>
  </si>
  <si>
    <t>特別支援学校総数</t>
  </si>
  <si>
    <t>※数値は、市内の高等学校(全日５校と定時との併置１校）と沖縄高等特別支援学校の合計。(   ）内は特別支援学校で内数。</t>
    <rPh sb="56" eb="57">
      <t>うち</t>
    </rPh>
    <rPh sb="57" eb="58">
      <t>すう</t>
    </rPh>
    <phoneticPr fontId="0" type="Hiragana"/>
  </si>
  <si>
    <t>資料：学校基本調査報告書</t>
    <phoneticPr fontId="0" type="Hiragana"/>
  </si>
  <si>
    <t>※令和3年度以降の特別支援学校総数に専攻科が含まれていないため、合計値とは異なる。</t>
    <rPh sb="1" eb="3">
      <t>レイワ</t>
    </rPh>
    <rPh sb="4" eb="6">
      <t>ネンド</t>
    </rPh>
    <rPh sb="6" eb="8">
      <t>イコウ</t>
    </rPh>
    <rPh sb="9" eb="11">
      <t>トクベツ</t>
    </rPh>
    <rPh sb="11" eb="13">
      <t>シエン</t>
    </rPh>
    <rPh sb="13" eb="15">
      <t>ガッコウ</t>
    </rPh>
    <rPh sb="15" eb="17">
      <t>ソウスウ</t>
    </rPh>
    <rPh sb="18" eb="21">
      <t>センコウカ</t>
    </rPh>
    <rPh sb="22" eb="23">
      <t>フク</t>
    </rPh>
    <rPh sb="32" eb="34">
      <t>ゴウケイ</t>
    </rPh>
    <rPh sb="34" eb="35">
      <t>アタイ</t>
    </rPh>
    <rPh sb="37" eb="38">
      <t>コト</t>
    </rPh>
    <phoneticPr fontId="4"/>
  </si>
  <si>
    <t>https://www.pref.okinawa.jp/toukeika/school/school_index.html</t>
    <phoneticPr fontId="4"/>
  </si>
  <si>
    <t>（12）高等学校の概況</t>
    <phoneticPr fontId="0" type="Hiragana"/>
  </si>
  <si>
    <t>各年度5月1日現在（単位：人）</t>
    <rPh sb="2" eb="3">
      <t>ど</t>
    </rPh>
    <rPh sb="10" eb="12">
      <t>たんい</t>
    </rPh>
    <rPh sb="13" eb="14">
      <t>にん</t>
    </rPh>
    <phoneticPr fontId="0" type="Hiragana"/>
  </si>
  <si>
    <t>平
成
15
年</t>
    <phoneticPr fontId="4"/>
  </si>
  <si>
    <t>平
成
16
年</t>
    <phoneticPr fontId="4"/>
  </si>
  <si>
    <t>令
和
3
年</t>
    <phoneticPr fontId="4"/>
  </si>
  <si>
    <t>令
和
4
年</t>
  </si>
  <si>
    <t>令
和
5
年</t>
  </si>
  <si>
    <t>令
和
6
年</t>
    <phoneticPr fontId="4"/>
  </si>
  <si>
    <t>県立高等学校総数</t>
    <phoneticPr fontId="0" type="Hiragana"/>
  </si>
  <si>
    <t>私立高等学校総数</t>
    <phoneticPr fontId="0" type="Hiragana"/>
  </si>
  <si>
    <t>特別支援学校総数</t>
    <phoneticPr fontId="0" type="Hiragana"/>
  </si>
  <si>
    <t>沖縄県統計資料WEBサイト（学校基本調査）</t>
    <rPh sb="0" eb="7">
      <t>オキナワケントウケイシリョウ</t>
    </rPh>
    <rPh sb="14" eb="20">
      <t>ガッコウキホンチョウサ</t>
    </rPh>
    <phoneticPr fontId="4"/>
  </si>
  <si>
    <t>※数値は、市内の高等学校(全日５校と定時との併置１校）および高等特別支援学校の合計。</t>
    <phoneticPr fontId="0" type="Hiragana"/>
  </si>
  <si>
    <t>(   ）内は特別支援学校で内数。</t>
    <rPh sb="14" eb="15">
      <t>ウチ</t>
    </rPh>
    <rPh sb="15" eb="16">
      <t>スウ</t>
    </rPh>
    <phoneticPr fontId="4"/>
  </si>
  <si>
    <t>（13）中学校卒業後の状況</t>
    <phoneticPr fontId="0" type="Hiragana"/>
  </si>
  <si>
    <t>各年度5月1日現在（単位：人、％）</t>
    <rPh sb="2" eb="3">
      <t>ど</t>
    </rPh>
    <rPh sb="10" eb="12">
      <t>たんい</t>
    </rPh>
    <rPh sb="13" eb="14">
      <t>にん</t>
    </rPh>
    <phoneticPr fontId="0" type="Hiragana"/>
  </si>
  <si>
    <t xml:space="preserve">卒業者                     </t>
    <phoneticPr fontId="0" type="Hiragana"/>
  </si>
  <si>
    <t>高等学校等進学者　　　　　　　　　</t>
    <phoneticPr fontId="0" type="Hiragana"/>
  </si>
  <si>
    <t>専修学校等
進学者・入学者　　　　　</t>
    <phoneticPr fontId="0" type="Hiragana"/>
  </si>
  <si>
    <t>公共職業能力・
開発施設等入学者</t>
    <phoneticPr fontId="0" type="Hiragana"/>
  </si>
  <si>
    <t>就職者　　　　　　　　　　　　　</t>
    <phoneticPr fontId="0" type="Hiragana"/>
  </si>
  <si>
    <t>左記以外の者</t>
    <phoneticPr fontId="0" type="Hiragana"/>
  </si>
  <si>
    <t>不詳・死亡</t>
    <phoneticPr fontId="0" type="Hiragana"/>
  </si>
  <si>
    <t>左記Aのうち他県への進学者</t>
    <phoneticPr fontId="0" type="Hiragana"/>
  </si>
  <si>
    <t>左記AおよびBのうち就職している者</t>
    <phoneticPr fontId="0" type="Hiragana"/>
  </si>
  <si>
    <t>高等学校等進学率(%)</t>
    <phoneticPr fontId="0" type="Hiragana"/>
  </si>
  <si>
    <t>就職者率(%)</t>
    <phoneticPr fontId="0" type="Hiragana"/>
  </si>
  <si>
    <t>区分</t>
  </si>
  <si>
    <t>(A)</t>
    <phoneticPr fontId="0" type="Hiragana"/>
  </si>
  <si>
    <t>(B)</t>
    <phoneticPr fontId="4"/>
  </si>
  <si>
    <t>(C)</t>
    <phoneticPr fontId="4"/>
  </si>
  <si>
    <t>(D)</t>
    <phoneticPr fontId="0" type="Hiragana"/>
  </si>
  <si>
    <t>(E)</t>
    <phoneticPr fontId="0" type="Hiragana"/>
  </si>
  <si>
    <t>(F)</t>
    <phoneticPr fontId="0" type="Hiragana"/>
  </si>
  <si>
    <t>(再掲)</t>
    <phoneticPr fontId="0" type="Hiragana"/>
  </si>
  <si>
    <t>平成17年</t>
    <phoneticPr fontId="0" type="Hiragana"/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</si>
  <si>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</si>
  <si>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</si>
  <si>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</si>
  <si>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</si>
  <si>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</si>
  <si>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</si>
  <si>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</si>
  <si>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</si>
  <si>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</si>
  <si>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</si>
  <si>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</si>
  <si>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</si>
  <si>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</si>
  <si>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令和元年</t>
    <phoneticPr fontId="4"/>
  </si>
  <si>
    <t>令和2年</t>
    <rPh sb="0" eb="2">
      <t>レイワ</t>
    </rPh>
    <phoneticPr fontId="4"/>
  </si>
  <si>
    <t>令和3年</t>
    <rPh sb="0" eb="2">
      <t>レイワ</t>
    </rPh>
    <phoneticPr fontId="4"/>
  </si>
  <si>
    <t>令和4年</t>
    <rPh sb="0" eb="2">
      <t>レイワ</t>
    </rPh>
    <phoneticPr fontId="4"/>
  </si>
  <si>
    <t>令和5年</t>
    <rPh sb="0" eb="2">
      <t>レイワ</t>
    </rPh>
    <phoneticPr fontId="4"/>
  </si>
  <si>
    <t>令和6年</t>
    <rPh sb="0" eb="2">
      <t>レイワ</t>
    </rPh>
    <phoneticPr fontId="4"/>
  </si>
  <si>
    <t>県内（令和6年3月）</t>
    <rPh sb="0" eb="2">
      <t>ケンナイ</t>
    </rPh>
    <rPh sb="3" eb="5">
      <t>レイワ</t>
    </rPh>
    <rPh sb="6" eb="7">
      <t>ネン</t>
    </rPh>
    <rPh sb="8" eb="9">
      <t>ガツ</t>
    </rPh>
    <phoneticPr fontId="4"/>
  </si>
  <si>
    <t>沖縄県統計資料WEBサイト（学校基本調査）</t>
    <rPh sb="0" eb="7">
      <t>おきなわけんとうけいしりょう</t>
    </rPh>
    <phoneticPr fontId="0" type="Hiragana"/>
  </si>
  <si>
    <t>（14）県立高等学校卒業後の状況</t>
    <phoneticPr fontId="0" type="Hiragana"/>
  </si>
  <si>
    <t>各年度5月1日現在（単位：人、％）</t>
  </si>
  <si>
    <t>大学進学者　　　　　　　　　</t>
    <phoneticPr fontId="0" type="Hiragana"/>
  </si>
  <si>
    <t>専修学校等進学者
（専門課程）　　　　　</t>
    <phoneticPr fontId="0" type="Hiragana"/>
  </si>
  <si>
    <t xml:space="preserve">専修学校等進学者
（一般課程）         </t>
    <phoneticPr fontId="0" type="Hiragana"/>
  </si>
  <si>
    <t>公共職業能力・開発
施設等入学者</t>
    <phoneticPr fontId="0" type="Hiragana"/>
  </si>
  <si>
    <t>就職者　　　　　　　　　　　　　(左記A～Dを除く）</t>
    <phoneticPr fontId="0" type="Hiragana"/>
  </si>
  <si>
    <t>一時的な仕事に
就いた者
(左記A～Dを除く）</t>
    <phoneticPr fontId="0" type="Hiragana"/>
  </si>
  <si>
    <t>左記（A～D)のうち
就職している者</t>
    <phoneticPr fontId="0" type="Hiragana"/>
  </si>
  <si>
    <t>大学等
進学率</t>
    <phoneticPr fontId="0" type="Hiragana"/>
  </si>
  <si>
    <t>就職者率</t>
    <phoneticPr fontId="0" type="Hiragana"/>
  </si>
  <si>
    <t>（B)</t>
  </si>
  <si>
    <t>(G)</t>
    <phoneticPr fontId="0" type="Hiragana"/>
  </si>
  <si>
    <t>(H)</t>
    <phoneticPr fontId="0" type="Hiragana"/>
  </si>
  <si>
    <t>総計</t>
    <phoneticPr fontId="0" type="Hiragana"/>
  </si>
  <si>
    <t>平成17年</t>
  </si>
  <si>
    <t>全日制</t>
    <phoneticPr fontId="0" type="Hiragana"/>
  </si>
  <si>
    <t>定時制</t>
    <phoneticPr fontId="0" type="Hiragana"/>
  </si>
  <si>
    <t>令和元年</t>
  </si>
  <si>
    <t>令和2年</t>
  </si>
  <si>
    <t>令和3年</t>
  </si>
  <si>
    <t>令和4年</t>
  </si>
  <si>
    <t>総計</t>
  </si>
  <si>
    <t>令和5年</t>
  </si>
  <si>
    <t>全日制</t>
  </si>
  <si>
    <t>定時制</t>
  </si>
  <si>
    <t>令和6年</t>
  </si>
  <si>
    <t>県内県立高等学校</t>
    <phoneticPr fontId="0" type="Hiragana"/>
  </si>
  <si>
    <t xml:space="preserve">  うち県立定時制</t>
    <phoneticPr fontId="0" type="Hiragana"/>
  </si>
  <si>
    <t xml:space="preserve">  私立全日制</t>
    <phoneticPr fontId="0" type="Hiragana"/>
  </si>
  <si>
    <t>※「平成21年」の全日制、定時制別の数値は学校基本調査報告書に記載がないため、不明（…）とした。</t>
    <rPh sb="39" eb="41">
      <t>ふめい</t>
    </rPh>
    <phoneticPr fontId="0" type="Hiragana"/>
  </si>
  <si>
    <t>（15）特別支援学校高等部卒業後の状況</t>
  </si>
  <si>
    <t>専修学校等入学者　　　　　　</t>
    <phoneticPr fontId="0" type="Hiragana"/>
  </si>
  <si>
    <t>左記（E)のうち社会福祉施設等入所・通所者</t>
    <phoneticPr fontId="0" type="Hiragana"/>
  </si>
  <si>
    <t>(A)</t>
  </si>
  <si>
    <t>　県内（令和6年3月）</t>
    <phoneticPr fontId="4"/>
  </si>
  <si>
    <t>(16)市立図書館種類別蔵書構成</t>
    <phoneticPr fontId="0" type="Hiragana"/>
  </si>
  <si>
    <t>令和7年3月末現在（単位：冊）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rPh sb="10" eb="12">
      <t>タンイ</t>
    </rPh>
    <rPh sb="13" eb="14">
      <t>サツ</t>
    </rPh>
    <phoneticPr fontId="4"/>
  </si>
  <si>
    <t>区分</t>
    <rPh sb="0" eb="2">
      <t>クブン</t>
    </rPh>
    <phoneticPr fontId="4"/>
  </si>
  <si>
    <t>0 総記</t>
    <phoneticPr fontId="1" type="Hiragana"/>
  </si>
  <si>
    <t>1 哲学</t>
    <phoneticPr fontId="1" type="Hiragana"/>
  </si>
  <si>
    <t>2 歴史</t>
    <phoneticPr fontId="1" type="Hiragana"/>
  </si>
  <si>
    <t>3 社会科学</t>
    <phoneticPr fontId="1" type="Hiragana"/>
  </si>
  <si>
    <t>4 自然科学</t>
    <phoneticPr fontId="1" type="Hiragana"/>
  </si>
  <si>
    <t>5 工学</t>
    <phoneticPr fontId="1" type="Hiragana"/>
  </si>
  <si>
    <t>6 産業</t>
    <phoneticPr fontId="1" type="Hiragana"/>
  </si>
  <si>
    <t>7 芸術</t>
    <phoneticPr fontId="1" type="Hiragana"/>
  </si>
  <si>
    <t>8 語学</t>
    <phoneticPr fontId="1" type="Hiragana"/>
  </si>
  <si>
    <t>9 文学</t>
    <phoneticPr fontId="1" type="Hiragana"/>
  </si>
  <si>
    <t>R 参考図書</t>
    <phoneticPr fontId="1" type="Hiragana"/>
  </si>
  <si>
    <t>一般書</t>
    <phoneticPr fontId="1" type="Hiragana"/>
  </si>
  <si>
    <t>児童書</t>
    <phoneticPr fontId="1" type="Hiragana"/>
  </si>
  <si>
    <t>B 文庫</t>
    <phoneticPr fontId="1" type="Hiragana"/>
  </si>
  <si>
    <t>K 郷土</t>
    <phoneticPr fontId="1" type="Hiragana"/>
  </si>
  <si>
    <t>RK 参考郷土</t>
    <phoneticPr fontId="1" type="Hiragana"/>
  </si>
  <si>
    <t>L地域</t>
    <rPh sb="1" eb="3">
      <t>ちいき</t>
    </rPh>
    <phoneticPr fontId="1" type="Hiragana"/>
  </si>
  <si>
    <t>RL参考地域</t>
    <rPh sb="2" eb="4">
      <t>さんこう</t>
    </rPh>
    <rPh sb="4" eb="6">
      <t>ちいき</t>
    </rPh>
    <phoneticPr fontId="1" type="Hiragana"/>
  </si>
  <si>
    <t>E 絵本</t>
    <phoneticPr fontId="1" type="Hiragana"/>
  </si>
  <si>
    <t>Ｃ 紙芝居</t>
    <phoneticPr fontId="1" type="Hiragana"/>
  </si>
  <si>
    <t>Ｙ 洋書</t>
    <phoneticPr fontId="1" type="Hiragana"/>
  </si>
  <si>
    <t>冊数</t>
    <rPh sb="0" eb="2">
      <t>サッスウ</t>
    </rPh>
    <phoneticPr fontId="4"/>
  </si>
  <si>
    <t>A1 レコード</t>
    <phoneticPr fontId="1" type="Hiragana"/>
  </si>
  <si>
    <t>A2 カセット</t>
    <phoneticPr fontId="1" type="Hiragana"/>
  </si>
  <si>
    <t>A3 ＣＤ</t>
    <phoneticPr fontId="1" type="Hiragana"/>
  </si>
  <si>
    <t>V1 ビデオ</t>
    <phoneticPr fontId="1" type="Hiragana"/>
  </si>
  <si>
    <t>V2 ＬＤ　</t>
    <phoneticPr fontId="1" type="Hiragana"/>
  </si>
  <si>
    <t>V3 ＤＶＤ</t>
    <phoneticPr fontId="1" type="Hiragana"/>
  </si>
  <si>
    <t>雑誌</t>
    <phoneticPr fontId="1" type="Hiragana"/>
  </si>
  <si>
    <t>合計</t>
    <phoneticPr fontId="1" type="Hiragana"/>
  </si>
  <si>
    <t>資料：市立図書館</t>
    <phoneticPr fontId="0" type="Hiragana"/>
  </si>
  <si>
    <t>（17）市立図書館　個人貸出状況</t>
    <phoneticPr fontId="0" type="Hiragana"/>
  </si>
  <si>
    <t>令和7年3月末現在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4"/>
  </si>
  <si>
    <t>月</t>
    <phoneticPr fontId="0" type="Hiragana"/>
  </si>
  <si>
    <t>図書館</t>
    <phoneticPr fontId="0" type="Hiragana"/>
  </si>
  <si>
    <t>貸出点数</t>
    <rPh sb="2" eb="3">
      <t>てん</t>
    </rPh>
    <phoneticPr fontId="0" type="Hiragana"/>
  </si>
  <si>
    <t>一般図書</t>
  </si>
  <si>
    <t>児童書</t>
  </si>
  <si>
    <t>郷土資料</t>
    <phoneticPr fontId="0" type="Hiragana"/>
  </si>
  <si>
    <t>地域資料</t>
    <phoneticPr fontId="0" type="Hiragana"/>
  </si>
  <si>
    <t>洋書</t>
    <phoneticPr fontId="0" type="Hiragana"/>
  </si>
  <si>
    <t>雑誌</t>
    <phoneticPr fontId="0" type="Hiragana"/>
  </si>
  <si>
    <t>AV資料</t>
    <phoneticPr fontId="0" type="Hiragana"/>
  </si>
  <si>
    <t>他館
借受資料</t>
    <phoneticPr fontId="4"/>
  </si>
  <si>
    <t>合計</t>
    <phoneticPr fontId="0" type="Hiragana"/>
  </si>
  <si>
    <t>中央図書館</t>
  </si>
  <si>
    <t>4月</t>
  </si>
  <si>
    <t>石川図書館</t>
  </si>
  <si>
    <t>勝連図書館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</si>
  <si>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</si>
  <si>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</si>
  <si>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</si>
  <si>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</si>
  <si>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</si>
  <si>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</si>
  <si>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</si>
  <si>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</si>
  <si>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</si>
  <si>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</si>
  <si>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</si>
  <si>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　計</t>
    <phoneticPr fontId="0" type="Hiragana"/>
  </si>
  <si>
    <t>（18）地区・年齢別利用者状況</t>
    <phoneticPr fontId="0" type="Hiragana"/>
  </si>
  <si>
    <t>　　　　　　　　年齢
地区</t>
    <rPh sb="11" eb="13">
      <t>チク</t>
    </rPh>
    <phoneticPr fontId="4"/>
  </si>
  <si>
    <t>児童</t>
    <phoneticPr fontId="0" type="Hiragana"/>
  </si>
  <si>
    <t>学生</t>
    <phoneticPr fontId="0" type="Hiragana"/>
  </si>
  <si>
    <t>一般</t>
    <phoneticPr fontId="0" type="Hiragana"/>
  </si>
  <si>
    <t>0～6</t>
    <phoneticPr fontId="0" type="Hiragana"/>
  </si>
  <si>
    <t>7～12</t>
    <phoneticPr fontId="0" type="Hiragana"/>
  </si>
  <si>
    <t>児童計</t>
    <phoneticPr fontId="0" type="Hiragana"/>
  </si>
  <si>
    <t>13～15</t>
    <phoneticPr fontId="0" type="Hiragana"/>
  </si>
  <si>
    <t>16～18</t>
    <phoneticPr fontId="0" type="Hiragana"/>
  </si>
  <si>
    <t>19～22</t>
    <phoneticPr fontId="0" type="Hiragana"/>
  </si>
  <si>
    <t>学生計</t>
    <phoneticPr fontId="0" type="Hiragana"/>
  </si>
  <si>
    <t>23～</t>
    <phoneticPr fontId="0" type="Hiragana"/>
  </si>
  <si>
    <t>赤野</t>
    <phoneticPr fontId="0" type="Hiragana"/>
  </si>
  <si>
    <t>宇堅</t>
    <phoneticPr fontId="0" type="Hiragana"/>
  </si>
  <si>
    <t>昆布</t>
    <phoneticPr fontId="0" type="Hiragana"/>
  </si>
  <si>
    <t>栄野比</t>
    <phoneticPr fontId="0" type="Hiragana"/>
  </si>
  <si>
    <t>西原</t>
    <phoneticPr fontId="0" type="Hiragana"/>
  </si>
  <si>
    <t>安慶名</t>
    <phoneticPr fontId="0" type="Hiragana"/>
  </si>
  <si>
    <t>平良川</t>
    <phoneticPr fontId="0" type="Hiragana"/>
  </si>
  <si>
    <t>上平良川</t>
    <phoneticPr fontId="0" type="Hiragana"/>
  </si>
  <si>
    <t>兼箇段</t>
    <phoneticPr fontId="0" type="Hiragana"/>
  </si>
  <si>
    <t>米原</t>
    <phoneticPr fontId="0" type="Hiragana"/>
  </si>
  <si>
    <t>江洲</t>
    <phoneticPr fontId="0" type="Hiragana"/>
  </si>
  <si>
    <t>宮里</t>
    <phoneticPr fontId="0" type="Hiragana"/>
  </si>
  <si>
    <t>喜仲</t>
    <phoneticPr fontId="0" type="Hiragana"/>
  </si>
  <si>
    <t>上江洲</t>
    <phoneticPr fontId="0" type="Hiragana"/>
  </si>
  <si>
    <t>大田</t>
    <phoneticPr fontId="0" type="Hiragana"/>
  </si>
  <si>
    <t>川田</t>
    <phoneticPr fontId="0" type="Hiragana"/>
  </si>
  <si>
    <t>塩屋</t>
    <phoneticPr fontId="0" type="Hiragana"/>
  </si>
  <si>
    <t>豊原</t>
    <phoneticPr fontId="0" type="Hiragana"/>
  </si>
  <si>
    <t>前原</t>
    <phoneticPr fontId="0" type="Hiragana"/>
  </si>
  <si>
    <t>志林川</t>
    <phoneticPr fontId="0" type="Hiragana"/>
  </si>
  <si>
    <t>新赤道</t>
    <phoneticPr fontId="0" type="Hiragana"/>
  </si>
  <si>
    <t>みどり町一・二丁目</t>
    <rPh sb="7" eb="9">
      <t>ちょうめ</t>
    </rPh>
    <phoneticPr fontId="0" type="Hiragana"/>
  </si>
  <si>
    <t>みどり町三・四丁目</t>
    <phoneticPr fontId="0" type="Hiragana"/>
  </si>
  <si>
    <t>みどり町五・六丁目</t>
    <phoneticPr fontId="0" type="Hiragana"/>
  </si>
  <si>
    <t>曙</t>
    <phoneticPr fontId="0" type="Hiragana"/>
  </si>
  <si>
    <t>南栄</t>
    <phoneticPr fontId="0" type="Hiragana"/>
  </si>
  <si>
    <t>城北</t>
    <phoneticPr fontId="0" type="Hiragana"/>
  </si>
  <si>
    <t>中央</t>
    <phoneticPr fontId="0" type="Hiragana"/>
  </si>
  <si>
    <t>松島</t>
    <phoneticPr fontId="0" type="Hiragana"/>
  </si>
  <si>
    <t>宮前</t>
    <phoneticPr fontId="0" type="Hiragana"/>
  </si>
  <si>
    <t>東山</t>
    <phoneticPr fontId="0" type="Hiragana"/>
  </si>
  <si>
    <t>旭</t>
    <phoneticPr fontId="0" type="Hiragana"/>
  </si>
  <si>
    <t>港</t>
    <phoneticPr fontId="0" type="Hiragana"/>
  </si>
  <si>
    <t>嘉手苅</t>
    <phoneticPr fontId="0" type="Hiragana"/>
  </si>
  <si>
    <t>山城</t>
    <phoneticPr fontId="0" type="Hiragana"/>
  </si>
  <si>
    <t>石川前原</t>
    <phoneticPr fontId="0" type="Hiragana"/>
  </si>
  <si>
    <t>東恩納</t>
    <phoneticPr fontId="0" type="Hiragana"/>
  </si>
  <si>
    <t>美原</t>
    <phoneticPr fontId="0" type="Hiragana"/>
  </si>
  <si>
    <t>南風原</t>
    <phoneticPr fontId="0" type="Hiragana"/>
  </si>
  <si>
    <t>平安名</t>
    <phoneticPr fontId="0" type="Hiragana"/>
  </si>
  <si>
    <t>内間</t>
    <phoneticPr fontId="0" type="Hiragana"/>
  </si>
  <si>
    <t>浜</t>
    <phoneticPr fontId="0" type="Hiragana"/>
  </si>
  <si>
    <t>比嘉</t>
    <phoneticPr fontId="0" type="Hiragana"/>
  </si>
  <si>
    <t>照間</t>
    <phoneticPr fontId="0" type="Hiragana"/>
  </si>
  <si>
    <t>与那城西原</t>
    <phoneticPr fontId="0" type="Hiragana"/>
  </si>
  <si>
    <t>饒辺</t>
    <phoneticPr fontId="0" type="Hiragana"/>
  </si>
  <si>
    <t>屋慶名</t>
    <phoneticPr fontId="0" type="Hiragana"/>
  </si>
  <si>
    <t>平安座</t>
    <phoneticPr fontId="0" type="Hiragana"/>
  </si>
  <si>
    <t>桃原</t>
    <phoneticPr fontId="0" type="Hiragana"/>
  </si>
  <si>
    <t>上原</t>
    <phoneticPr fontId="0" type="Hiragana"/>
  </si>
  <si>
    <t>宮城</t>
    <phoneticPr fontId="0" type="Hiragana"/>
  </si>
  <si>
    <t>池味</t>
    <phoneticPr fontId="0" type="Hiragana"/>
  </si>
  <si>
    <t>伊計</t>
    <phoneticPr fontId="0" type="Hiragana"/>
  </si>
  <si>
    <t>小計</t>
  </si>
  <si>
    <t>市外</t>
    <phoneticPr fontId="0" type="Hiragana"/>
  </si>
  <si>
    <t>総合計</t>
  </si>
  <si>
    <t>資料：市立図書館</t>
    <phoneticPr fontId="4"/>
  </si>
  <si>
    <t>（19）電子図書館利用状況</t>
    <rPh sb="4" eb="6">
      <t>デンシ</t>
    </rPh>
    <rPh sb="6" eb="9">
      <t>トショカン</t>
    </rPh>
    <rPh sb="9" eb="11">
      <t>リヨウ</t>
    </rPh>
    <rPh sb="11" eb="13">
      <t>ジョウキョウ</t>
    </rPh>
    <phoneticPr fontId="4"/>
  </si>
  <si>
    <t>令和6年3月末現在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4"/>
  </si>
  <si>
    <t>月</t>
  </si>
  <si>
    <t>7月</t>
    <rPh sb="1" eb="2">
      <t>ガツ</t>
    </rPh>
    <phoneticPr fontId="41"/>
  </si>
  <si>
    <t>8月</t>
    <rPh sb="1" eb="2">
      <t>ガツ</t>
    </rPh>
    <phoneticPr fontId="41"/>
  </si>
  <si>
    <t>9月</t>
    <rPh sb="1" eb="2">
      <t>ガツ</t>
    </rPh>
    <phoneticPr fontId="41"/>
  </si>
  <si>
    <t>10月</t>
    <rPh sb="2" eb="3">
      <t>ガツ</t>
    </rPh>
    <phoneticPr fontId="41"/>
  </si>
  <si>
    <t>11月</t>
    <rPh sb="2" eb="3">
      <t>ガツ</t>
    </rPh>
    <phoneticPr fontId="41"/>
  </si>
  <si>
    <t>12月</t>
    <rPh sb="2" eb="3">
      <t>ガツ</t>
    </rPh>
    <phoneticPr fontId="41"/>
  </si>
  <si>
    <t>総ログイン数</t>
    <rPh sb="0" eb="1">
      <t>ソウ</t>
    </rPh>
    <rPh sb="5" eb="6">
      <t>スウ</t>
    </rPh>
    <phoneticPr fontId="41"/>
  </si>
  <si>
    <t>月平均</t>
    <rPh sb="0" eb="1">
      <t>ツキ</t>
    </rPh>
    <rPh sb="1" eb="3">
      <t>ヘイキン</t>
    </rPh>
    <phoneticPr fontId="41"/>
  </si>
  <si>
    <t>ログイン回数</t>
    <rPh sb="4" eb="6">
      <t>カイスウ</t>
    </rPh>
    <phoneticPr fontId="20"/>
  </si>
  <si>
    <t>総閲覧数</t>
    <rPh sb="0" eb="1">
      <t>ソウ</t>
    </rPh>
    <rPh sb="1" eb="3">
      <t>エツラン</t>
    </rPh>
    <rPh sb="3" eb="4">
      <t>スウ</t>
    </rPh>
    <phoneticPr fontId="41"/>
  </si>
  <si>
    <t>閲覧回数
(電子雑誌含む）</t>
    <rPh sb="0" eb="2">
      <t>エツラン</t>
    </rPh>
    <rPh sb="6" eb="8">
      <t>デンシ</t>
    </rPh>
    <rPh sb="8" eb="10">
      <t>ザッシ</t>
    </rPh>
    <rPh sb="10" eb="11">
      <t>フク</t>
    </rPh>
    <phoneticPr fontId="41"/>
  </si>
  <si>
    <t>総貸出数</t>
    <rPh sb="0" eb="1">
      <t>ソウ</t>
    </rPh>
    <rPh sb="1" eb="3">
      <t>カシダシ</t>
    </rPh>
    <rPh sb="3" eb="4">
      <t>スウ</t>
    </rPh>
    <phoneticPr fontId="41"/>
  </si>
  <si>
    <t>貸出回数</t>
    <phoneticPr fontId="41"/>
  </si>
  <si>
    <t>（20）社会体育施設利用状況</t>
    <phoneticPr fontId="0" type="Hiragana"/>
  </si>
  <si>
    <t>（単位：人）</t>
    <rPh sb="4" eb="5">
      <t>ニン</t>
    </rPh>
    <phoneticPr fontId="4"/>
  </si>
  <si>
    <t>地区</t>
    <rPh sb="0" eb="2">
      <t>チク</t>
    </rPh>
    <phoneticPr fontId="4"/>
  </si>
  <si>
    <t>施設名</t>
    <rPh sb="0" eb="2">
      <t>しせつ</t>
    </rPh>
    <rPh sb="2" eb="3">
      <t>めい</t>
    </rPh>
    <phoneticPr fontId="0" type="Hiragana"/>
  </si>
  <si>
    <t>年度</t>
    <rPh sb="0" eb="1">
      <t>ネン</t>
    </rPh>
    <rPh sb="1" eb="2">
      <t>ド</t>
    </rPh>
    <phoneticPr fontId="4"/>
  </si>
  <si>
    <t>4月</t>
    <phoneticPr fontId="0" type="Hiragana"/>
  </si>
  <si>
    <t>具志川総合</t>
    <phoneticPr fontId="0" type="Hiragana"/>
  </si>
  <si>
    <t>令和5年度</t>
    <rPh sb="0" eb="2">
      <t>れいわ</t>
    </rPh>
    <phoneticPr fontId="0" type="Hiragana"/>
  </si>
  <si>
    <t>体育館</t>
  </si>
  <si>
    <t>令和6年度</t>
    <rPh sb="0" eb="2">
      <t>れいわ</t>
    </rPh>
    <rPh sb="3" eb="5">
      <t>ねんど</t>
    </rPh>
    <phoneticPr fontId="0" type="Hiragana"/>
  </si>
  <si>
    <t>グラウンド</t>
  </si>
  <si>
    <t>具志川野球場</t>
    <phoneticPr fontId="0" type="Hiragana"/>
  </si>
  <si>
    <t>具</t>
    <rPh sb="0" eb="1">
      <t>グ</t>
    </rPh>
    <phoneticPr fontId="4"/>
  </si>
  <si>
    <t>具志川庭球場</t>
    <phoneticPr fontId="0" type="Hiragana"/>
  </si>
  <si>
    <t>志</t>
    <rPh sb="0" eb="1">
      <t>シ</t>
    </rPh>
    <phoneticPr fontId="4"/>
  </si>
  <si>
    <t>川</t>
    <rPh sb="0" eb="1">
      <t>カワ</t>
    </rPh>
    <phoneticPr fontId="4"/>
  </si>
  <si>
    <t>喜屋武マーブ</t>
    <phoneticPr fontId="0" type="Hiragana"/>
  </si>
  <si>
    <t>公園庭球場</t>
  </si>
  <si>
    <t>具志川ドーム</t>
    <phoneticPr fontId="0" type="Hiragana"/>
  </si>
  <si>
    <t>具志川多種目球技場</t>
    <rPh sb="3" eb="9">
      <t>たしゅもくきゅうぎじょう</t>
    </rPh>
    <phoneticPr fontId="0" type="Hiragana"/>
  </si>
  <si>
    <t>石川体育館</t>
    <phoneticPr fontId="0" type="Hiragana"/>
  </si>
  <si>
    <t>石川プール</t>
    <phoneticPr fontId="0" type="Hiragana"/>
  </si>
  <si>
    <t>石</t>
    <rPh sb="0" eb="1">
      <t>イシ</t>
    </rPh>
    <phoneticPr fontId="4"/>
  </si>
  <si>
    <t>石川野球場</t>
    <phoneticPr fontId="0" type="Hiragana"/>
  </si>
  <si>
    <t>石川庭球場</t>
    <phoneticPr fontId="0" type="Hiragana"/>
  </si>
  <si>
    <t>与那城総合公園</t>
    <phoneticPr fontId="0" type="Hiragana"/>
  </si>
  <si>
    <t>陸上競技場</t>
  </si>
  <si>
    <t>多目的広場</t>
  </si>
  <si>
    <t>与那城総合公園</t>
    <rPh sb="3" eb="7">
      <t>そうごうこうえん</t>
    </rPh>
    <phoneticPr fontId="0" type="Hiragana"/>
  </si>
  <si>
    <t>多種目球技場</t>
  </si>
  <si>
    <t>与</t>
    <rPh sb="0" eb="1">
      <t>ヨ</t>
    </rPh>
    <phoneticPr fontId="4"/>
  </si>
  <si>
    <t>勝</t>
    <rPh sb="0" eb="1">
      <t>カツ</t>
    </rPh>
    <phoneticPr fontId="4"/>
  </si>
  <si>
    <t>庭球場</t>
  </si>
  <si>
    <t>勝連総合</t>
    <phoneticPr fontId="0" type="Hiragana"/>
  </si>
  <si>
    <t>勝連Ｂ＆Ｇ</t>
    <phoneticPr fontId="0" type="Hiragana"/>
  </si>
  <si>
    <t>海洋センター体育館</t>
  </si>
  <si>
    <t>海洋センタープール</t>
  </si>
  <si>
    <t>資料：観光・スポーツ課</t>
    <rPh sb="3" eb="5">
      <t>かんこう</t>
    </rPh>
    <phoneticPr fontId="0" type="Hiragana"/>
  </si>
  <si>
    <t>（21）学校施設利用状況</t>
    <rPh sb="4" eb="6">
      <t>がっこう</t>
    </rPh>
    <phoneticPr fontId="0" type="Hiragana"/>
  </si>
  <si>
    <t>赤道小学校</t>
    <rPh sb="0" eb="5">
      <t>アカミチショウガッコウ</t>
    </rPh>
    <phoneticPr fontId="4"/>
  </si>
  <si>
    <t>（体育館）</t>
    <rPh sb="1" eb="4">
      <t>タイイクカン</t>
    </rPh>
    <phoneticPr fontId="4"/>
  </si>
  <si>
    <t>具志川小学校</t>
    <rPh sb="0" eb="6">
      <t>グシカワショウガッコウ</t>
    </rPh>
    <phoneticPr fontId="4"/>
  </si>
  <si>
    <t>あげな小学校</t>
    <rPh sb="3" eb="6">
      <t>ショウガッコウ</t>
    </rPh>
    <phoneticPr fontId="4"/>
  </si>
  <si>
    <t>田場小学校</t>
    <rPh sb="0" eb="5">
      <t>タバショウガッコウ</t>
    </rPh>
    <phoneticPr fontId="4"/>
  </si>
  <si>
    <t>（運動場）</t>
    <rPh sb="1" eb="4">
      <t>ウンドウジョウ</t>
    </rPh>
    <phoneticPr fontId="4"/>
  </si>
  <si>
    <t>高江洲小学校</t>
    <rPh sb="0" eb="6">
      <t>タカエスショウガッコウ</t>
    </rPh>
    <phoneticPr fontId="4"/>
  </si>
  <si>
    <t>兼原小学校</t>
    <rPh sb="0" eb="5">
      <t>カネハラショウガッコウ</t>
    </rPh>
    <phoneticPr fontId="4"/>
  </si>
  <si>
    <t>中原小学校</t>
    <rPh sb="0" eb="5">
      <t>ナカハラショウガッコウ</t>
    </rPh>
    <phoneticPr fontId="4"/>
  </si>
  <si>
    <t>天願小学校</t>
    <rPh sb="0" eb="2">
      <t>テンガン</t>
    </rPh>
    <rPh sb="2" eb="5">
      <t>ショウガッコウ</t>
    </rPh>
    <phoneticPr fontId="4"/>
  </si>
  <si>
    <t>あげな中学校</t>
    <rPh sb="3" eb="6">
      <t>チュウガッコウ</t>
    </rPh>
    <phoneticPr fontId="4"/>
  </si>
  <si>
    <t>具志川中学校</t>
    <rPh sb="0" eb="6">
      <t>グシカワチュウガッコウ</t>
    </rPh>
    <phoneticPr fontId="4"/>
  </si>
  <si>
    <t>高江洲中学校</t>
    <rPh sb="0" eb="6">
      <t>タカエスチュウガッコウ</t>
    </rPh>
    <phoneticPr fontId="4"/>
  </si>
  <si>
    <t>具志川東中学校</t>
    <rPh sb="0" eb="7">
      <t>グシカワヒガシチュウガッコウ</t>
    </rPh>
    <phoneticPr fontId="4"/>
  </si>
  <si>
    <t>伊波小学校</t>
    <rPh sb="0" eb="5">
      <t>イハショウガッコウ</t>
    </rPh>
    <phoneticPr fontId="4"/>
  </si>
  <si>
    <t>伊波中学校</t>
    <rPh sb="0" eb="5">
      <t>イハチュウガッコウ</t>
    </rPh>
    <phoneticPr fontId="4"/>
  </si>
  <si>
    <t>石川中学校</t>
    <rPh sb="0" eb="5">
      <t>イシカワチュウガッコウ</t>
    </rPh>
    <phoneticPr fontId="4"/>
  </si>
  <si>
    <t>与那城小学校</t>
    <rPh sb="0" eb="6">
      <t>ヨナシロショウガッコウ</t>
    </rPh>
    <phoneticPr fontId="4"/>
  </si>
  <si>
    <t>与勝中学校</t>
    <rPh sb="0" eb="5">
      <t>ヨカツチュウガッコウ</t>
    </rPh>
    <phoneticPr fontId="4"/>
  </si>
  <si>
    <t>資料：観光・スポーツ課</t>
    <rPh sb="0" eb="2">
      <t>シリョウ</t>
    </rPh>
    <rPh sb="3" eb="5">
      <t>カンコウ</t>
    </rPh>
    <rPh sb="10" eb="11">
      <t>カ</t>
    </rPh>
    <phoneticPr fontId="4"/>
  </si>
  <si>
    <t>（22）市民芸術劇場・石川会館・きむたかホール利用状況</t>
    <phoneticPr fontId="0" type="Hiragana"/>
  </si>
  <si>
    <t>令和7年3月末現在（単位：件、日、％、人）</t>
    <rPh sb="10" eb="12">
      <t>タンイ</t>
    </rPh>
    <rPh sb="13" eb="14">
      <t>ケン</t>
    </rPh>
    <rPh sb="15" eb="16">
      <t>ヒ</t>
    </rPh>
    <rPh sb="19" eb="20">
      <t>ニン</t>
    </rPh>
    <phoneticPr fontId="4"/>
  </si>
  <si>
    <t>施設名</t>
    <rPh sb="0" eb="2">
      <t>シセツ</t>
    </rPh>
    <rPh sb="2" eb="3">
      <t>メイ</t>
    </rPh>
    <phoneticPr fontId="4"/>
  </si>
  <si>
    <t>　　　　区分
年度</t>
    <rPh sb="9" eb="10">
      <t>ねん</t>
    </rPh>
    <rPh sb="10" eb="11">
      <t>ど</t>
    </rPh>
    <phoneticPr fontId="0" type="Hiragana"/>
  </si>
  <si>
    <t>音楽</t>
    <phoneticPr fontId="0" type="Hiragana"/>
  </si>
  <si>
    <t>伝統芸能</t>
    <phoneticPr fontId="0" type="Hiragana"/>
  </si>
  <si>
    <t>演劇</t>
    <phoneticPr fontId="0" type="Hiragana"/>
  </si>
  <si>
    <t>映画</t>
    <phoneticPr fontId="0" type="Hiragana"/>
  </si>
  <si>
    <t>講演</t>
    <phoneticPr fontId="0" type="Hiragana"/>
  </si>
  <si>
    <t>集会</t>
    <phoneticPr fontId="0" type="Hiragana"/>
  </si>
  <si>
    <t>音楽劇</t>
    <phoneticPr fontId="0" type="Hiragana"/>
  </si>
  <si>
    <t>舞踊</t>
    <phoneticPr fontId="0" type="Hiragana"/>
  </si>
  <si>
    <t>その他</t>
    <phoneticPr fontId="0" type="Hiragana"/>
  </si>
  <si>
    <t>開館日数</t>
    <phoneticPr fontId="0" type="Hiragana"/>
  </si>
  <si>
    <t>稼動率</t>
    <phoneticPr fontId="0" type="Hiragana"/>
  </si>
  <si>
    <t>入場者数</t>
    <phoneticPr fontId="0" type="Hiragana"/>
  </si>
  <si>
    <t xml:space="preserve"> 市民芸術劇場（響 ホ ー ル）</t>
  </si>
  <si>
    <t>平成16年度</t>
  </si>
  <si>
    <t>平成17年度</t>
  </si>
  <si>
    <t>平成18年度</t>
  </si>
  <si>
    <t>平成19年度</t>
  </si>
  <si>
    <t>平成20年度</t>
  </si>
  <si>
    <t>平成21年度</t>
    <phoneticPr fontId="0" type="Hiragana"/>
  </si>
  <si>
    <t>平成22年度</t>
    <phoneticPr fontId="0" type="Hiragana"/>
  </si>
  <si>
    <t>平成23年度</t>
  </si>
  <si>
    <t>平成24年度</t>
  </si>
  <si>
    <t>平成25年度</t>
  </si>
  <si>
    <t>平成26年度</t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</si>
  <si>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</si>
  <si>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</si>
  <si>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</si>
  <si>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</si>
  <si>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phoneticPr fontId="4"/>
  </si>
  <si>
    <t>令和2年度</t>
    <rPh sb="0" eb="2">
      <t>レイワ</t>
    </rPh>
    <phoneticPr fontId="4"/>
  </si>
  <si>
    <t>令和3年度</t>
    <rPh sb="0" eb="2">
      <t>レイワ</t>
    </rPh>
    <phoneticPr fontId="4"/>
  </si>
  <si>
    <t>令和4年度</t>
    <rPh sb="0" eb="2">
      <t>レイワ</t>
    </rPh>
    <phoneticPr fontId="4"/>
  </si>
  <si>
    <t>令和5年度</t>
    <rPh sb="0" eb="2">
      <t>レイワ</t>
    </rPh>
    <phoneticPr fontId="4"/>
  </si>
  <si>
    <t>令和6年度</t>
    <rPh sb="0" eb="2">
      <t>レイワ</t>
    </rPh>
    <phoneticPr fontId="4"/>
  </si>
  <si>
    <t xml:space="preserve"> 市民芸術劇場（燈 ホ ー ル）</t>
    <phoneticPr fontId="4"/>
  </si>
  <si>
    <t>石川会館（大ホール）</t>
    <phoneticPr fontId="4"/>
  </si>
  <si>
    <t>－</t>
  </si>
  <si>
    <t>きむたかホール</t>
    <phoneticPr fontId="4"/>
  </si>
  <si>
    <t>資料：生涯学習文化振興センター</t>
    <phoneticPr fontId="0" type="Hiragana"/>
  </si>
  <si>
    <t>（23）市民芸術劇場・石川会館・きむたかホール催物開催状況</t>
    <phoneticPr fontId="0" type="Hiragana"/>
  </si>
  <si>
    <t>　　　区分
 月</t>
    <rPh sb="10" eb="11">
      <t>つき</t>
    </rPh>
    <phoneticPr fontId="1" type="Hiragana"/>
  </si>
  <si>
    <t>音楽</t>
    <phoneticPr fontId="1" type="Hiragana"/>
  </si>
  <si>
    <t>伝統芸能</t>
    <phoneticPr fontId="1" type="Hiragana"/>
  </si>
  <si>
    <t>演劇</t>
    <phoneticPr fontId="1" type="Hiragana"/>
  </si>
  <si>
    <t>映画</t>
    <phoneticPr fontId="1" type="Hiragana"/>
  </si>
  <si>
    <t>講演</t>
    <phoneticPr fontId="1" type="Hiragana"/>
  </si>
  <si>
    <t>集会</t>
    <phoneticPr fontId="1" type="Hiragana"/>
  </si>
  <si>
    <t>音楽劇</t>
    <phoneticPr fontId="1" type="Hiragana"/>
  </si>
  <si>
    <t>舞踊</t>
    <phoneticPr fontId="1" type="Hiragana"/>
  </si>
  <si>
    <t>その他</t>
    <phoneticPr fontId="1" type="Hiragana"/>
  </si>
  <si>
    <t>計</t>
    <phoneticPr fontId="1" type="Hiragana"/>
  </si>
  <si>
    <t>開館日数</t>
    <phoneticPr fontId="1" type="Hiragana"/>
  </si>
  <si>
    <t>稼動率</t>
    <phoneticPr fontId="1" type="Hiragana"/>
  </si>
  <si>
    <t>入場者数</t>
    <phoneticPr fontId="1" type="Hiragana"/>
  </si>
  <si>
    <t>市民芸術劇場（ 響 ホ ー ル）</t>
    <phoneticPr fontId="4"/>
  </si>
  <si>
    <t>4月</t>
    <phoneticPr fontId="1" type="Hiragana"/>
  </si>
  <si>
    <t>1月</t>
    <phoneticPr fontId="4"/>
  </si>
  <si>
    <t>小計</t>
    <rPh sb="0" eb="1">
      <t>しょう</t>
    </rPh>
    <phoneticPr fontId="1" type="Hiragana"/>
  </si>
  <si>
    <t>市民芸術劇場（燈 ホ ー ル）</t>
    <phoneticPr fontId="4"/>
  </si>
  <si>
    <t>合計</t>
    <rPh sb="0" eb="2">
      <t>ゴウケイ</t>
    </rPh>
    <phoneticPr fontId="4"/>
  </si>
  <si>
    <t>資料：生涯学習文化振興センター</t>
    <phoneticPr fontId="1" type="Hiragana"/>
  </si>
  <si>
    <t>（24）世界遺産勝連城跡休憩所来客者数の推移（月別・年度別）</t>
    <rPh sb="26" eb="28">
      <t>ねんど</t>
    </rPh>
    <rPh sb="28" eb="29">
      <t>べつ</t>
    </rPh>
    <phoneticPr fontId="0" type="Hiragana"/>
  </si>
  <si>
    <t>各年度3月末現在（単位：人）</t>
    <phoneticPr fontId="4"/>
  </si>
  <si>
    <t>平成18年度</t>
    <phoneticPr fontId="0" type="Hiragana"/>
  </si>
  <si>
    <t>平成19年度</t>
    <phoneticPr fontId="0" type="Hiragana"/>
  </si>
  <si>
    <t>平成20年度</t>
    <phoneticPr fontId="0" type="Hiragana"/>
  </si>
  <si>
    <t>平成23年度</t>
    <phoneticPr fontId="0" type="Hiragana"/>
  </si>
  <si>
    <t>平成24年度</t>
    <phoneticPr fontId="0" type="Hiragana"/>
  </si>
  <si>
    <t>平均</t>
    <phoneticPr fontId="0" type="Hiragana"/>
  </si>
  <si>
    <t>対前年度比</t>
    <phoneticPr fontId="0" type="Hiragana"/>
  </si>
  <si>
    <t>資料：プロジェクト推進2課</t>
    <rPh sb="9" eb="11">
      <t>スイシン</t>
    </rPh>
    <rPh sb="12" eb="13">
      <t>カ</t>
    </rPh>
    <phoneticPr fontId="4"/>
  </si>
  <si>
    <t>※令和3年度から令和4年度にかけて勝連城跡休憩所は一時閉鎖。その後勝連城跡文化観光拠点施設の中に勝連城跡休憩所も包含。</t>
    <rPh sb="1" eb="3">
      <t>レイワ</t>
    </rPh>
    <rPh sb="4" eb="6">
      <t>ネンド</t>
    </rPh>
    <rPh sb="8" eb="10">
      <t>レイワ</t>
    </rPh>
    <rPh sb="11" eb="13">
      <t>ネンド</t>
    </rPh>
    <rPh sb="17" eb="21">
      <t>カツレンジョウセキ</t>
    </rPh>
    <rPh sb="21" eb="24">
      <t>キュウケイジョ</t>
    </rPh>
    <rPh sb="25" eb="29">
      <t>イチジヘイサ</t>
    </rPh>
    <rPh sb="32" eb="33">
      <t>ゴ</t>
    </rPh>
    <rPh sb="33" eb="37">
      <t>カツレンジョウセキ</t>
    </rPh>
    <rPh sb="37" eb="43">
      <t>ブンカカンコウキョテン</t>
    </rPh>
    <rPh sb="43" eb="45">
      <t>シセツ</t>
    </rPh>
    <rPh sb="46" eb="47">
      <t>ナカ</t>
    </rPh>
    <rPh sb="48" eb="52">
      <t>カツレンジョウセキ</t>
    </rPh>
    <rPh sb="52" eb="55">
      <t>キュウケイジョ</t>
    </rPh>
    <rPh sb="56" eb="58">
      <t>ホウガン</t>
    </rPh>
    <phoneticPr fontId="4"/>
  </si>
  <si>
    <t>（25）うるま市勝連城跡文化観光拠点施設来客者数の推移（月別・年度別）</t>
    <phoneticPr fontId="0" type="Hiragana"/>
  </si>
  <si>
    <t>各年度末日現在（単位：人）</t>
    <rPh sb="4" eb="5">
      <t>じつ</t>
    </rPh>
    <phoneticPr fontId="0" type="Hiragana"/>
  </si>
  <si>
    <t>※令和3年10月より供用開始。</t>
    <rPh sb="1" eb="3">
      <t>レイワ</t>
    </rPh>
    <rPh sb="4" eb="5">
      <t>ネン</t>
    </rPh>
    <rPh sb="7" eb="8">
      <t>ガツ</t>
    </rPh>
    <rPh sb="10" eb="12">
      <t>キョウヨウ</t>
    </rPh>
    <rPh sb="12" eb="14">
      <t>カイシ</t>
    </rPh>
    <phoneticPr fontId="4"/>
  </si>
  <si>
    <t>※令和3年以降は勝連城跡休憩所も包含されたデータである。</t>
    <rPh sb="1" eb="3">
      <t>レイワ</t>
    </rPh>
    <rPh sb="4" eb="5">
      <t>ネン</t>
    </rPh>
    <rPh sb="5" eb="7">
      <t>イコウ</t>
    </rPh>
    <rPh sb="8" eb="12">
      <t>カツレンジョウアト</t>
    </rPh>
    <rPh sb="12" eb="15">
      <t>キュウケイジョ</t>
    </rPh>
    <rPh sb="16" eb="18">
      <t>ホウガン</t>
    </rPh>
    <phoneticPr fontId="4"/>
  </si>
  <si>
    <t>（26）あやはし館来客者数の推移（月別・年度別）</t>
    <phoneticPr fontId="0" type="Hiragana"/>
  </si>
  <si>
    <t>各年度3月末現在（単位：人）</t>
    <phoneticPr fontId="0" type="Hiragana"/>
  </si>
  <si>
    <t>平成15年度</t>
    <phoneticPr fontId="0" type="Hiragana"/>
  </si>
  <si>
    <t>平成16年度</t>
    <phoneticPr fontId="0" type="Hiragana"/>
  </si>
  <si>
    <t>平成17年度</t>
    <phoneticPr fontId="0" type="Hiragana"/>
  </si>
  <si>
    <t>資料：産業政策課</t>
    <rPh sb="3" eb="7">
      <t>サンギョウセイサク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</si>
</sst>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76" formatCode="#,##0_ "/>
    <numFmt numFmtId="177" formatCode="\(#\)"/>
    <numFmt numFmtId="178" formatCode="#,##0;;&quot;－&quot;"/>
    <numFmt numFmtId="179" formatCode="#,##0.0;[Red]&quot;¥&quot;\!\-#,##0.0"/>
    <numFmt numFmtId="180" formatCode="#,##0.0;&quot;▲ &quot;#,##0.0"/>
    <numFmt numFmtId="181" formatCode="#,##0.0;&quot;△ &quot;#,##0.0"/>
    <numFmt numFmtId="182" formatCode="0_);[Red]\(0\)"/>
    <numFmt numFmtId="183" formatCode="#&quot;  &quot;#&quot;  &quot;#&quot;&quot;"/>
    <numFmt numFmtId="184" formatCode="#\ \ #\ \ #"/>
    <numFmt numFmtId="185" formatCode="#,##0;[Red]#,##0"/>
    <numFmt numFmtId="186" formatCode="#,##0.0;[Red]\-#,##0.0"/>
    <numFmt numFmtId="187" formatCode="\(#.0\)"/>
    <numFmt numFmtId="188" formatCode="\(#,###\)"/>
    <numFmt numFmtId="189" formatCode="#,##0_);\(#,##0\)"/>
    <numFmt numFmtId="190" formatCode="\(0\)"/>
    <numFmt numFmtId="191" formatCode="#,##0;&quot;▲ &quot;#,##0"/>
    <numFmt numFmtId="192" formatCode="#,##0_);[Red]\(#,##0\)"/>
    <numFmt numFmtId="193" formatCode="#,##0_ ;[Red]\-#,##0\ "/>
    <numFmt numFmtId="194" formatCode="0.0%"/>
  </numFmts>
  <fonts count="4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30"/>
      <color theme="1"/>
      <name val="BIZ UD明朝 Medium"/>
      <family val="1"/>
      <charset val="128"/>
    </font>
    <font>
      <sz val="6"/>
      <name val="游ゴシック"/>
      <family val="3"/>
      <charset val="128"/>
      <scheme val="minor"/>
    </font>
    <font>
      <b/>
      <sz val="36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BIZ UD明朝 Medium"/>
      <family val="1"/>
      <charset val="128"/>
    </font>
    <font>
      <sz val="11"/>
      <name val="ＭＳ Ｐゴシック"/>
      <family val="3"/>
      <charset val="128"/>
    </font>
    <font>
      <b/>
      <sz val="14"/>
      <name val="BIZ UD明朝 Medium"/>
      <family val="1"/>
      <charset val="128"/>
    </font>
    <font>
      <sz val="11"/>
      <color rgb="FF3F3F76"/>
      <name val="游ゴシック"/>
      <family val="3"/>
      <scheme val="minor"/>
    </font>
    <font>
      <sz val="11"/>
      <color rgb="FF3F3F76"/>
      <name val="BIZ UD明朝 Medium"/>
      <family val="1"/>
      <charset val="128"/>
    </font>
    <font>
      <sz val="11"/>
      <name val="BIZ UD明朝 Medium"/>
      <family val="1"/>
      <charset val="128"/>
    </font>
    <font>
      <sz val="12"/>
      <color indexed="10"/>
      <name val="BIZ UD明朝 Medium"/>
      <family val="1"/>
      <charset val="128"/>
    </font>
    <font>
      <sz val="12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indexed="10"/>
      <name val="BIZ UD明朝 Medium"/>
      <family val="1"/>
      <charset val="128"/>
    </font>
    <font>
      <sz val="8"/>
      <name val="BIZ UD明朝 Medium"/>
      <family val="1"/>
      <charset val="128"/>
    </font>
    <font>
      <sz val="9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4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2"/>
      <color indexed="8"/>
      <name val="BIZ UD明朝 Medium"/>
      <family val="1"/>
      <charset val="128"/>
    </font>
    <font>
      <b/>
      <sz val="16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b/>
      <sz val="14"/>
      <color rgb="FFFF0000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b/>
      <sz val="14"/>
      <color indexed="10"/>
      <name val="BIZ UD明朝 Medium"/>
      <family val="1"/>
      <charset val="128"/>
    </font>
    <font>
      <sz val="12"/>
      <name val="ＭＳ 明朝"/>
      <family val="1"/>
      <charset val="128"/>
    </font>
    <font>
      <sz val="9"/>
      <color indexed="10"/>
      <name val="BIZ UD明朝 Medium"/>
      <family val="1"/>
      <charset val="128"/>
    </font>
    <font>
      <b/>
      <sz val="9"/>
      <color indexed="10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1.5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1"/>
      <color theme="1"/>
      <name val="ＭＳ Ｐゴシック"/>
      <family val="2"/>
      <charset val="128"/>
    </font>
    <font>
      <sz val="16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6"/>
      <name val="ＭＳ Ｐゴシック"/>
      <family val="2"/>
      <charset val="128"/>
    </font>
    <font>
      <b/>
      <sz val="10"/>
      <name val="BIZ UD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1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</borders>
  <cellStyleXfs count="15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2" fillId="0" borderId="0"/>
    <xf numFmtId="38" fontId="9" fillId="0" borderId="0" applyFont="0" applyFill="0" applyBorder="0" applyAlignment="0" applyProtection="0"/>
    <xf numFmtId="0" fontId="11" fillId="2" borderId="1" applyNumberFormat="0" applyAlignment="0" applyProtection="0">
      <alignment vertical="center"/>
    </xf>
    <xf numFmtId="0" fontId="9" fillId="0" borderId="0">
      <alignment horizontal="distributed" vertical="center" indent="1"/>
    </xf>
    <xf numFmtId="0" fontId="9" fillId="0" borderId="0"/>
    <xf numFmtId="0" fontId="9" fillId="0" borderId="0">
      <alignment vertical="center"/>
    </xf>
    <xf numFmtId="0" fontId="9" fillId="0" borderId="0"/>
    <xf numFmtId="0" fontId="38" fillId="0" borderId="0">
      <alignment vertical="center"/>
    </xf>
    <xf numFmtId="38" fontId="3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</cellStyleXfs>
  <cellXfs count="986">
    <xf numFmtId="0" fontId="0" fillId="0" borderId="0" xfId="0"/>
    <xf numFmtId="49" fontId="3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3" applyFont="1" applyFill="1" applyAlignment="1">
      <alignment horizontal="left" vertical="center"/>
    </xf>
    <xf numFmtId="0" fontId="8" fillId="0" borderId="0" xfId="3" applyFont="1" applyFill="1" applyAlignment="1">
      <alignment vertical="center"/>
    </xf>
    <xf numFmtId="0" fontId="6" fillId="0" borderId="0" xfId="4" applyFont="1" applyAlignment="1">
      <alignment vertical="center"/>
    </xf>
    <xf numFmtId="0" fontId="8" fillId="0" borderId="0" xfId="3" applyFont="1" applyAlignment="1">
      <alignment vertical="center"/>
    </xf>
    <xf numFmtId="38" fontId="10" fillId="0" borderId="0" xfId="5" applyFont="1" applyFill="1" applyAlignment="1">
      <alignment horizontal="left" vertical="center"/>
    </xf>
    <xf numFmtId="38" fontId="12" fillId="0" borderId="0" xfId="6" applyNumberFormat="1" applyFont="1" applyFill="1" applyBorder="1" applyAlignment="1">
      <alignment vertical="center"/>
    </xf>
    <xf numFmtId="38" fontId="13" fillId="0" borderId="0" xfId="5" applyFont="1" applyFill="1" applyAlignment="1">
      <alignment horizontal="right" vertical="center"/>
    </xf>
    <xf numFmtId="38" fontId="14" fillId="0" borderId="2" xfId="5" applyFont="1" applyFill="1" applyBorder="1" applyAlignment="1">
      <alignment horizontal="center" vertical="center"/>
    </xf>
    <xf numFmtId="38" fontId="6" fillId="0" borderId="2" xfId="5" applyFont="1" applyFill="1" applyBorder="1" applyAlignment="1">
      <alignment horizontal="right" vertical="center"/>
    </xf>
    <xf numFmtId="38" fontId="13" fillId="3" borderId="3" xfId="5" applyFont="1" applyFill="1" applyBorder="1" applyAlignment="1">
      <alignment horizontal="center" vertical="center"/>
    </xf>
    <xf numFmtId="38" fontId="13" fillId="3" borderId="4" xfId="5" applyFont="1" applyFill="1" applyBorder="1" applyAlignment="1">
      <alignment horizontal="center" vertical="center" shrinkToFit="1"/>
    </xf>
    <xf numFmtId="38" fontId="13" fillId="0" borderId="0" xfId="5" applyFont="1" applyFill="1" applyBorder="1" applyAlignment="1">
      <alignment horizontal="left" vertical="center"/>
    </xf>
    <xf numFmtId="38" fontId="15" fillId="4" borderId="3" xfId="5" applyFont="1" applyFill="1" applyBorder="1" applyAlignment="1">
      <alignment horizontal="distributed" vertical="center"/>
    </xf>
    <xf numFmtId="38" fontId="15" fillId="4" borderId="4" xfId="5" applyFont="1" applyFill="1" applyBorder="1" applyAlignment="1">
      <alignment horizontal="right" vertical="center"/>
    </xf>
    <xf numFmtId="0" fontId="16" fillId="0" borderId="0" xfId="4" applyFont="1" applyAlignment="1">
      <alignment vertical="center"/>
    </xf>
    <xf numFmtId="38" fontId="13" fillId="0" borderId="5" xfId="5" applyFont="1" applyFill="1" applyBorder="1" applyAlignment="1">
      <alignment horizontal="distributed" vertical="center"/>
    </xf>
    <xf numFmtId="38" fontId="13" fillId="0" borderId="6" xfId="5" applyFont="1" applyFill="1" applyBorder="1" applyAlignment="1">
      <alignment horizontal="right" vertical="center"/>
    </xf>
    <xf numFmtId="38" fontId="6" fillId="0" borderId="0" xfId="4" applyNumberFormat="1" applyFont="1" applyAlignment="1">
      <alignment vertical="center"/>
    </xf>
    <xf numFmtId="38" fontId="17" fillId="0" borderId="0" xfId="5" applyFont="1" applyFill="1" applyBorder="1" applyAlignment="1">
      <alignment horizontal="left" vertical="center"/>
    </xf>
    <xf numFmtId="38" fontId="18" fillId="0" borderId="6" xfId="5" applyFont="1" applyFill="1" applyBorder="1" applyAlignment="1">
      <alignment horizontal="right" vertical="center" shrinkToFit="1"/>
    </xf>
    <xf numFmtId="38" fontId="6" fillId="0" borderId="6" xfId="5" applyFont="1" applyFill="1" applyBorder="1" applyAlignment="1">
      <alignment horizontal="right" vertical="center"/>
    </xf>
    <xf numFmtId="38" fontId="13" fillId="0" borderId="0" xfId="5" applyFont="1" applyFill="1" applyBorder="1" applyAlignment="1">
      <alignment horizontal="center" vertical="center"/>
    </xf>
    <xf numFmtId="38" fontId="19" fillId="0" borderId="6" xfId="5" applyFont="1" applyFill="1" applyBorder="1" applyAlignment="1">
      <alignment horizontal="right" vertical="center"/>
    </xf>
    <xf numFmtId="38" fontId="15" fillId="4" borderId="5" xfId="5" applyFont="1" applyFill="1" applyBorder="1" applyAlignment="1">
      <alignment horizontal="distributed" vertical="center"/>
    </xf>
    <xf numFmtId="38" fontId="15" fillId="4" borderId="6" xfId="5" applyFont="1" applyFill="1" applyBorder="1" applyAlignment="1">
      <alignment horizontal="right" vertical="center"/>
    </xf>
    <xf numFmtId="38" fontId="13" fillId="0" borderId="7" xfId="5" applyFont="1" applyFill="1" applyBorder="1" applyAlignment="1">
      <alignment horizontal="distributed" vertical="center"/>
    </xf>
    <xf numFmtId="38" fontId="19" fillId="0" borderId="8" xfId="5" applyFont="1" applyFill="1" applyBorder="1" applyAlignment="1">
      <alignment horizontal="right" vertical="center"/>
    </xf>
    <xf numFmtId="38" fontId="13" fillId="0" borderId="8" xfId="5" applyFont="1" applyFill="1" applyBorder="1" applyAlignment="1">
      <alignment horizontal="right" vertical="center"/>
    </xf>
    <xf numFmtId="38" fontId="13" fillId="0" borderId="0" xfId="5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0" fillId="0" borderId="0" xfId="7" applyFont="1" applyAlignment="1">
      <alignment horizontal="left" vertical="center"/>
    </xf>
    <xf numFmtId="0" fontId="10" fillId="0" borderId="0" xfId="7" applyFont="1" applyAlignment="1">
      <alignment horizontal="center" vertical="center"/>
    </xf>
    <xf numFmtId="0" fontId="10" fillId="0" borderId="0" xfId="7" applyFont="1" applyAlignment="1">
      <alignment vertical="center"/>
    </xf>
    <xf numFmtId="0" fontId="21" fillId="0" borderId="0" xfId="7" applyFont="1" applyAlignment="1">
      <alignment horizontal="left" vertical="center"/>
    </xf>
    <xf numFmtId="0" fontId="22" fillId="0" borderId="0" xfId="7" applyFont="1" applyAlignment="1">
      <alignment vertical="center"/>
    </xf>
    <xf numFmtId="0" fontId="15" fillId="0" borderId="0" xfId="7" applyFont="1" applyAlignment="1">
      <alignment horizontal="left" vertical="center"/>
    </xf>
    <xf numFmtId="0" fontId="15" fillId="0" borderId="0" xfId="7" applyFont="1" applyAlignment="1">
      <alignment horizontal="right" vertical="center"/>
    </xf>
    <xf numFmtId="0" fontId="23" fillId="0" borderId="0" xfId="7" applyFont="1" applyAlignment="1">
      <alignment horizontal="right" vertical="center"/>
    </xf>
    <xf numFmtId="0" fontId="22" fillId="0" borderId="0" xfId="7" applyFont="1" applyAlignment="1">
      <alignment horizontal="right" vertical="center"/>
    </xf>
    <xf numFmtId="0" fontId="13" fillId="0" borderId="0" xfId="7" applyFont="1" applyAlignment="1">
      <alignment horizontal="right" vertical="center"/>
    </xf>
    <xf numFmtId="0" fontId="15" fillId="3" borderId="4" xfId="7" applyFont="1" applyFill="1" applyBorder="1" applyAlignment="1">
      <alignment horizontal="center" vertical="center"/>
    </xf>
    <xf numFmtId="0" fontId="15" fillId="3" borderId="9" xfId="7" applyFont="1" applyFill="1" applyBorder="1" applyAlignment="1">
      <alignment horizontal="centerContinuous" vertical="center"/>
    </xf>
    <xf numFmtId="0" fontId="15" fillId="3" borderId="10" xfId="7" applyFont="1" applyFill="1" applyBorder="1" applyAlignment="1">
      <alignment horizontal="centerContinuous" vertical="center"/>
    </xf>
    <xf numFmtId="0" fontId="15" fillId="3" borderId="4" xfId="7" applyFont="1" applyFill="1" applyBorder="1" applyAlignment="1">
      <alignment horizontal="center" vertical="center" textRotation="255" wrapText="1"/>
    </xf>
    <xf numFmtId="0" fontId="13" fillId="0" borderId="5" xfId="7" applyFont="1" applyBorder="1" applyAlignment="1">
      <alignment horizontal="center" vertical="center" textRotation="255" wrapText="1"/>
    </xf>
    <xf numFmtId="0" fontId="13" fillId="0" borderId="0" xfId="7" applyFont="1" applyAlignment="1">
      <alignment horizontal="center" vertical="center" textRotation="255" wrapText="1"/>
    </xf>
    <xf numFmtId="0" fontId="13" fillId="0" borderId="0" xfId="7" applyFont="1" applyAlignment="1">
      <alignment horizontal="center" vertical="center" textRotation="255"/>
    </xf>
    <xf numFmtId="0" fontId="15" fillId="3" borderId="8" xfId="7" applyFont="1" applyFill="1" applyBorder="1" applyAlignment="1">
      <alignment horizontal="center" vertical="center"/>
    </xf>
    <xf numFmtId="0" fontId="15" fillId="3" borderId="10" xfId="7" applyFont="1" applyFill="1" applyBorder="1" applyAlignment="1">
      <alignment horizontal="center" vertical="center"/>
    </xf>
    <xf numFmtId="0" fontId="15" fillId="3" borderId="11" xfId="7" applyFont="1" applyFill="1" applyBorder="1" applyAlignment="1">
      <alignment horizontal="center" vertical="center"/>
    </xf>
    <xf numFmtId="0" fontId="15" fillId="3" borderId="8" xfId="7" applyFont="1" applyFill="1" applyBorder="1" applyAlignment="1">
      <alignment horizontal="center" vertical="center" textRotation="255" wrapText="1"/>
    </xf>
    <xf numFmtId="0" fontId="15" fillId="3" borderId="12" xfId="7" applyFont="1" applyFill="1" applyBorder="1" applyAlignment="1">
      <alignment horizontal="center" vertical="center"/>
    </xf>
    <xf numFmtId="0" fontId="15" fillId="3" borderId="9" xfId="7" applyFont="1" applyFill="1" applyBorder="1" applyAlignment="1">
      <alignment horizontal="center" vertical="center"/>
    </xf>
    <xf numFmtId="0" fontId="15" fillId="4" borderId="4" xfId="7" applyFont="1" applyFill="1" applyBorder="1" applyAlignment="1">
      <alignment horizontal="distributed" vertical="center"/>
    </xf>
    <xf numFmtId="176" fontId="15" fillId="4" borderId="13" xfId="7" applyNumberFormat="1" applyFont="1" applyFill="1" applyBorder="1" applyAlignment="1">
      <alignment horizontal="right" vertical="center" wrapText="1"/>
    </xf>
    <xf numFmtId="0" fontId="13" fillId="0" borderId="5" xfId="7" applyFont="1" applyBorder="1" applyAlignment="1">
      <alignment horizontal="right" vertical="center"/>
    </xf>
    <xf numFmtId="0" fontId="15" fillId="0" borderId="6" xfId="7" applyFont="1" applyBorder="1" applyAlignment="1">
      <alignment horizontal="distributed" vertical="center"/>
    </xf>
    <xf numFmtId="176" fontId="15" fillId="0" borderId="14" xfId="7" applyNumberFormat="1" applyFont="1" applyBorder="1" applyAlignment="1">
      <alignment horizontal="right" vertical="center" wrapText="1"/>
    </xf>
    <xf numFmtId="176" fontId="15" fillId="0" borderId="6" xfId="7" applyNumberFormat="1" applyFont="1" applyBorder="1" applyAlignment="1">
      <alignment horizontal="right" vertical="center" wrapText="1"/>
    </xf>
    <xf numFmtId="0" fontId="15" fillId="4" borderId="6" xfId="7" applyFont="1" applyFill="1" applyBorder="1" applyAlignment="1">
      <alignment horizontal="center" vertical="center"/>
    </xf>
    <xf numFmtId="176" fontId="15" fillId="4" borderId="14" xfId="7" applyNumberFormat="1" applyFont="1" applyFill="1" applyBorder="1" applyAlignment="1">
      <alignment horizontal="right" vertical="center" wrapText="1"/>
    </xf>
    <xf numFmtId="176" fontId="15" fillId="0" borderId="0" xfId="7" applyNumberFormat="1" applyFont="1" applyBorder="1" applyAlignment="1">
      <alignment horizontal="right" vertical="center" wrapText="1"/>
    </xf>
    <xf numFmtId="0" fontId="15" fillId="0" borderId="14" xfId="7" applyFont="1" applyBorder="1" applyAlignment="1">
      <alignment vertical="center"/>
    </xf>
    <xf numFmtId="38" fontId="15" fillId="0" borderId="6" xfId="5" applyFont="1" applyFill="1" applyBorder="1" applyAlignment="1">
      <alignment horizontal="distributed" vertical="center"/>
    </xf>
    <xf numFmtId="38" fontId="15" fillId="4" borderId="6" xfId="5" applyFont="1" applyFill="1" applyBorder="1" applyAlignment="1">
      <alignment horizontal="center" vertical="center"/>
    </xf>
    <xf numFmtId="0" fontId="13" fillId="0" borderId="0" xfId="7" applyFont="1" applyBorder="1" applyAlignment="1">
      <alignment horizontal="right" vertical="center"/>
    </xf>
    <xf numFmtId="38" fontId="15" fillId="0" borderId="8" xfId="5" applyFont="1" applyFill="1" applyBorder="1" applyAlignment="1">
      <alignment horizontal="distributed" vertical="center"/>
    </xf>
    <xf numFmtId="176" fontId="15" fillId="0" borderId="15" xfId="7" applyNumberFormat="1" applyFont="1" applyBorder="1" applyAlignment="1">
      <alignment horizontal="right" vertical="center" wrapText="1"/>
    </xf>
    <xf numFmtId="176" fontId="15" fillId="0" borderId="8" xfId="7" applyNumberFormat="1" applyFont="1" applyBorder="1" applyAlignment="1">
      <alignment horizontal="right" vertical="center" wrapText="1"/>
    </xf>
    <xf numFmtId="0" fontId="21" fillId="0" borderId="0" xfId="7" applyFont="1" applyAlignment="1">
      <alignment horizontal="center" vertical="center"/>
    </xf>
    <xf numFmtId="0" fontId="21" fillId="0" borderId="0" xfId="7" applyFont="1" applyAlignment="1">
      <alignment vertical="center"/>
    </xf>
    <xf numFmtId="0" fontId="16" fillId="0" borderId="0" xfId="7" applyFont="1" applyAlignment="1">
      <alignment horizontal="right" vertical="center"/>
    </xf>
    <xf numFmtId="176" fontId="24" fillId="0" borderId="6" xfId="7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0" fontId="15" fillId="0" borderId="0" xfId="7" applyFont="1" applyBorder="1" applyAlignment="1">
      <alignment horizontal="distributed" vertical="center"/>
    </xf>
    <xf numFmtId="0" fontId="24" fillId="0" borderId="6" xfId="7" applyFont="1" applyBorder="1" applyAlignment="1">
      <alignment horizontal="distributed" vertical="center"/>
    </xf>
    <xf numFmtId="176" fontId="24" fillId="0" borderId="14" xfId="7" applyNumberFormat="1" applyFont="1" applyBorder="1" applyAlignment="1">
      <alignment horizontal="right" vertical="center" wrapText="1"/>
    </xf>
    <xf numFmtId="177" fontId="24" fillId="0" borderId="6" xfId="7" applyNumberFormat="1" applyFont="1" applyBorder="1" applyAlignment="1">
      <alignment horizontal="right" vertical="center" wrapText="1"/>
    </xf>
    <xf numFmtId="0" fontId="24" fillId="0" borderId="8" xfId="7" applyFont="1" applyBorder="1" applyAlignment="1">
      <alignment horizontal="distributed" vertical="center"/>
    </xf>
    <xf numFmtId="176" fontId="24" fillId="0" borderId="15" xfId="7" applyNumberFormat="1" applyFont="1" applyBorder="1" applyAlignment="1">
      <alignment horizontal="right" vertical="center" wrapText="1"/>
    </xf>
    <xf numFmtId="176" fontId="24" fillId="0" borderId="8" xfId="7" applyNumberFormat="1" applyFont="1" applyBorder="1" applyAlignment="1">
      <alignment horizontal="right" vertical="center" wrapText="1"/>
    </xf>
    <xf numFmtId="0" fontId="24" fillId="0" borderId="0" xfId="7" applyFont="1" applyBorder="1" applyAlignment="1">
      <alignment horizontal="distributed" vertical="center"/>
    </xf>
    <xf numFmtId="176" fontId="24" fillId="0" borderId="0" xfId="7" applyNumberFormat="1" applyFont="1" applyBorder="1" applyAlignment="1">
      <alignment horizontal="right" vertical="center" wrapText="1"/>
    </xf>
    <xf numFmtId="0" fontId="6" fillId="0" borderId="0" xfId="7" applyFont="1" applyAlignment="1">
      <alignment horizontal="right" vertical="center"/>
    </xf>
    <xf numFmtId="0" fontId="13" fillId="0" borderId="0" xfId="7" applyFont="1" applyAlignment="1">
      <alignment vertical="center"/>
    </xf>
    <xf numFmtId="176" fontId="14" fillId="0" borderId="0" xfId="7" applyNumberFormat="1" applyFont="1" applyBorder="1" applyAlignment="1">
      <alignment horizontal="right" vertical="center" wrapText="1"/>
    </xf>
    <xf numFmtId="178" fontId="17" fillId="0" borderId="0" xfId="5" applyNumberFormat="1" applyFont="1" applyFill="1" applyBorder="1" applyAlignment="1">
      <alignment vertical="center"/>
    </xf>
    <xf numFmtId="178" fontId="17" fillId="0" borderId="0" xfId="5" applyNumberFormat="1" applyFont="1" applyFill="1" applyBorder="1" applyAlignment="1" applyProtection="1">
      <alignment vertical="center"/>
      <protection locked="0"/>
    </xf>
    <xf numFmtId="0" fontId="13" fillId="0" borderId="0" xfId="7" applyFont="1" applyAlignment="1">
      <alignment horizontal="center" vertical="center"/>
    </xf>
    <xf numFmtId="0" fontId="13" fillId="0" borderId="0" xfId="7" applyFont="1" applyAlignment="1">
      <alignment horizontal="distributed" vertical="center"/>
    </xf>
    <xf numFmtId="0" fontId="15" fillId="3" borderId="3" xfId="7" applyFont="1" applyFill="1" applyBorder="1" applyAlignment="1">
      <alignment horizontal="center" vertical="center"/>
    </xf>
    <xf numFmtId="0" fontId="15" fillId="3" borderId="12" xfId="7" applyFont="1" applyFill="1" applyBorder="1" applyAlignment="1">
      <alignment horizontal="centerContinuous" vertical="center"/>
    </xf>
    <xf numFmtId="0" fontId="15" fillId="3" borderId="4" xfId="7" applyFont="1" applyFill="1" applyBorder="1" applyAlignment="1">
      <alignment horizontal="center" vertical="center" textRotation="255"/>
    </xf>
    <xf numFmtId="0" fontId="15" fillId="3" borderId="7" xfId="7" applyFont="1" applyFill="1" applyBorder="1" applyAlignment="1">
      <alignment horizontal="center" vertical="center"/>
    </xf>
    <xf numFmtId="0" fontId="15" fillId="3" borderId="8" xfId="7" applyFont="1" applyFill="1" applyBorder="1" applyAlignment="1">
      <alignment horizontal="center" vertical="center"/>
    </xf>
    <xf numFmtId="0" fontId="15" fillId="3" borderId="8" xfId="7" applyFont="1" applyFill="1" applyBorder="1" applyAlignment="1">
      <alignment horizontal="center" vertical="center" wrapText="1"/>
    </xf>
    <xf numFmtId="0" fontId="15" fillId="3" borderId="4" xfId="7" applyFont="1" applyFill="1" applyBorder="1" applyAlignment="1">
      <alignment horizontal="center" vertical="center" wrapText="1"/>
    </xf>
    <xf numFmtId="0" fontId="15" fillId="3" borderId="8" xfId="7" applyFont="1" applyFill="1" applyBorder="1" applyAlignment="1">
      <alignment horizontal="center" vertical="center" textRotation="255"/>
    </xf>
    <xf numFmtId="0" fontId="15" fillId="4" borderId="5" xfId="7" applyFont="1" applyFill="1" applyBorder="1" applyAlignment="1">
      <alignment horizontal="distributed" vertical="center"/>
    </xf>
    <xf numFmtId="176" fontId="15" fillId="4" borderId="4" xfId="7" applyNumberFormat="1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distributed" vertical="center"/>
    </xf>
    <xf numFmtId="176" fontId="15" fillId="4" borderId="6" xfId="7" applyNumberFormat="1" applyFont="1" applyFill="1" applyBorder="1" applyAlignment="1">
      <alignment horizontal="right" vertical="center" wrapText="1"/>
    </xf>
    <xf numFmtId="0" fontId="15" fillId="0" borderId="5" xfId="7" applyFont="1" applyBorder="1" applyAlignment="1">
      <alignment horizontal="distributed" vertical="center"/>
    </xf>
    <xf numFmtId="0" fontId="15" fillId="0" borderId="5" xfId="7" applyFont="1" applyFill="1" applyBorder="1" applyAlignment="1">
      <alignment horizontal="distributed" vertical="center"/>
    </xf>
    <xf numFmtId="176" fontId="6" fillId="0" borderId="0" xfId="0" applyNumberFormat="1" applyFont="1" applyAlignment="1">
      <alignment vertical="center"/>
    </xf>
    <xf numFmtId="176" fontId="15" fillId="0" borderId="6" xfId="0" applyNumberFormat="1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5" fillId="0" borderId="6" xfId="7" applyFont="1" applyBorder="1" applyAlignment="1">
      <alignment horizontal="right" vertical="center"/>
    </xf>
    <xf numFmtId="0" fontId="15" fillId="4" borderId="6" xfId="0" applyFont="1" applyFill="1" applyBorder="1" applyAlignment="1">
      <alignment horizontal="right" vertical="center"/>
    </xf>
    <xf numFmtId="176" fontId="15" fillId="4" borderId="6" xfId="0" applyNumberFormat="1" applyFont="1" applyFill="1" applyBorder="1" applyAlignment="1">
      <alignment horizontal="right" vertical="center"/>
    </xf>
    <xf numFmtId="0" fontId="15" fillId="0" borderId="7" xfId="7" applyFont="1" applyFill="1" applyBorder="1" applyAlignment="1">
      <alignment horizontal="distributed" vertical="center"/>
    </xf>
    <xf numFmtId="0" fontId="15" fillId="0" borderId="8" xfId="0" applyFont="1" applyBorder="1" applyAlignment="1">
      <alignment horizontal="right" vertical="center"/>
    </xf>
    <xf numFmtId="0" fontId="15" fillId="0" borderId="8" xfId="0" applyNumberFormat="1" applyFont="1" applyBorder="1" applyAlignment="1">
      <alignment horizontal="right" vertical="center"/>
    </xf>
    <xf numFmtId="38" fontId="10" fillId="0" borderId="0" xfId="5" applyFont="1" applyFill="1" applyAlignment="1">
      <alignment vertical="center"/>
    </xf>
    <xf numFmtId="38" fontId="13" fillId="0" borderId="0" xfId="5" applyFont="1" applyFill="1" applyAlignment="1">
      <alignment vertical="center"/>
    </xf>
    <xf numFmtId="38" fontId="22" fillId="0" borderId="0" xfId="5" applyFont="1" applyFill="1" applyBorder="1" applyAlignment="1">
      <alignment horizontal="right" vertical="center"/>
    </xf>
    <xf numFmtId="38" fontId="22" fillId="0" borderId="2" xfId="5" applyFont="1" applyFill="1" applyBorder="1" applyAlignment="1">
      <alignment horizontal="right" vertical="center"/>
    </xf>
    <xf numFmtId="38" fontId="13" fillId="0" borderId="2" xfId="5" applyFont="1" applyFill="1" applyBorder="1" applyAlignment="1">
      <alignment horizontal="right" vertical="center"/>
    </xf>
    <xf numFmtId="38" fontId="22" fillId="3" borderId="4" xfId="5" applyFont="1" applyFill="1" applyBorder="1" applyAlignment="1">
      <alignment horizontal="center" vertical="center" wrapText="1"/>
    </xf>
    <xf numFmtId="38" fontId="22" fillId="3" borderId="13" xfId="5" applyFont="1" applyFill="1" applyBorder="1" applyAlignment="1">
      <alignment horizontal="center" vertical="center"/>
    </xf>
    <xf numFmtId="38" fontId="22" fillId="3" borderId="4" xfId="5" applyFont="1" applyFill="1" applyBorder="1" applyAlignment="1">
      <alignment horizontal="center" vertical="center"/>
    </xf>
    <xf numFmtId="38" fontId="22" fillId="3" borderId="12" xfId="5" applyFont="1" applyFill="1" applyBorder="1" applyAlignment="1">
      <alignment horizontal="centerContinuous" vertical="center"/>
    </xf>
    <xf numFmtId="38" fontId="22" fillId="3" borderId="9" xfId="5" applyFont="1" applyFill="1" applyBorder="1" applyAlignment="1">
      <alignment horizontal="centerContinuous" vertical="center"/>
    </xf>
    <xf numFmtId="38" fontId="22" fillId="3" borderId="10" xfId="5" applyFont="1" applyFill="1" applyBorder="1" applyAlignment="1">
      <alignment horizontal="centerContinuous" vertical="center"/>
    </xf>
    <xf numFmtId="38" fontId="22" fillId="3" borderId="4" xfId="5" applyFont="1" applyFill="1" applyBorder="1" applyAlignment="1">
      <alignment horizontal="center" vertical="center" wrapText="1" shrinkToFit="1"/>
    </xf>
    <xf numFmtId="38" fontId="22" fillId="3" borderId="8" xfId="5" applyFont="1" applyFill="1" applyBorder="1" applyAlignment="1">
      <alignment horizontal="center" vertical="center"/>
    </xf>
    <xf numFmtId="38" fontId="22" fillId="3" borderId="15" xfId="5" applyFont="1" applyFill="1" applyBorder="1" applyAlignment="1">
      <alignment horizontal="center" vertical="center"/>
    </xf>
    <xf numFmtId="38" fontId="22" fillId="3" borderId="12" xfId="5" applyFont="1" applyFill="1" applyBorder="1" applyAlignment="1">
      <alignment horizontal="center" vertical="center"/>
    </xf>
    <xf numFmtId="38" fontId="22" fillId="3" borderId="8" xfId="5" applyFont="1" applyFill="1" applyBorder="1" applyAlignment="1">
      <alignment horizontal="center" vertical="center" wrapText="1" shrinkToFit="1"/>
    </xf>
    <xf numFmtId="38" fontId="13" fillId="0" borderId="4" xfId="5" applyFont="1" applyFill="1" applyBorder="1" applyAlignment="1">
      <alignment horizontal="center" vertical="center" wrapText="1"/>
    </xf>
    <xf numFmtId="38" fontId="13" fillId="4" borderId="16" xfId="5" applyFont="1" applyFill="1" applyBorder="1" applyAlignment="1">
      <alignment horizontal="distributed" vertical="center"/>
    </xf>
    <xf numFmtId="176" fontId="13" fillId="4" borderId="3" xfId="5" applyNumberFormat="1" applyFont="1" applyFill="1" applyBorder="1" applyAlignment="1">
      <alignment horizontal="right" vertical="center"/>
    </xf>
    <xf numFmtId="38" fontId="13" fillId="4" borderId="3" xfId="5" applyFont="1" applyFill="1" applyBorder="1" applyAlignment="1">
      <alignment horizontal="right" vertical="center"/>
    </xf>
    <xf numFmtId="179" fontId="13" fillId="4" borderId="4" xfId="5" applyNumberFormat="1" applyFont="1" applyFill="1" applyBorder="1" applyAlignment="1">
      <alignment horizontal="right" vertical="center"/>
    </xf>
    <xf numFmtId="38" fontId="13" fillId="0" borderId="6" xfId="5" applyFont="1" applyFill="1" applyBorder="1" applyAlignment="1">
      <alignment horizontal="center" vertical="center" wrapText="1"/>
    </xf>
    <xf numFmtId="38" fontId="13" fillId="0" borderId="6" xfId="5" applyFont="1" applyFill="1" applyBorder="1" applyAlignment="1">
      <alignment horizontal="distributed" vertical="center"/>
    </xf>
    <xf numFmtId="176" fontId="22" fillId="0" borderId="5" xfId="5" applyNumberFormat="1" applyFont="1" applyFill="1" applyBorder="1" applyAlignment="1">
      <alignment horizontal="right" vertical="center"/>
    </xf>
    <xf numFmtId="38" fontId="22" fillId="0" borderId="5" xfId="5" applyFont="1" applyFill="1" applyBorder="1" applyAlignment="1">
      <alignment horizontal="right" vertical="center"/>
    </xf>
    <xf numFmtId="179" fontId="22" fillId="0" borderId="6" xfId="5" applyNumberFormat="1" applyFont="1" applyFill="1" applyBorder="1" applyAlignment="1">
      <alignment horizontal="right" vertical="center"/>
    </xf>
    <xf numFmtId="38" fontId="13" fillId="0" borderId="8" xfId="5" applyFont="1" applyFill="1" applyBorder="1" applyAlignment="1">
      <alignment horizontal="center" vertical="center" wrapText="1"/>
    </xf>
    <xf numFmtId="38" fontId="13" fillId="0" borderId="8" xfId="5" applyFont="1" applyFill="1" applyBorder="1" applyAlignment="1">
      <alignment horizontal="distributed" vertical="center"/>
    </xf>
    <xf numFmtId="176" fontId="22" fillId="0" borderId="7" xfId="5" applyNumberFormat="1" applyFont="1" applyFill="1" applyBorder="1" applyAlignment="1">
      <alignment horizontal="right" vertical="center"/>
    </xf>
    <xf numFmtId="38" fontId="22" fillId="0" borderId="7" xfId="5" applyFont="1" applyFill="1" applyBorder="1" applyAlignment="1">
      <alignment horizontal="right" vertical="center"/>
    </xf>
    <xf numFmtId="179" fontId="22" fillId="0" borderId="8" xfId="5" applyNumberFormat="1" applyFont="1" applyFill="1" applyBorder="1" applyAlignment="1">
      <alignment horizontal="right" vertical="center"/>
    </xf>
    <xf numFmtId="179" fontId="13" fillId="0" borderId="0" xfId="5" applyNumberFormat="1" applyFont="1" applyFill="1" applyBorder="1" applyAlignment="1">
      <alignment horizontal="right" vertical="center"/>
    </xf>
    <xf numFmtId="179" fontId="13" fillId="4" borderId="6" xfId="5" applyNumberFormat="1" applyFont="1" applyFill="1" applyBorder="1" applyAlignment="1">
      <alignment horizontal="right" vertical="center"/>
    </xf>
    <xf numFmtId="180" fontId="13" fillId="4" borderId="4" xfId="5" applyNumberFormat="1" applyFont="1" applyFill="1" applyBorder="1" applyAlignment="1">
      <alignment horizontal="right" vertical="center"/>
    </xf>
    <xf numFmtId="180" fontId="22" fillId="0" borderId="6" xfId="5" applyNumberFormat="1" applyFont="1" applyFill="1" applyBorder="1" applyAlignment="1">
      <alignment horizontal="right" vertical="center"/>
    </xf>
    <xf numFmtId="180" fontId="22" fillId="0" borderId="8" xfId="5" applyNumberFormat="1" applyFont="1" applyFill="1" applyBorder="1" applyAlignment="1">
      <alignment horizontal="right" vertical="center"/>
    </xf>
    <xf numFmtId="176" fontId="22" fillId="0" borderId="6" xfId="5" applyNumberFormat="1" applyFont="1" applyFill="1" applyBorder="1" applyAlignment="1">
      <alignment horizontal="right" vertical="center"/>
    </xf>
    <xf numFmtId="176" fontId="22" fillId="0" borderId="8" xfId="5" applyNumberFormat="1" applyFont="1" applyFill="1" applyBorder="1" applyAlignment="1">
      <alignment horizontal="right" vertical="center"/>
    </xf>
    <xf numFmtId="181" fontId="22" fillId="0" borderId="6" xfId="5" applyNumberFormat="1" applyFont="1" applyFill="1" applyBorder="1" applyAlignment="1">
      <alignment horizontal="right" vertical="center"/>
    </xf>
    <xf numFmtId="181" fontId="22" fillId="0" borderId="8" xfId="5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38" fontId="10" fillId="0" borderId="0" xfId="5" applyFont="1" applyFill="1" applyAlignment="1">
      <alignment horizontal="center" vertical="center"/>
    </xf>
    <xf numFmtId="38" fontId="25" fillId="0" borderId="0" xfId="5" applyFont="1" applyFill="1" applyAlignment="1">
      <alignment horizontal="left" vertical="center"/>
    </xf>
    <xf numFmtId="38" fontId="13" fillId="3" borderId="4" xfId="5" applyFont="1" applyFill="1" applyBorder="1" applyAlignment="1">
      <alignment horizontal="center" vertical="center"/>
    </xf>
    <xf numFmtId="38" fontId="13" fillId="3" borderId="9" xfId="5" applyFont="1" applyFill="1" applyBorder="1" applyAlignment="1">
      <alignment horizontal="centerContinuous" vertical="center"/>
    </xf>
    <xf numFmtId="38" fontId="13" fillId="3" borderId="10" xfId="5" applyFont="1" applyFill="1" applyBorder="1" applyAlignment="1">
      <alignment horizontal="centerContinuous" vertical="center"/>
    </xf>
    <xf numFmtId="38" fontId="22" fillId="3" borderId="13" xfId="5" applyFont="1" applyFill="1" applyBorder="1" applyAlignment="1">
      <alignment horizontal="center" vertical="center" wrapText="1" shrinkToFit="1"/>
    </xf>
    <xf numFmtId="38" fontId="13" fillId="3" borderId="8" xfId="5" applyFont="1" applyFill="1" applyBorder="1" applyAlignment="1">
      <alignment horizontal="center" vertical="center"/>
    </xf>
    <xf numFmtId="38" fontId="13" fillId="3" borderId="2" xfId="5" applyFont="1" applyFill="1" applyBorder="1" applyAlignment="1">
      <alignment horizontal="center" vertical="center"/>
    </xf>
    <xf numFmtId="38" fontId="13" fillId="3" borderId="7" xfId="5" applyFont="1" applyFill="1" applyBorder="1" applyAlignment="1">
      <alignment horizontal="center" vertical="center"/>
    </xf>
    <xf numFmtId="38" fontId="13" fillId="3" borderId="8" xfId="5" applyFont="1" applyFill="1" applyBorder="1" applyAlignment="1">
      <alignment horizontal="center" vertical="center"/>
    </xf>
    <xf numFmtId="38" fontId="13" fillId="3" borderId="9" xfId="5" applyFont="1" applyFill="1" applyBorder="1" applyAlignment="1">
      <alignment horizontal="center" vertical="center"/>
    </xf>
    <xf numFmtId="38" fontId="13" fillId="3" borderId="12" xfId="5" applyFont="1" applyFill="1" applyBorder="1" applyAlignment="1">
      <alignment horizontal="center" vertical="center"/>
    </xf>
    <xf numFmtId="38" fontId="13" fillId="3" borderId="11" xfId="5" applyFont="1" applyFill="1" applyBorder="1" applyAlignment="1">
      <alignment horizontal="center" vertical="center"/>
    </xf>
    <xf numFmtId="38" fontId="22" fillId="3" borderId="15" xfId="5" applyFont="1" applyFill="1" applyBorder="1" applyAlignment="1">
      <alignment horizontal="center" vertical="center" wrapText="1" shrinkToFit="1"/>
    </xf>
    <xf numFmtId="38" fontId="13" fillId="4" borderId="4" xfId="5" applyFont="1" applyFill="1" applyBorder="1" applyAlignment="1">
      <alignment horizontal="distributed" vertical="center" justifyLastLine="1"/>
    </xf>
    <xf numFmtId="38" fontId="13" fillId="4" borderId="4" xfId="5" applyFont="1" applyFill="1" applyBorder="1" applyAlignment="1">
      <alignment horizontal="right" vertical="center"/>
    </xf>
    <xf numFmtId="38" fontId="13" fillId="0" borderId="6" xfId="5" applyFont="1" applyFill="1" applyBorder="1" applyAlignment="1">
      <alignment horizontal="center" vertical="center" justifyLastLine="1"/>
    </xf>
    <xf numFmtId="38" fontId="13" fillId="0" borderId="6" xfId="5" applyFont="1" applyFill="1" applyBorder="1" applyAlignment="1">
      <alignment vertical="center"/>
    </xf>
    <xf numFmtId="38" fontId="13" fillId="0" borderId="5" xfId="5" applyFont="1" applyFill="1" applyBorder="1" applyAlignment="1">
      <alignment horizontal="center" vertical="center"/>
    </xf>
    <xf numFmtId="38" fontId="13" fillId="0" borderId="6" xfId="5" applyFont="1" applyFill="1" applyBorder="1" applyAlignment="1">
      <alignment horizontal="center" vertical="center"/>
    </xf>
    <xf numFmtId="38" fontId="13" fillId="0" borderId="5" xfId="5" applyFont="1" applyFill="1" applyBorder="1" applyAlignment="1">
      <alignment horizontal="right" vertical="center"/>
    </xf>
    <xf numFmtId="179" fontId="13" fillId="0" borderId="14" xfId="5" applyNumberFormat="1" applyFont="1" applyFill="1" applyBorder="1" applyAlignment="1">
      <alignment vertical="center"/>
    </xf>
    <xf numFmtId="38" fontId="13" fillId="4" borderId="6" xfId="5" applyFont="1" applyFill="1" applyBorder="1" applyAlignment="1">
      <alignment horizontal="center" vertical="center"/>
    </xf>
    <xf numFmtId="38" fontId="13" fillId="4" borderId="6" xfId="5" applyFont="1" applyFill="1" applyBorder="1" applyAlignment="1">
      <alignment vertical="center"/>
    </xf>
    <xf numFmtId="38" fontId="22" fillId="0" borderId="6" xfId="5" applyFont="1" applyFill="1" applyBorder="1" applyAlignment="1">
      <alignment horizontal="distributed" vertical="center" indent="1"/>
    </xf>
    <xf numFmtId="176" fontId="22" fillId="0" borderId="6" xfId="8" applyNumberFormat="1" applyFont="1" applyBorder="1" applyAlignment="1">
      <alignment horizontal="right" vertical="center" wrapText="1"/>
    </xf>
    <xf numFmtId="38" fontId="22" fillId="0" borderId="0" xfId="5" applyFont="1" applyFill="1" applyBorder="1" applyAlignment="1">
      <alignment vertical="center"/>
    </xf>
    <xf numFmtId="176" fontId="22" fillId="0" borderId="5" xfId="8" applyNumberFormat="1" applyFont="1" applyBorder="1" applyAlignment="1">
      <alignment horizontal="right" vertical="center" wrapText="1"/>
    </xf>
    <xf numFmtId="182" fontId="22" fillId="0" borderId="5" xfId="5" applyNumberFormat="1" applyFont="1" applyFill="1" applyBorder="1" applyAlignment="1">
      <alignment horizontal="right" vertical="center"/>
    </xf>
    <xf numFmtId="182" fontId="22" fillId="0" borderId="6" xfId="5" applyNumberFormat="1" applyFont="1" applyFill="1" applyBorder="1" applyAlignment="1">
      <alignment horizontal="right" vertical="center"/>
    </xf>
    <xf numFmtId="179" fontId="22" fillId="0" borderId="14" xfId="5" applyNumberFormat="1" applyFont="1" applyFill="1" applyBorder="1" applyAlignment="1">
      <alignment horizontal="right" vertical="center"/>
    </xf>
    <xf numFmtId="38" fontId="18" fillId="0" borderId="6" xfId="5" applyFont="1" applyFill="1" applyBorder="1" applyAlignment="1">
      <alignment horizontal="distributed" vertical="center" wrapText="1" indent="1"/>
    </xf>
    <xf numFmtId="176" fontId="22" fillId="0" borderId="5" xfId="8" applyNumberFormat="1" applyFont="1" applyBorder="1" applyAlignment="1">
      <alignment vertical="center" wrapText="1"/>
    </xf>
    <xf numFmtId="176" fontId="22" fillId="0" borderId="6" xfId="8" applyNumberFormat="1" applyFont="1" applyBorder="1" applyAlignment="1">
      <alignment vertical="center" wrapText="1"/>
    </xf>
    <xf numFmtId="38" fontId="22" fillId="0" borderId="6" xfId="5" applyFont="1" applyFill="1" applyBorder="1" applyAlignment="1">
      <alignment vertical="center"/>
    </xf>
    <xf numFmtId="176" fontId="22" fillId="0" borderId="14" xfId="8" applyNumberFormat="1" applyFont="1" applyBorder="1" applyAlignment="1">
      <alignment horizontal="right" vertical="center" wrapText="1"/>
    </xf>
    <xf numFmtId="38" fontId="13" fillId="4" borderId="6" xfId="5" applyFont="1" applyFill="1" applyBorder="1" applyAlignment="1">
      <alignment horizontal="right" vertical="center"/>
    </xf>
    <xf numFmtId="0" fontId="22" fillId="0" borderId="5" xfId="5" applyNumberFormat="1" applyFont="1" applyFill="1" applyBorder="1" applyAlignment="1">
      <alignment horizontal="right" vertical="center"/>
    </xf>
    <xf numFmtId="38" fontId="22" fillId="0" borderId="8" xfId="5" applyFont="1" applyFill="1" applyBorder="1" applyAlignment="1">
      <alignment horizontal="distributed" vertical="center" indent="1"/>
    </xf>
    <xf numFmtId="176" fontId="22" fillId="0" borderId="8" xfId="8" applyNumberFormat="1" applyFont="1" applyBorder="1" applyAlignment="1">
      <alignment horizontal="right" vertical="center" wrapText="1"/>
    </xf>
    <xf numFmtId="182" fontId="22" fillId="0" borderId="2" xfId="5" applyNumberFormat="1" applyFont="1" applyFill="1" applyBorder="1" applyAlignment="1">
      <alignment horizontal="right" vertical="center"/>
    </xf>
    <xf numFmtId="176" fontId="22" fillId="0" borderId="7" xfId="8" applyNumberFormat="1" applyFont="1" applyBorder="1" applyAlignment="1">
      <alignment horizontal="right" vertical="center" wrapText="1"/>
    </xf>
    <xf numFmtId="38" fontId="22" fillId="0" borderId="15" xfId="5" applyFont="1" applyFill="1" applyBorder="1" applyAlignment="1">
      <alignment horizontal="right" vertical="center"/>
    </xf>
    <xf numFmtId="38" fontId="22" fillId="0" borderId="8" xfId="5" applyFont="1" applyFill="1" applyBorder="1" applyAlignment="1">
      <alignment horizontal="right" vertical="center"/>
    </xf>
    <xf numFmtId="179" fontId="22" fillId="0" borderId="15" xfId="5" applyNumberFormat="1" applyFont="1" applyFill="1" applyBorder="1" applyAlignment="1">
      <alignment horizontal="right" vertical="center"/>
    </xf>
    <xf numFmtId="38" fontId="26" fillId="0" borderId="0" xfId="5" applyFont="1" applyFill="1" applyBorder="1" applyAlignment="1">
      <alignment horizontal="right" vertical="center"/>
    </xf>
    <xf numFmtId="38" fontId="27" fillId="0" borderId="0" xfId="5" applyFont="1" applyFill="1" applyBorder="1" applyAlignment="1">
      <alignment vertical="center"/>
    </xf>
    <xf numFmtId="38" fontId="28" fillId="0" borderId="0" xfId="5" applyFont="1" applyFill="1" applyAlignment="1">
      <alignment horizontal="left" vertical="center"/>
    </xf>
    <xf numFmtId="38" fontId="29" fillId="0" borderId="0" xfId="5" applyFont="1" applyFill="1" applyAlignment="1">
      <alignment horizontal="center" vertical="center"/>
    </xf>
    <xf numFmtId="38" fontId="29" fillId="0" borderId="2" xfId="5" applyFont="1" applyFill="1" applyBorder="1" applyAlignment="1">
      <alignment horizontal="right" vertical="center"/>
    </xf>
    <xf numFmtId="38" fontId="13" fillId="3" borderId="4" xfId="5" applyFont="1" applyFill="1" applyBorder="1" applyAlignment="1">
      <alignment horizontal="center" vertical="center" textRotation="255"/>
    </xf>
    <xf numFmtId="38" fontId="13" fillId="3" borderId="12" xfId="5" applyFont="1" applyFill="1" applyBorder="1" applyAlignment="1">
      <alignment horizontal="centerContinuous" vertical="center"/>
    </xf>
    <xf numFmtId="38" fontId="13" fillId="3" borderId="8" xfId="5" applyFont="1" applyFill="1" applyBorder="1" applyAlignment="1">
      <alignment horizontal="center" vertical="center" textRotation="255"/>
    </xf>
    <xf numFmtId="38" fontId="13" fillId="3" borderId="17" xfId="5" applyFont="1" applyFill="1" applyBorder="1" applyAlignment="1">
      <alignment horizontal="center" vertical="center"/>
    </xf>
    <xf numFmtId="38" fontId="13" fillId="3" borderId="10" xfId="5" applyFont="1" applyFill="1" applyBorder="1" applyAlignment="1">
      <alignment horizontal="center" vertical="center"/>
    </xf>
    <xf numFmtId="38" fontId="15" fillId="4" borderId="16" xfId="5" applyFont="1" applyFill="1" applyBorder="1" applyAlignment="1">
      <alignment horizontal="distributed" vertical="center"/>
    </xf>
    <xf numFmtId="38" fontId="13" fillId="4" borderId="18" xfId="5" applyFont="1" applyFill="1" applyBorder="1" applyAlignment="1">
      <alignment horizontal="right" vertical="center"/>
    </xf>
    <xf numFmtId="38" fontId="13" fillId="4" borderId="13" xfId="5" applyFont="1" applyFill="1" applyBorder="1" applyAlignment="1">
      <alignment horizontal="right" vertical="center"/>
    </xf>
    <xf numFmtId="38" fontId="13" fillId="4" borderId="19" xfId="5" applyFont="1" applyFill="1" applyBorder="1" applyAlignment="1">
      <alignment horizontal="right" vertical="center"/>
    </xf>
    <xf numFmtId="38" fontId="13" fillId="4" borderId="20" xfId="5" applyFont="1" applyFill="1" applyBorder="1" applyAlignment="1">
      <alignment horizontal="right" vertical="center"/>
    </xf>
    <xf numFmtId="38" fontId="22" fillId="0" borderId="21" xfId="5" applyFont="1" applyFill="1" applyBorder="1" applyAlignment="1">
      <alignment horizontal="right" vertical="center"/>
    </xf>
    <xf numFmtId="38" fontId="22" fillId="0" borderId="14" xfId="5" applyFont="1" applyFill="1" applyBorder="1" applyAlignment="1">
      <alignment horizontal="right" vertical="center"/>
    </xf>
    <xf numFmtId="38" fontId="22" fillId="0" borderId="22" xfId="5" applyFont="1" applyFill="1" applyBorder="1" applyAlignment="1">
      <alignment horizontal="right" vertical="center"/>
    </xf>
    <xf numFmtId="38" fontId="16" fillId="0" borderId="0" xfId="5" applyFont="1" applyFill="1" applyBorder="1" applyAlignment="1">
      <alignment horizontal="right" vertical="center"/>
    </xf>
    <xf numFmtId="38" fontId="22" fillId="0" borderId="23" xfId="5" applyFont="1" applyFill="1" applyBorder="1" applyAlignment="1">
      <alignment horizontal="right" vertical="center"/>
    </xf>
    <xf numFmtId="38" fontId="22" fillId="0" borderId="24" xfId="5" applyFont="1" applyFill="1" applyBorder="1" applyAlignment="1">
      <alignment horizontal="right" vertical="center"/>
    </xf>
    <xf numFmtId="38" fontId="22" fillId="0" borderId="25" xfId="5" applyFont="1" applyFill="1" applyBorder="1" applyAlignment="1">
      <alignment horizontal="right" vertical="center"/>
    </xf>
    <xf numFmtId="38" fontId="13" fillId="0" borderId="21" xfId="5" applyFont="1" applyFill="1" applyBorder="1" applyAlignment="1">
      <alignment horizontal="right" vertical="center"/>
    </xf>
    <xf numFmtId="38" fontId="13" fillId="0" borderId="14" xfId="5" applyFont="1" applyFill="1" applyBorder="1" applyAlignment="1">
      <alignment horizontal="right" vertical="center"/>
    </xf>
    <xf numFmtId="38" fontId="13" fillId="0" borderId="22" xfId="5" applyFont="1" applyFill="1" applyBorder="1" applyAlignment="1">
      <alignment horizontal="right" vertical="center"/>
    </xf>
    <xf numFmtId="38" fontId="13" fillId="0" borderId="7" xfId="5" applyFont="1" applyFill="1" applyBorder="1" applyAlignment="1">
      <alignment horizontal="right" vertical="center"/>
    </xf>
    <xf numFmtId="38" fontId="13" fillId="0" borderId="23" xfId="5" applyFont="1" applyFill="1" applyBorder="1" applyAlignment="1">
      <alignment horizontal="right" vertical="center"/>
    </xf>
    <xf numFmtId="38" fontId="13" fillId="0" borderId="15" xfId="5" applyFont="1" applyFill="1" applyBorder="1" applyAlignment="1">
      <alignment horizontal="right" vertical="center"/>
    </xf>
    <xf numFmtId="38" fontId="13" fillId="0" borderId="24" xfId="5" applyFont="1" applyFill="1" applyBorder="1" applyAlignment="1">
      <alignment horizontal="right" vertical="center"/>
    </xf>
    <xf numFmtId="38" fontId="13" fillId="0" borderId="25" xfId="5" applyFont="1" applyFill="1" applyBorder="1" applyAlignment="1">
      <alignment horizontal="right" vertical="center"/>
    </xf>
    <xf numFmtId="38" fontId="15" fillId="4" borderId="3" xfId="5" applyFont="1" applyFill="1" applyBorder="1" applyAlignment="1">
      <alignment horizontal="right" vertical="center"/>
    </xf>
    <xf numFmtId="38" fontId="15" fillId="4" borderId="18" xfId="5" applyFont="1" applyFill="1" applyBorder="1" applyAlignment="1">
      <alignment horizontal="right" vertical="center"/>
    </xf>
    <xf numFmtId="38" fontId="15" fillId="4" borderId="13" xfId="5" applyFont="1" applyFill="1" applyBorder="1" applyAlignment="1">
      <alignment horizontal="right" vertical="center"/>
    </xf>
    <xf numFmtId="38" fontId="15" fillId="4" borderId="19" xfId="5" applyFont="1" applyFill="1" applyBorder="1" applyAlignment="1">
      <alignment horizontal="right" vertical="center"/>
    </xf>
    <xf numFmtId="38" fontId="15" fillId="4" borderId="20" xfId="5" applyFont="1" applyFill="1" applyBorder="1" applyAlignment="1">
      <alignment horizontal="right" vertical="center"/>
    </xf>
    <xf numFmtId="38" fontId="15" fillId="4" borderId="4" xfId="5" applyFont="1" applyFill="1" applyBorder="1" applyAlignment="1">
      <alignment horizontal="distributed" vertical="center"/>
    </xf>
    <xf numFmtId="38" fontId="15" fillId="4" borderId="16" xfId="5" applyFont="1" applyFill="1" applyBorder="1" applyAlignment="1">
      <alignment horizontal="right" vertical="center"/>
    </xf>
    <xf numFmtId="38" fontId="15" fillId="4" borderId="26" xfId="5" applyFont="1" applyFill="1" applyBorder="1" applyAlignment="1">
      <alignment horizontal="right" vertical="center"/>
    </xf>
    <xf numFmtId="38" fontId="6" fillId="0" borderId="0" xfId="5" applyFont="1" applyFill="1" applyBorder="1" applyAlignment="1">
      <alignment horizontal="right" vertical="center"/>
    </xf>
    <xf numFmtId="38" fontId="25" fillId="0" borderId="0" xfId="5" applyFont="1" applyFill="1" applyBorder="1" applyAlignment="1">
      <alignment horizontal="left" vertical="center"/>
    </xf>
    <xf numFmtId="38" fontId="13" fillId="3" borderId="16" xfId="5" applyFont="1" applyFill="1" applyBorder="1" applyAlignment="1">
      <alignment horizontal="center" vertical="center"/>
    </xf>
    <xf numFmtId="38" fontId="13" fillId="3" borderId="13" xfId="5" applyFont="1" applyFill="1" applyBorder="1" applyAlignment="1">
      <alignment horizontal="center" vertical="center"/>
    </xf>
    <xf numFmtId="183" fontId="13" fillId="3" borderId="9" xfId="5" applyNumberFormat="1" applyFont="1" applyFill="1" applyBorder="1" applyAlignment="1">
      <alignment horizontal="centerContinuous" vertical="center"/>
    </xf>
    <xf numFmtId="183" fontId="13" fillId="3" borderId="10" xfId="5" applyNumberFormat="1" applyFont="1" applyFill="1" applyBorder="1" applyAlignment="1">
      <alignment horizontal="centerContinuous" vertical="center"/>
    </xf>
    <xf numFmtId="184" fontId="13" fillId="3" borderId="9" xfId="5" applyNumberFormat="1" applyFont="1" applyFill="1" applyBorder="1" applyAlignment="1">
      <alignment horizontal="centerContinuous" vertical="center"/>
    </xf>
    <xf numFmtId="184" fontId="13" fillId="3" borderId="10" xfId="5" applyNumberFormat="1" applyFont="1" applyFill="1" applyBorder="1" applyAlignment="1">
      <alignment horizontal="centerContinuous" vertical="center"/>
    </xf>
    <xf numFmtId="38" fontId="19" fillId="3" borderId="16" xfId="5" applyFont="1" applyFill="1" applyBorder="1" applyAlignment="1">
      <alignment horizontal="center" vertical="center" wrapText="1"/>
    </xf>
    <xf numFmtId="38" fontId="19" fillId="3" borderId="13" xfId="5" applyFont="1" applyFill="1" applyBorder="1" applyAlignment="1">
      <alignment horizontal="center" vertical="center" wrapText="1"/>
    </xf>
    <xf numFmtId="38" fontId="13" fillId="3" borderId="2" xfId="5" applyFont="1" applyFill="1" applyBorder="1" applyAlignment="1">
      <alignment horizontal="center" vertical="center"/>
    </xf>
    <xf numFmtId="38" fontId="13" fillId="3" borderId="15" xfId="5" applyFont="1" applyFill="1" applyBorder="1" applyAlignment="1">
      <alignment horizontal="center" vertical="center"/>
    </xf>
    <xf numFmtId="184" fontId="13" fillId="3" borderId="27" xfId="5" applyNumberFormat="1" applyFont="1" applyFill="1" applyBorder="1" applyAlignment="1">
      <alignment horizontal="centerContinuous" vertical="center"/>
    </xf>
    <xf numFmtId="184" fontId="13" fillId="3" borderId="17" xfId="5" applyNumberFormat="1" applyFont="1" applyFill="1" applyBorder="1" applyAlignment="1">
      <alignment horizontal="center" vertical="center"/>
    </xf>
    <xf numFmtId="184" fontId="13" fillId="3" borderId="10" xfId="5" applyNumberFormat="1" applyFont="1" applyFill="1" applyBorder="1" applyAlignment="1">
      <alignment horizontal="center" vertical="center"/>
    </xf>
    <xf numFmtId="184" fontId="13" fillId="3" borderId="27" xfId="5" applyNumberFormat="1" applyFont="1" applyFill="1" applyBorder="1" applyAlignment="1">
      <alignment horizontal="center" vertical="center"/>
    </xf>
    <xf numFmtId="184" fontId="13" fillId="3" borderId="28" xfId="5" applyNumberFormat="1" applyFont="1" applyFill="1" applyBorder="1" applyAlignment="1">
      <alignment horizontal="center" vertical="center"/>
    </xf>
    <xf numFmtId="38" fontId="19" fillId="3" borderId="2" xfId="5" applyFont="1" applyFill="1" applyBorder="1" applyAlignment="1">
      <alignment horizontal="center" vertical="center" wrapText="1"/>
    </xf>
    <xf numFmtId="38" fontId="19" fillId="3" borderId="15" xfId="5" applyFont="1" applyFill="1" applyBorder="1" applyAlignment="1">
      <alignment horizontal="center" vertical="center" wrapText="1"/>
    </xf>
    <xf numFmtId="177" fontId="15" fillId="4" borderId="13" xfId="5" applyNumberFormat="1" applyFont="1" applyFill="1" applyBorder="1" applyAlignment="1">
      <alignment horizontal="right" vertical="center"/>
    </xf>
    <xf numFmtId="177" fontId="15" fillId="4" borderId="19" xfId="5" applyNumberFormat="1" applyFont="1" applyFill="1" applyBorder="1" applyAlignment="1">
      <alignment horizontal="right" vertical="center"/>
    </xf>
    <xf numFmtId="185" fontId="15" fillId="4" borderId="18" xfId="5" applyNumberFormat="1" applyFont="1" applyFill="1" applyBorder="1" applyAlignment="1">
      <alignment horizontal="right" vertical="center"/>
    </xf>
    <xf numFmtId="185" fontId="15" fillId="4" borderId="13" xfId="5" applyNumberFormat="1" applyFont="1" applyFill="1" applyBorder="1" applyAlignment="1">
      <alignment horizontal="right" vertical="center"/>
    </xf>
    <xf numFmtId="186" fontId="15" fillId="4" borderId="16" xfId="5" applyNumberFormat="1" applyFont="1" applyFill="1" applyBorder="1" applyAlignment="1">
      <alignment horizontal="right" vertical="center"/>
    </xf>
    <xf numFmtId="187" fontId="15" fillId="4" borderId="13" xfId="5" applyNumberFormat="1" applyFont="1" applyFill="1" applyBorder="1" applyAlignment="1">
      <alignment vertical="center"/>
    </xf>
    <xf numFmtId="0" fontId="13" fillId="0" borderId="0" xfId="8" applyFont="1" applyAlignment="1">
      <alignment vertical="center"/>
    </xf>
    <xf numFmtId="38" fontId="15" fillId="0" borderId="0" xfId="5" applyFont="1" applyFill="1" applyBorder="1" applyAlignment="1">
      <alignment horizontal="right" vertical="center"/>
    </xf>
    <xf numFmtId="177" fontId="15" fillId="0" borderId="14" xfId="5" applyNumberFormat="1" applyFont="1" applyFill="1" applyBorder="1" applyAlignment="1">
      <alignment horizontal="right" vertical="center"/>
    </xf>
    <xf numFmtId="177" fontId="15" fillId="0" borderId="29" xfId="5" applyNumberFormat="1" applyFont="1" applyFill="1" applyBorder="1" applyAlignment="1">
      <alignment horizontal="right" vertical="center"/>
    </xf>
    <xf numFmtId="185" fontId="15" fillId="0" borderId="21" xfId="5" applyNumberFormat="1" applyFont="1" applyFill="1" applyBorder="1" applyAlignment="1">
      <alignment horizontal="right" vertical="center"/>
    </xf>
    <xf numFmtId="185" fontId="15" fillId="0" borderId="14" xfId="5" applyNumberFormat="1" applyFont="1" applyFill="1" applyBorder="1" applyAlignment="1">
      <alignment horizontal="right" vertical="center"/>
    </xf>
    <xf numFmtId="38" fontId="15" fillId="0" borderId="30" xfId="5" applyFont="1" applyFill="1" applyBorder="1" applyAlignment="1">
      <alignment horizontal="right" vertical="center"/>
    </xf>
    <xf numFmtId="38" fontId="15" fillId="0" borderId="22" xfId="5" applyFont="1" applyFill="1" applyBorder="1" applyAlignment="1">
      <alignment horizontal="right" vertical="center"/>
    </xf>
    <xf numFmtId="186" fontId="15" fillId="0" borderId="5" xfId="5" applyNumberFormat="1" applyFont="1" applyFill="1" applyBorder="1" applyAlignment="1">
      <alignment horizontal="right" vertical="center"/>
    </xf>
    <xf numFmtId="187" fontId="15" fillId="0" borderId="14" xfId="5" applyNumberFormat="1" applyFont="1" applyFill="1" applyBorder="1" applyAlignment="1">
      <alignment horizontal="center" vertical="center"/>
    </xf>
    <xf numFmtId="38" fontId="15" fillId="4" borderId="6" xfId="5" applyFont="1" applyFill="1" applyBorder="1" applyAlignment="1">
      <alignment horizontal="distributed" vertical="center" indent="1"/>
    </xf>
    <xf numFmtId="38" fontId="15" fillId="4" borderId="0" xfId="5" applyFont="1" applyFill="1" applyBorder="1" applyAlignment="1">
      <alignment horizontal="right" vertical="center"/>
    </xf>
    <xf numFmtId="177" fontId="15" fillId="4" borderId="14" xfId="5" applyNumberFormat="1" applyFont="1" applyFill="1" applyBorder="1" applyAlignment="1">
      <alignment horizontal="right" vertical="center"/>
    </xf>
    <xf numFmtId="38" fontId="15" fillId="4" borderId="5" xfId="5" applyFont="1" applyFill="1" applyBorder="1" applyAlignment="1">
      <alignment horizontal="right" vertical="center"/>
    </xf>
    <xf numFmtId="177" fontId="15" fillId="4" borderId="29" xfId="5" applyNumberFormat="1" applyFont="1" applyFill="1" applyBorder="1" applyAlignment="1">
      <alignment horizontal="right" vertical="center"/>
    </xf>
    <xf numFmtId="38" fontId="15" fillId="4" borderId="21" xfId="5" applyFont="1" applyFill="1" applyBorder="1" applyAlignment="1">
      <alignment horizontal="right" vertical="center"/>
    </xf>
    <xf numFmtId="38" fontId="15" fillId="4" borderId="14" xfId="5" applyFont="1" applyFill="1" applyBorder="1" applyAlignment="1">
      <alignment horizontal="right" vertical="center"/>
    </xf>
    <xf numFmtId="186" fontId="15" fillId="4" borderId="0" xfId="5" applyNumberFormat="1" applyFont="1" applyFill="1" applyBorder="1" applyAlignment="1">
      <alignment horizontal="right" vertical="center"/>
    </xf>
    <xf numFmtId="187" fontId="15" fillId="4" borderId="14" xfId="5" applyNumberFormat="1" applyFont="1" applyFill="1" applyBorder="1" applyAlignment="1">
      <alignment vertical="center"/>
    </xf>
    <xf numFmtId="38" fontId="13" fillId="0" borderId="6" xfId="5" applyFont="1" applyFill="1" applyBorder="1" applyAlignment="1">
      <alignment horizontal="distributed" vertical="center" indent="1"/>
    </xf>
    <xf numFmtId="38" fontId="15" fillId="0" borderId="21" xfId="5" applyFont="1" applyFill="1" applyBorder="1" applyAlignment="1">
      <alignment horizontal="right" vertical="center"/>
    </xf>
    <xf numFmtId="38" fontId="15" fillId="0" borderId="14" xfId="5" applyFont="1" applyFill="1" applyBorder="1" applyAlignment="1">
      <alignment horizontal="right" vertical="center"/>
    </xf>
    <xf numFmtId="38" fontId="15" fillId="0" borderId="29" xfId="5" applyFont="1" applyFill="1" applyBorder="1" applyAlignment="1">
      <alignment horizontal="right" vertical="center"/>
    </xf>
    <xf numFmtId="186" fontId="15" fillId="0" borderId="0" xfId="5" applyNumberFormat="1" applyFont="1" applyFill="1" applyBorder="1" applyAlignment="1">
      <alignment horizontal="right" vertical="center"/>
    </xf>
    <xf numFmtId="187" fontId="15" fillId="0" borderId="14" xfId="5" applyNumberFormat="1" applyFont="1" applyFill="1" applyBorder="1" applyAlignment="1">
      <alignment vertical="center"/>
    </xf>
    <xf numFmtId="187" fontId="15" fillId="0" borderId="14" xfId="5" applyNumberFormat="1" applyFont="1" applyFill="1" applyBorder="1" applyAlignment="1">
      <alignment horizontal="right" vertical="center"/>
    </xf>
    <xf numFmtId="38" fontId="15" fillId="0" borderId="2" xfId="5" applyFont="1" applyFill="1" applyBorder="1" applyAlignment="1">
      <alignment horizontal="right" vertical="center"/>
    </xf>
    <xf numFmtId="177" fontId="15" fillId="0" borderId="15" xfId="5" applyNumberFormat="1" applyFont="1" applyFill="1" applyBorder="1" applyAlignment="1">
      <alignment horizontal="right" vertical="center"/>
    </xf>
    <xf numFmtId="177" fontId="15" fillId="0" borderId="24" xfId="5" applyNumberFormat="1" applyFont="1" applyFill="1" applyBorder="1" applyAlignment="1">
      <alignment horizontal="right" vertical="center"/>
    </xf>
    <xf numFmtId="38" fontId="15" fillId="0" borderId="23" xfId="5" applyFont="1" applyFill="1" applyBorder="1" applyAlignment="1">
      <alignment horizontal="right" vertical="center"/>
    </xf>
    <xf numFmtId="38" fontId="15" fillId="0" borderId="15" xfId="5" applyFont="1" applyFill="1" applyBorder="1" applyAlignment="1">
      <alignment horizontal="right" vertical="center"/>
    </xf>
    <xf numFmtId="38" fontId="15" fillId="0" borderId="31" xfId="5" applyFont="1" applyFill="1" applyBorder="1" applyAlignment="1">
      <alignment horizontal="right" vertical="center"/>
    </xf>
    <xf numFmtId="38" fontId="15" fillId="0" borderId="25" xfId="5" applyFont="1" applyFill="1" applyBorder="1" applyAlignment="1">
      <alignment horizontal="right" vertical="center"/>
    </xf>
    <xf numFmtId="179" fontId="15" fillId="0" borderId="15" xfId="5" applyNumberFormat="1" applyFont="1" applyFill="1" applyBorder="1" applyAlignment="1">
      <alignment vertical="center"/>
    </xf>
    <xf numFmtId="38" fontId="13" fillId="0" borderId="0" xfId="5" applyFont="1" applyFill="1" applyAlignment="1">
      <alignment horizontal="center" vertical="center"/>
    </xf>
    <xf numFmtId="38" fontId="10" fillId="0" borderId="0" xfId="5" applyFont="1" applyFill="1" applyBorder="1" applyAlignment="1">
      <alignment horizontal="left" vertical="center"/>
    </xf>
    <xf numFmtId="38" fontId="15" fillId="3" borderId="4" xfId="5" applyFont="1" applyFill="1" applyBorder="1" applyAlignment="1">
      <alignment horizontal="center" vertical="center" textRotation="255"/>
    </xf>
    <xf numFmtId="38" fontId="15" fillId="3" borderId="4" xfId="5" applyFont="1" applyFill="1" applyBorder="1" applyAlignment="1">
      <alignment horizontal="center" vertical="center"/>
    </xf>
    <xf numFmtId="38" fontId="15" fillId="3" borderId="12" xfId="5" applyFont="1" applyFill="1" applyBorder="1" applyAlignment="1">
      <alignment horizontal="centerContinuous" vertical="center"/>
    </xf>
    <xf numFmtId="38" fontId="15" fillId="3" borderId="9" xfId="5" applyFont="1" applyFill="1" applyBorder="1" applyAlignment="1">
      <alignment horizontal="centerContinuous" vertical="center"/>
    </xf>
    <xf numFmtId="38" fontId="15" fillId="3" borderId="10" xfId="5" applyFont="1" applyFill="1" applyBorder="1" applyAlignment="1">
      <alignment horizontal="centerContinuous" vertical="center"/>
    </xf>
    <xf numFmtId="38" fontId="15" fillId="3" borderId="8" xfId="5" applyFont="1" applyFill="1" applyBorder="1" applyAlignment="1">
      <alignment horizontal="center" vertical="center" textRotation="255"/>
    </xf>
    <xf numFmtId="38" fontId="15" fillId="3" borderId="8" xfId="5" applyFont="1" applyFill="1" applyBorder="1" applyAlignment="1">
      <alignment horizontal="center" vertical="center"/>
    </xf>
    <xf numFmtId="38" fontId="15" fillId="3" borderId="12" xfId="5" applyFont="1" applyFill="1" applyBorder="1" applyAlignment="1">
      <alignment horizontal="center" vertical="center"/>
    </xf>
    <xf numFmtId="38" fontId="15" fillId="3" borderId="17" xfId="5" applyFont="1" applyFill="1" applyBorder="1" applyAlignment="1">
      <alignment horizontal="center" vertical="center"/>
    </xf>
    <xf numFmtId="38" fontId="15" fillId="3" borderId="10" xfId="5" applyFont="1" applyFill="1" applyBorder="1" applyAlignment="1">
      <alignment horizontal="center" vertical="center"/>
    </xf>
    <xf numFmtId="38" fontId="15" fillId="3" borderId="9" xfId="5" applyFont="1" applyFill="1" applyBorder="1" applyAlignment="1">
      <alignment horizontal="center" vertical="center"/>
    </xf>
    <xf numFmtId="38" fontId="15" fillId="0" borderId="4" xfId="5" applyFont="1" applyFill="1" applyBorder="1" applyAlignment="1">
      <alignment horizontal="center" vertical="center" wrapText="1"/>
    </xf>
    <xf numFmtId="38" fontId="15" fillId="4" borderId="5" xfId="5" applyFont="1" applyFill="1" applyBorder="1" applyAlignment="1">
      <alignment vertical="center"/>
    </xf>
    <xf numFmtId="38" fontId="15" fillId="4" borderId="21" xfId="5" applyFont="1" applyFill="1" applyBorder="1" applyAlignment="1">
      <alignment vertical="center"/>
    </xf>
    <xf numFmtId="38" fontId="15" fillId="4" borderId="13" xfId="5" applyFont="1" applyFill="1" applyBorder="1" applyAlignment="1">
      <alignment vertical="center"/>
    </xf>
    <xf numFmtId="38" fontId="15" fillId="4" borderId="19" xfId="5" applyFont="1" applyFill="1" applyBorder="1" applyAlignment="1">
      <alignment vertical="center"/>
    </xf>
    <xf numFmtId="38" fontId="15" fillId="4" borderId="18" xfId="5" applyFont="1" applyFill="1" applyBorder="1" applyAlignment="1">
      <alignment vertical="center"/>
    </xf>
    <xf numFmtId="38" fontId="15" fillId="4" borderId="20" xfId="5" applyFont="1" applyFill="1" applyBorder="1" applyAlignment="1">
      <alignment vertical="center"/>
    </xf>
    <xf numFmtId="38" fontId="15" fillId="0" borderId="6" xfId="5" applyFont="1" applyFill="1" applyBorder="1" applyAlignment="1">
      <alignment horizontal="center" vertical="center" wrapText="1"/>
    </xf>
    <xf numFmtId="38" fontId="15" fillId="0" borderId="8" xfId="5" applyFont="1" applyFill="1" applyBorder="1" applyAlignment="1">
      <alignment horizontal="center" vertical="center" wrapText="1"/>
    </xf>
    <xf numFmtId="0" fontId="15" fillId="0" borderId="4" xfId="8" applyFont="1" applyBorder="1" applyAlignment="1">
      <alignment horizontal="center" vertical="center" wrapText="1"/>
    </xf>
    <xf numFmtId="38" fontId="15" fillId="4" borderId="0" xfId="5" applyFont="1" applyFill="1" applyBorder="1" applyAlignment="1">
      <alignment vertical="center"/>
    </xf>
    <xf numFmtId="38" fontId="15" fillId="4" borderId="22" xfId="5" applyFont="1" applyFill="1" applyBorder="1" applyAlignment="1">
      <alignment vertical="center"/>
    </xf>
    <xf numFmtId="0" fontId="15" fillId="0" borderId="6" xfId="8" applyFont="1" applyBorder="1" applyAlignment="1">
      <alignment horizontal="center" vertical="center" wrapText="1"/>
    </xf>
    <xf numFmtId="38" fontId="13" fillId="0" borderId="5" xfId="5" applyFont="1" applyFill="1" applyBorder="1" applyAlignment="1">
      <alignment vertical="center"/>
    </xf>
    <xf numFmtId="38" fontId="13" fillId="0" borderId="21" xfId="5" applyFont="1" applyFill="1" applyBorder="1" applyAlignment="1">
      <alignment vertical="center"/>
    </xf>
    <xf numFmtId="38" fontId="13" fillId="0" borderId="14" xfId="5" applyFont="1" applyFill="1" applyBorder="1" applyAlignment="1">
      <alignment vertical="center"/>
    </xf>
    <xf numFmtId="38" fontId="13" fillId="0" borderId="0" xfId="5" applyFont="1" applyFill="1" applyBorder="1" applyAlignment="1">
      <alignment vertical="center"/>
    </xf>
    <xf numFmtId="38" fontId="13" fillId="0" borderId="22" xfId="5" applyFont="1" applyFill="1" applyBorder="1" applyAlignment="1">
      <alignment vertical="center"/>
    </xf>
    <xf numFmtId="0" fontId="15" fillId="0" borderId="8" xfId="8" applyFont="1" applyBorder="1" applyAlignment="1">
      <alignment horizontal="center" vertical="center" wrapText="1"/>
    </xf>
    <xf numFmtId="38" fontId="13" fillId="0" borderId="7" xfId="5" applyFont="1" applyFill="1" applyBorder="1" applyAlignment="1">
      <alignment vertical="center"/>
    </xf>
    <xf numFmtId="38" fontId="13" fillId="0" borderId="23" xfId="5" applyFont="1" applyFill="1" applyBorder="1" applyAlignment="1">
      <alignment vertical="center"/>
    </xf>
    <xf numFmtId="38" fontId="13" fillId="0" borderId="15" xfId="5" applyFont="1" applyFill="1" applyBorder="1" applyAlignment="1">
      <alignment vertical="center"/>
    </xf>
    <xf numFmtId="38" fontId="13" fillId="0" borderId="2" xfId="5" applyFont="1" applyFill="1" applyBorder="1" applyAlignment="1">
      <alignment vertical="center"/>
    </xf>
    <xf numFmtId="38" fontId="13" fillId="0" borderId="25" xfId="5" applyFont="1" applyFill="1" applyBorder="1" applyAlignment="1">
      <alignment vertical="center"/>
    </xf>
    <xf numFmtId="38" fontId="15" fillId="4" borderId="14" xfId="5" applyFont="1" applyFill="1" applyBorder="1" applyAlignment="1">
      <alignment vertical="center"/>
    </xf>
    <xf numFmtId="38" fontId="15" fillId="4" borderId="3" xfId="5" applyFont="1" applyFill="1" applyBorder="1" applyAlignment="1">
      <alignment vertical="center"/>
    </xf>
    <xf numFmtId="38" fontId="15" fillId="4" borderId="16" xfId="5" applyFont="1" applyFill="1" applyBorder="1" applyAlignment="1">
      <alignment vertical="center"/>
    </xf>
    <xf numFmtId="38" fontId="13" fillId="0" borderId="32" xfId="5" applyFont="1" applyFill="1" applyBorder="1" applyAlignment="1">
      <alignment horizontal="right" vertical="center"/>
    </xf>
    <xf numFmtId="38" fontId="15" fillId="3" borderId="3" xfId="5" applyFont="1" applyFill="1" applyBorder="1" applyAlignment="1">
      <alignment horizontal="center" vertical="center"/>
    </xf>
    <xf numFmtId="38" fontId="15" fillId="3" borderId="16" xfId="5" applyFont="1" applyFill="1" applyBorder="1" applyAlignment="1">
      <alignment horizontal="center" vertical="center"/>
    </xf>
    <xf numFmtId="183" fontId="15" fillId="3" borderId="12" xfId="5" applyNumberFormat="1" applyFont="1" applyFill="1" applyBorder="1" applyAlignment="1">
      <alignment horizontal="centerContinuous" vertical="center"/>
    </xf>
    <xf numFmtId="183" fontId="15" fillId="3" borderId="9" xfId="5" applyNumberFormat="1" applyFont="1" applyFill="1" applyBorder="1" applyAlignment="1">
      <alignment horizontal="centerContinuous" vertical="center"/>
    </xf>
    <xf numFmtId="183" fontId="15" fillId="3" borderId="10" xfId="5" applyNumberFormat="1" applyFont="1" applyFill="1" applyBorder="1" applyAlignment="1">
      <alignment horizontal="centerContinuous" vertical="center"/>
    </xf>
    <xf numFmtId="184" fontId="15" fillId="3" borderId="12" xfId="5" applyNumberFormat="1" applyFont="1" applyFill="1" applyBorder="1" applyAlignment="1">
      <alignment horizontal="centerContinuous" vertical="center"/>
    </xf>
    <xf numFmtId="184" fontId="15" fillId="3" borderId="9" xfId="5" applyNumberFormat="1" applyFont="1" applyFill="1" applyBorder="1" applyAlignment="1">
      <alignment horizontal="centerContinuous" vertical="center"/>
    </xf>
    <xf numFmtId="184" fontId="15" fillId="3" borderId="10" xfId="5" applyNumberFormat="1" applyFont="1" applyFill="1" applyBorder="1" applyAlignment="1">
      <alignment horizontal="centerContinuous" vertical="center"/>
    </xf>
    <xf numFmtId="38" fontId="15" fillId="3" borderId="16" xfId="5" applyFont="1" applyFill="1" applyBorder="1" applyAlignment="1">
      <alignment horizontal="center" vertical="center" wrapText="1"/>
    </xf>
    <xf numFmtId="38" fontId="15" fillId="3" borderId="13" xfId="5" applyFont="1" applyFill="1" applyBorder="1" applyAlignment="1">
      <alignment horizontal="center" vertical="center" wrapText="1"/>
    </xf>
    <xf numFmtId="38" fontId="15" fillId="3" borderId="7" xfId="5" applyFont="1" applyFill="1" applyBorder="1" applyAlignment="1">
      <alignment horizontal="center" vertical="center"/>
    </xf>
    <xf numFmtId="38" fontId="15" fillId="3" borderId="2" xfId="5" applyFont="1" applyFill="1" applyBorder="1" applyAlignment="1">
      <alignment horizontal="center" vertical="center"/>
    </xf>
    <xf numFmtId="184" fontId="15" fillId="3" borderId="12" xfId="5" applyNumberFormat="1" applyFont="1" applyFill="1" applyBorder="1" applyAlignment="1">
      <alignment horizontal="center" vertical="center"/>
    </xf>
    <xf numFmtId="184" fontId="15" fillId="3" borderId="27" xfId="5" applyNumberFormat="1" applyFont="1" applyFill="1" applyBorder="1" applyAlignment="1">
      <alignment horizontal="center" vertical="center"/>
    </xf>
    <xf numFmtId="184" fontId="15" fillId="3" borderId="17" xfId="5" applyNumberFormat="1" applyFont="1" applyFill="1" applyBorder="1" applyAlignment="1">
      <alignment horizontal="center" vertical="center"/>
    </xf>
    <xf numFmtId="184" fontId="15" fillId="3" borderId="10" xfId="5" applyNumberFormat="1" applyFont="1" applyFill="1" applyBorder="1" applyAlignment="1">
      <alignment horizontal="center" vertical="center"/>
    </xf>
    <xf numFmtId="184" fontId="15" fillId="3" borderId="12" xfId="5" applyNumberFormat="1" applyFont="1" applyFill="1" applyBorder="1" applyAlignment="1">
      <alignment horizontal="center" vertical="center"/>
    </xf>
    <xf numFmtId="38" fontId="15" fillId="3" borderId="2" xfId="5" applyFont="1" applyFill="1" applyBorder="1" applyAlignment="1">
      <alignment horizontal="center" vertical="center" wrapText="1"/>
    </xf>
    <xf numFmtId="38" fontId="15" fillId="3" borderId="15" xfId="5" applyFont="1" applyFill="1" applyBorder="1" applyAlignment="1">
      <alignment horizontal="center" vertical="center" wrapText="1"/>
    </xf>
    <xf numFmtId="177" fontId="15" fillId="4" borderId="16" xfId="5" applyNumberFormat="1" applyFont="1" applyFill="1" applyBorder="1" applyAlignment="1">
      <alignment horizontal="right" vertical="center"/>
    </xf>
    <xf numFmtId="186" fontId="15" fillId="4" borderId="3" xfId="5" applyNumberFormat="1" applyFont="1" applyFill="1" applyBorder="1" applyAlignment="1">
      <alignment horizontal="right" vertical="center"/>
    </xf>
    <xf numFmtId="187" fontId="15" fillId="4" borderId="13" xfId="5" applyNumberFormat="1" applyFont="1" applyFill="1" applyBorder="1" applyAlignment="1">
      <alignment horizontal="right" vertical="center"/>
    </xf>
    <xf numFmtId="38" fontId="15" fillId="0" borderId="5" xfId="5" applyFont="1" applyFill="1" applyBorder="1" applyAlignment="1">
      <alignment horizontal="right" vertical="center"/>
    </xf>
    <xf numFmtId="177" fontId="15" fillId="0" borderId="0" xfId="5" applyNumberFormat="1" applyFont="1" applyFill="1" applyBorder="1" applyAlignment="1">
      <alignment horizontal="right" vertical="center"/>
    </xf>
    <xf numFmtId="185" fontId="15" fillId="0" borderId="30" xfId="5" applyNumberFormat="1" applyFont="1" applyFill="1" applyBorder="1" applyAlignment="1">
      <alignment horizontal="right" vertical="center"/>
    </xf>
    <xf numFmtId="185" fontId="15" fillId="0" borderId="22" xfId="5" applyNumberFormat="1" applyFont="1" applyFill="1" applyBorder="1" applyAlignment="1">
      <alignment horizontal="right" vertical="center"/>
    </xf>
    <xf numFmtId="177" fontId="15" fillId="4" borderId="0" xfId="5" applyNumberFormat="1" applyFont="1" applyFill="1" applyBorder="1" applyAlignment="1">
      <alignment horizontal="right" vertical="center"/>
    </xf>
    <xf numFmtId="186" fontId="15" fillId="4" borderId="5" xfId="5" applyNumberFormat="1" applyFont="1" applyFill="1" applyBorder="1" applyAlignment="1">
      <alignment horizontal="right" vertical="center"/>
    </xf>
    <xf numFmtId="187" fontId="15" fillId="4" borderId="14" xfId="5" applyNumberFormat="1" applyFont="1" applyFill="1" applyBorder="1" applyAlignment="1">
      <alignment horizontal="right" vertical="center"/>
    </xf>
    <xf numFmtId="38" fontId="15" fillId="0" borderId="5" xfId="5" applyFont="1" applyFill="1" applyBorder="1" applyAlignment="1">
      <alignment horizontal="distributed" vertical="center"/>
    </xf>
    <xf numFmtId="177" fontId="15" fillId="0" borderId="0" xfId="5" quotePrefix="1" applyNumberFormat="1" applyFont="1" applyFill="1" applyBorder="1" applyAlignment="1">
      <alignment horizontal="right" vertical="center"/>
    </xf>
    <xf numFmtId="177" fontId="15" fillId="0" borderId="29" xfId="5" quotePrefix="1" applyNumberFormat="1" applyFont="1" applyFill="1" applyBorder="1" applyAlignment="1">
      <alignment horizontal="right" vertical="center"/>
    </xf>
    <xf numFmtId="38" fontId="15" fillId="0" borderId="7" xfId="5" applyFont="1" applyFill="1" applyBorder="1" applyAlignment="1">
      <alignment horizontal="right" vertical="center"/>
    </xf>
    <xf numFmtId="177" fontId="15" fillId="0" borderId="2" xfId="5" quotePrefix="1" applyNumberFormat="1" applyFont="1" applyFill="1" applyBorder="1" applyAlignment="1">
      <alignment horizontal="right" vertical="center"/>
    </xf>
    <xf numFmtId="177" fontId="15" fillId="0" borderId="24" xfId="5" quotePrefix="1" applyNumberFormat="1" applyFont="1" applyFill="1" applyBorder="1" applyAlignment="1">
      <alignment horizontal="right" vertical="center"/>
    </xf>
    <xf numFmtId="185" fontId="15" fillId="0" borderId="31" xfId="5" applyNumberFormat="1" applyFont="1" applyFill="1" applyBorder="1" applyAlignment="1">
      <alignment horizontal="right" vertical="center"/>
    </xf>
    <xf numFmtId="185" fontId="15" fillId="0" borderId="25" xfId="5" applyNumberFormat="1" applyFont="1" applyFill="1" applyBorder="1" applyAlignment="1">
      <alignment horizontal="right" vertical="center"/>
    </xf>
    <xf numFmtId="185" fontId="15" fillId="0" borderId="23" xfId="5" applyNumberFormat="1" applyFont="1" applyFill="1" applyBorder="1" applyAlignment="1">
      <alignment horizontal="right" vertical="center"/>
    </xf>
    <xf numFmtId="185" fontId="15" fillId="0" borderId="15" xfId="5" applyNumberFormat="1" applyFont="1" applyFill="1" applyBorder="1" applyAlignment="1">
      <alignment horizontal="right" vertical="center"/>
    </xf>
    <xf numFmtId="186" fontId="15" fillId="0" borderId="2" xfId="5" applyNumberFormat="1" applyFont="1" applyFill="1" applyBorder="1" applyAlignment="1">
      <alignment horizontal="right" vertical="center"/>
    </xf>
    <xf numFmtId="177" fontId="6" fillId="0" borderId="15" xfId="0" applyNumberFormat="1" applyFont="1" applyBorder="1" applyAlignment="1">
      <alignment vertical="center"/>
    </xf>
    <xf numFmtId="0" fontId="10" fillId="0" borderId="0" xfId="8" applyFont="1" applyAlignment="1">
      <alignment horizontal="left" vertical="center"/>
    </xf>
    <xf numFmtId="0" fontId="10" fillId="0" borderId="0" xfId="8" applyFont="1" applyAlignment="1">
      <alignment horizontal="center" vertical="center"/>
    </xf>
    <xf numFmtId="0" fontId="30" fillId="0" borderId="0" xfId="8" applyFont="1" applyAlignment="1">
      <alignment vertical="center"/>
    </xf>
    <xf numFmtId="0" fontId="10" fillId="0" borderId="0" xfId="8" applyFont="1" applyAlignment="1">
      <alignment vertical="center"/>
    </xf>
    <xf numFmtId="38" fontId="10" fillId="0" borderId="0" xfId="1" applyFont="1" applyAlignment="1">
      <alignment vertical="center"/>
    </xf>
    <xf numFmtId="177" fontId="10" fillId="0" borderId="0" xfId="8" applyNumberFormat="1" applyFont="1" applyAlignment="1">
      <alignment horizontal="left" vertical="center"/>
    </xf>
    <xf numFmtId="0" fontId="10" fillId="0" borderId="0" xfId="8" applyFont="1" applyAlignment="1">
      <alignment horizontal="right" vertical="center"/>
    </xf>
    <xf numFmtId="0" fontId="13" fillId="0" borderId="2" xfId="8" applyFont="1" applyBorder="1" applyAlignment="1">
      <alignment vertical="center"/>
    </xf>
    <xf numFmtId="38" fontId="6" fillId="0" borderId="0" xfId="1" applyFont="1" applyAlignment="1">
      <alignment vertical="center"/>
    </xf>
    <xf numFmtId="0" fontId="13" fillId="0" borderId="0" xfId="8" applyFont="1" applyAlignment="1">
      <alignment horizontal="right" vertical="center"/>
    </xf>
    <xf numFmtId="177" fontId="6" fillId="0" borderId="0" xfId="0" applyNumberFormat="1" applyFont="1" applyAlignment="1">
      <alignment vertical="center"/>
    </xf>
    <xf numFmtId="177" fontId="13" fillId="0" borderId="2" xfId="8" applyNumberFormat="1" applyFont="1" applyBorder="1" applyAlignment="1">
      <alignment horizontal="left" vertical="center"/>
    </xf>
    <xf numFmtId="0" fontId="13" fillId="0" borderId="2" xfId="8" applyFont="1" applyBorder="1" applyAlignment="1">
      <alignment horizontal="center" vertical="center"/>
    </xf>
    <xf numFmtId="0" fontId="13" fillId="0" borderId="2" xfId="8" applyFont="1" applyBorder="1" applyAlignment="1">
      <alignment horizontal="right" vertical="center"/>
    </xf>
    <xf numFmtId="0" fontId="15" fillId="3" borderId="4" xfId="8" applyFont="1" applyFill="1" applyBorder="1" applyAlignment="1">
      <alignment horizontal="center" vertical="center"/>
    </xf>
    <xf numFmtId="0" fontId="15" fillId="3" borderId="12" xfId="8" applyFont="1" applyFill="1" applyBorder="1" applyAlignment="1">
      <alignment horizontal="centerContinuous" vertical="center"/>
    </xf>
    <xf numFmtId="0" fontId="15" fillId="3" borderId="9" xfId="8" applyFont="1" applyFill="1" applyBorder="1" applyAlignment="1">
      <alignment horizontal="centerContinuous" vertical="center"/>
    </xf>
    <xf numFmtId="0" fontId="15" fillId="3" borderId="10" xfId="8" applyFont="1" applyFill="1" applyBorder="1" applyAlignment="1">
      <alignment horizontal="centerContinuous" vertical="center"/>
    </xf>
    <xf numFmtId="0" fontId="15" fillId="3" borderId="8" xfId="8" applyFont="1" applyFill="1" applyBorder="1" applyAlignment="1">
      <alignment horizontal="center" vertical="center"/>
    </xf>
    <xf numFmtId="0" fontId="15" fillId="3" borderId="12" xfId="8" applyFont="1" applyFill="1" applyBorder="1" applyAlignment="1">
      <alignment horizontal="center" vertical="center"/>
    </xf>
    <xf numFmtId="0" fontId="15" fillId="3" borderId="17" xfId="8" applyFont="1" applyFill="1" applyBorder="1" applyAlignment="1">
      <alignment horizontal="center" vertical="center"/>
    </xf>
    <xf numFmtId="0" fontId="15" fillId="3" borderId="10" xfId="8" applyFont="1" applyFill="1" applyBorder="1" applyAlignment="1">
      <alignment horizontal="center" vertical="center"/>
    </xf>
    <xf numFmtId="0" fontId="15" fillId="3" borderId="27" xfId="8" applyFont="1" applyFill="1" applyBorder="1" applyAlignment="1">
      <alignment horizontal="centerContinuous" vertical="center"/>
    </xf>
    <xf numFmtId="0" fontId="15" fillId="3" borderId="33" xfId="8" applyFont="1" applyFill="1" applyBorder="1" applyAlignment="1">
      <alignment horizontal="centerContinuous" vertical="center"/>
    </xf>
    <xf numFmtId="0" fontId="15" fillId="3" borderId="2" xfId="8" applyFont="1" applyFill="1" applyBorder="1" applyAlignment="1">
      <alignment horizontal="center" vertical="center"/>
    </xf>
    <xf numFmtId="0" fontId="15" fillId="3" borderId="23" xfId="8" applyFont="1" applyFill="1" applyBorder="1" applyAlignment="1">
      <alignment horizontal="center" vertical="center"/>
    </xf>
    <xf numFmtId="0" fontId="15" fillId="3" borderId="15" xfId="8" applyFont="1" applyFill="1" applyBorder="1" applyAlignment="1">
      <alignment horizontal="center" vertical="center"/>
    </xf>
    <xf numFmtId="0" fontId="15" fillId="0" borderId="4" xfId="8" applyFont="1" applyBorder="1" applyAlignment="1">
      <alignment horizontal="distributed" vertical="center" indent="1"/>
    </xf>
    <xf numFmtId="38" fontId="15" fillId="0" borderId="3" xfId="8" applyNumberFormat="1" applyFont="1" applyBorder="1" applyAlignment="1">
      <alignment horizontal="right" vertical="center"/>
    </xf>
    <xf numFmtId="38" fontId="15" fillId="0" borderId="18" xfId="8" applyNumberFormat="1" applyFont="1" applyBorder="1" applyAlignment="1">
      <alignment horizontal="right" vertical="center"/>
    </xf>
    <xf numFmtId="38" fontId="15" fillId="0" borderId="16" xfId="8" applyNumberFormat="1" applyFont="1" applyBorder="1" applyAlignment="1">
      <alignment horizontal="right" vertical="center"/>
    </xf>
    <xf numFmtId="177" fontId="15" fillId="0" borderId="16" xfId="5" applyNumberFormat="1" applyFont="1" applyFill="1" applyBorder="1" applyAlignment="1">
      <alignment horizontal="right" vertical="center" shrinkToFit="1"/>
    </xf>
    <xf numFmtId="38" fontId="15" fillId="0" borderId="34" xfId="8" applyNumberFormat="1" applyFont="1" applyBorder="1" applyAlignment="1">
      <alignment horizontal="right" vertical="center"/>
    </xf>
    <xf numFmtId="188" fontId="15" fillId="0" borderId="16" xfId="1" applyNumberFormat="1" applyFont="1" applyFill="1" applyBorder="1" applyAlignment="1">
      <alignment horizontal="right" vertical="center" shrinkToFit="1"/>
    </xf>
    <xf numFmtId="38" fontId="15" fillId="0" borderId="34" xfId="1" applyFont="1" applyBorder="1" applyAlignment="1">
      <alignment horizontal="right" vertical="center"/>
    </xf>
    <xf numFmtId="38" fontId="15" fillId="0" borderId="20" xfId="1" applyFont="1" applyBorder="1" applyAlignment="1">
      <alignment horizontal="right" vertical="center"/>
    </xf>
    <xf numFmtId="38" fontId="15" fillId="0" borderId="3" xfId="1" applyFont="1" applyBorder="1" applyAlignment="1">
      <alignment horizontal="right" vertical="center"/>
    </xf>
    <xf numFmtId="177" fontId="15" fillId="0" borderId="16" xfId="1" applyNumberFormat="1" applyFont="1" applyFill="1" applyBorder="1" applyAlignment="1">
      <alignment horizontal="right" vertical="center" shrinkToFit="1"/>
    </xf>
    <xf numFmtId="38" fontId="15" fillId="0" borderId="18" xfId="1" applyFont="1" applyBorder="1" applyAlignment="1">
      <alignment horizontal="right" vertical="center"/>
    </xf>
    <xf numFmtId="38" fontId="15" fillId="0" borderId="13" xfId="1" applyFont="1" applyBorder="1" applyAlignment="1">
      <alignment horizontal="right" vertical="center"/>
    </xf>
    <xf numFmtId="0" fontId="13" fillId="0" borderId="6" xfId="8" applyFont="1" applyBorder="1" applyAlignment="1">
      <alignment horizontal="distributed" vertical="center" indent="1"/>
    </xf>
    <xf numFmtId="38" fontId="31" fillId="0" borderId="5" xfId="5" applyFont="1" applyFill="1" applyBorder="1" applyAlignment="1">
      <alignment horizontal="right" vertical="center"/>
    </xf>
    <xf numFmtId="38" fontId="31" fillId="0" borderId="21" xfId="5" applyFont="1" applyFill="1" applyBorder="1" applyAlignment="1">
      <alignment horizontal="right" vertical="center"/>
    </xf>
    <xf numFmtId="38" fontId="31" fillId="0" borderId="14" xfId="5" applyFont="1" applyFill="1" applyBorder="1" applyAlignment="1">
      <alignment horizontal="right" vertical="center"/>
    </xf>
    <xf numFmtId="188" fontId="15" fillId="0" borderId="29" xfId="1" applyNumberFormat="1" applyFont="1" applyFill="1" applyBorder="1" applyAlignment="1">
      <alignment horizontal="right" vertical="center"/>
    </xf>
    <xf numFmtId="38" fontId="15" fillId="0" borderId="21" xfId="1" applyFont="1" applyFill="1" applyBorder="1" applyAlignment="1">
      <alignment horizontal="right" vertical="center"/>
    </xf>
    <xf numFmtId="38" fontId="15" fillId="0" borderId="0" xfId="1" applyFont="1" applyFill="1" applyBorder="1" applyAlignment="1">
      <alignment horizontal="right" vertical="center"/>
    </xf>
    <xf numFmtId="38" fontId="15" fillId="0" borderId="5" xfId="1" applyFont="1" applyFill="1" applyBorder="1" applyAlignment="1">
      <alignment horizontal="right" vertical="center"/>
    </xf>
    <xf numFmtId="38" fontId="15" fillId="0" borderId="30" xfId="1" applyFont="1" applyFill="1" applyBorder="1" applyAlignment="1">
      <alignment horizontal="right" vertical="center"/>
    </xf>
    <xf numFmtId="177" fontId="15" fillId="0" borderId="29" xfId="1" applyNumberFormat="1" applyFont="1" applyFill="1" applyBorder="1" applyAlignment="1">
      <alignment horizontal="right" vertical="center"/>
    </xf>
    <xf numFmtId="38" fontId="15" fillId="0" borderId="14" xfId="1" applyFont="1" applyFill="1" applyBorder="1" applyAlignment="1">
      <alignment horizontal="right" vertical="center"/>
    </xf>
    <xf numFmtId="38" fontId="16" fillId="0" borderId="5" xfId="1" applyFont="1" applyFill="1" applyBorder="1" applyAlignment="1">
      <alignment horizontal="right" vertical="center"/>
    </xf>
    <xf numFmtId="177" fontId="15" fillId="0" borderId="0" xfId="5" applyNumberFormat="1" applyFont="1" applyFill="1" applyBorder="1" applyAlignment="1">
      <alignment horizontal="right" vertical="center" shrinkToFit="1"/>
    </xf>
    <xf numFmtId="188" fontId="15" fillId="0" borderId="29" xfId="1" applyNumberFormat="1" applyFont="1" applyFill="1" applyBorder="1" applyAlignment="1">
      <alignment horizontal="right" vertical="center" shrinkToFit="1"/>
    </xf>
    <xf numFmtId="177" fontId="15" fillId="0" borderId="0" xfId="1" applyNumberFormat="1" applyFont="1" applyFill="1" applyBorder="1" applyAlignment="1">
      <alignment horizontal="right" vertical="center"/>
    </xf>
    <xf numFmtId="177" fontId="15" fillId="0" borderId="29" xfId="1" applyNumberFormat="1" applyFont="1" applyFill="1" applyBorder="1" applyAlignment="1">
      <alignment horizontal="right" vertical="center" shrinkToFit="1"/>
    </xf>
    <xf numFmtId="0" fontId="17" fillId="0" borderId="6" xfId="8" applyFont="1" applyBorder="1" applyAlignment="1">
      <alignment horizontal="center" vertical="center"/>
    </xf>
    <xf numFmtId="38" fontId="15" fillId="0" borderId="35" xfId="5" applyFont="1" applyFill="1" applyBorder="1" applyAlignment="1">
      <alignment horizontal="right" vertical="center"/>
    </xf>
    <xf numFmtId="38" fontId="15" fillId="0" borderId="29" xfId="1" applyFont="1" applyFill="1" applyBorder="1" applyAlignment="1">
      <alignment horizontal="right" vertical="center"/>
    </xf>
    <xf numFmtId="38" fontId="15" fillId="0" borderId="22" xfId="1" applyFont="1" applyFill="1" applyBorder="1" applyAlignment="1">
      <alignment horizontal="right" vertical="center"/>
    </xf>
    <xf numFmtId="0" fontId="15" fillId="4" borderId="6" xfId="8" applyFont="1" applyFill="1" applyBorder="1" applyAlignment="1">
      <alignment horizontal="distributed" vertical="center" indent="1"/>
    </xf>
    <xf numFmtId="0" fontId="13" fillId="4" borderId="29" xfId="8" applyFont="1" applyFill="1" applyBorder="1" applyAlignment="1">
      <alignment horizontal="right" vertical="center"/>
    </xf>
    <xf numFmtId="38" fontId="15" fillId="4" borderId="30" xfId="5" applyFont="1" applyFill="1" applyBorder="1" applyAlignment="1">
      <alignment horizontal="right" vertical="center"/>
    </xf>
    <xf numFmtId="177" fontId="15" fillId="4" borderId="29" xfId="1" applyNumberFormat="1" applyFont="1" applyFill="1" applyBorder="1" applyAlignment="1">
      <alignment horizontal="right" vertical="center"/>
    </xf>
    <xf numFmtId="38" fontId="15" fillId="4" borderId="0" xfId="1" applyFont="1" applyFill="1" applyBorder="1" applyAlignment="1">
      <alignment horizontal="right" vertical="center"/>
    </xf>
    <xf numFmtId="38" fontId="15" fillId="4" borderId="30" xfId="1" applyFont="1" applyFill="1" applyBorder="1" applyAlignment="1">
      <alignment horizontal="right" vertical="center"/>
    </xf>
    <xf numFmtId="38" fontId="15" fillId="4" borderId="5" xfId="1" applyFont="1" applyFill="1" applyBorder="1" applyAlignment="1">
      <alignment horizontal="right" vertical="center"/>
    </xf>
    <xf numFmtId="177" fontId="13" fillId="4" borderId="29" xfId="1" applyNumberFormat="1" applyFont="1" applyFill="1" applyBorder="1" applyAlignment="1">
      <alignment horizontal="right" vertical="center"/>
    </xf>
    <xf numFmtId="38" fontId="15" fillId="4" borderId="29" xfId="1" applyFont="1" applyFill="1" applyBorder="1" applyAlignment="1">
      <alignment horizontal="right" vertical="center"/>
    </xf>
    <xf numFmtId="38" fontId="15" fillId="4" borderId="22" xfId="1" applyFont="1" applyFill="1" applyBorder="1" applyAlignment="1">
      <alignment horizontal="right" vertical="center"/>
    </xf>
    <xf numFmtId="0" fontId="15" fillId="0" borderId="6" xfId="8" applyFont="1" applyBorder="1" applyAlignment="1">
      <alignment vertical="center"/>
    </xf>
    <xf numFmtId="176" fontId="15" fillId="0" borderId="5" xfId="5" applyNumberFormat="1" applyFont="1" applyFill="1" applyBorder="1" applyAlignment="1">
      <alignment horizontal="right" vertical="center"/>
    </xf>
    <xf numFmtId="176" fontId="15" fillId="0" borderId="0" xfId="5" applyNumberFormat="1" applyFont="1" applyFill="1" applyBorder="1" applyAlignment="1">
      <alignment horizontal="right" vertical="center"/>
    </xf>
    <xf numFmtId="0" fontId="13" fillId="0" borderId="6" xfId="8" applyFont="1" applyBorder="1" applyAlignment="1">
      <alignment horizontal="distributed" vertical="center" wrapText="1" indent="1"/>
    </xf>
    <xf numFmtId="0" fontId="13" fillId="0" borderId="8" xfId="8" applyFont="1" applyBorder="1" applyAlignment="1">
      <alignment horizontal="distributed" vertical="center" indent="1"/>
    </xf>
    <xf numFmtId="177" fontId="15" fillId="0" borderId="24" xfId="1" applyNumberFormat="1" applyFont="1" applyFill="1" applyBorder="1" applyAlignment="1">
      <alignment horizontal="right" vertical="center"/>
    </xf>
    <xf numFmtId="38" fontId="15" fillId="0" borderId="23" xfId="1" applyFont="1" applyFill="1" applyBorder="1" applyAlignment="1">
      <alignment horizontal="right" vertical="center"/>
    </xf>
    <xf numFmtId="38" fontId="15" fillId="0" borderId="15" xfId="1" applyFont="1" applyFill="1" applyBorder="1" applyAlignment="1">
      <alignment horizontal="right" vertical="center"/>
    </xf>
    <xf numFmtId="38" fontId="15" fillId="0" borderId="7" xfId="1" applyFont="1" applyFill="1" applyBorder="1" applyAlignment="1">
      <alignment horizontal="right" vertical="center"/>
    </xf>
    <xf numFmtId="38" fontId="15" fillId="0" borderId="31" xfId="1" applyFont="1" applyFill="1" applyBorder="1" applyAlignment="1">
      <alignment horizontal="right" vertical="center"/>
    </xf>
    <xf numFmtId="0" fontId="13" fillId="0" borderId="16" xfId="8" applyFont="1" applyBorder="1" applyAlignment="1">
      <alignment horizontal="center" vertical="center"/>
    </xf>
    <xf numFmtId="0" fontId="29" fillId="0" borderId="16" xfId="8" applyFont="1" applyBorder="1" applyAlignment="1">
      <alignment horizontal="right" vertical="center"/>
    </xf>
    <xf numFmtId="177" fontId="29" fillId="0" borderId="16" xfId="8" applyNumberFormat="1" applyFont="1" applyBorder="1" applyAlignment="1">
      <alignment horizontal="right" vertical="center"/>
    </xf>
    <xf numFmtId="0" fontId="6" fillId="0" borderId="16" xfId="8" applyFont="1" applyBorder="1" applyAlignment="1">
      <alignment horizontal="right" vertical="center"/>
    </xf>
    <xf numFmtId="0" fontId="13" fillId="0" borderId="0" xfId="8" applyFont="1" applyAlignment="1">
      <alignment horizontal="left" vertical="center"/>
    </xf>
    <xf numFmtId="9" fontId="6" fillId="0" borderId="0" xfId="2" applyFont="1" applyAlignment="1">
      <alignment vertical="center"/>
    </xf>
    <xf numFmtId="0" fontId="8" fillId="0" borderId="0" xfId="3" applyFont="1" applyAlignment="1">
      <alignment horizontal="right" vertical="center"/>
    </xf>
    <xf numFmtId="38" fontId="13" fillId="0" borderId="0" xfId="1" applyFont="1" applyAlignment="1">
      <alignment vertical="center"/>
    </xf>
    <xf numFmtId="177" fontId="13" fillId="0" borderId="0" xfId="8" applyNumberFormat="1" applyFont="1" applyAlignment="1">
      <alignment vertical="center"/>
    </xf>
    <xf numFmtId="177" fontId="13" fillId="0" borderId="0" xfId="8" applyNumberFormat="1" applyFont="1" applyAlignment="1">
      <alignment horizontal="left" vertical="center"/>
    </xf>
    <xf numFmtId="38" fontId="32" fillId="0" borderId="0" xfId="5" applyFont="1" applyFill="1" applyAlignment="1">
      <alignment horizontal="left" vertical="center"/>
    </xf>
    <xf numFmtId="38" fontId="33" fillId="0" borderId="0" xfId="5" applyFont="1" applyFill="1" applyAlignment="1">
      <alignment horizontal="left" vertical="center"/>
    </xf>
    <xf numFmtId="38" fontId="15" fillId="3" borderId="4" xfId="5" applyFont="1" applyFill="1" applyBorder="1" applyAlignment="1">
      <alignment horizontal="center" vertical="center" textRotation="255" wrapText="1"/>
    </xf>
    <xf numFmtId="38" fontId="15" fillId="3" borderId="16" xfId="5" applyFont="1" applyFill="1" applyBorder="1" applyAlignment="1">
      <alignment horizontal="center" vertical="center" textRotation="255" wrapText="1"/>
    </xf>
    <xf numFmtId="38" fontId="15" fillId="3" borderId="13" xfId="5" applyFont="1" applyFill="1" applyBorder="1" applyAlignment="1">
      <alignment horizontal="center" vertical="center"/>
    </xf>
    <xf numFmtId="38" fontId="15" fillId="3" borderId="3" xfId="5" applyFont="1" applyFill="1" applyBorder="1" applyAlignment="1">
      <alignment horizontal="centerContinuous" vertical="center"/>
    </xf>
    <xf numFmtId="38" fontId="15" fillId="3" borderId="16" xfId="5" applyFont="1" applyFill="1" applyBorder="1" applyAlignment="1">
      <alignment horizontal="centerContinuous" vertical="center"/>
    </xf>
    <xf numFmtId="38" fontId="15" fillId="3" borderId="13" xfId="5" applyFont="1" applyFill="1" applyBorder="1" applyAlignment="1">
      <alignment horizontal="centerContinuous" vertical="center"/>
    </xf>
    <xf numFmtId="38" fontId="15" fillId="3" borderId="8" xfId="5" applyFont="1" applyFill="1" applyBorder="1" applyAlignment="1">
      <alignment horizontal="center" vertical="center" textRotation="255" wrapText="1"/>
    </xf>
    <xf numFmtId="38" fontId="15" fillId="3" borderId="2" xfId="5" applyFont="1" applyFill="1" applyBorder="1" applyAlignment="1">
      <alignment horizontal="center" vertical="center" textRotation="255" wrapText="1"/>
    </xf>
    <xf numFmtId="38" fontId="15" fillId="3" borderId="15" xfId="5" applyFont="1" applyFill="1" applyBorder="1" applyAlignment="1">
      <alignment horizontal="center" vertical="center"/>
    </xf>
    <xf numFmtId="38" fontId="15" fillId="3" borderId="36" xfId="5" applyFont="1" applyFill="1" applyBorder="1" applyAlignment="1">
      <alignment horizontal="center" vertical="center"/>
    </xf>
    <xf numFmtId="38" fontId="15" fillId="3" borderId="27" xfId="5" applyFont="1" applyFill="1" applyBorder="1" applyAlignment="1">
      <alignment horizontal="center" vertical="center"/>
    </xf>
    <xf numFmtId="38" fontId="15" fillId="3" borderId="28" xfId="5" applyFont="1" applyFill="1" applyBorder="1" applyAlignment="1">
      <alignment horizontal="center" vertical="center"/>
    </xf>
    <xf numFmtId="38" fontId="15" fillId="4" borderId="3" xfId="5" applyFont="1" applyFill="1" applyBorder="1" applyAlignment="1">
      <alignment horizontal="distributed" vertical="center" indent="1"/>
    </xf>
    <xf numFmtId="38" fontId="15" fillId="4" borderId="13" xfId="5" applyFont="1" applyFill="1" applyBorder="1" applyAlignment="1">
      <alignment horizontal="distributed" vertical="center" indent="1"/>
    </xf>
    <xf numFmtId="38" fontId="15" fillId="0" borderId="6" xfId="5" applyFont="1" applyFill="1" applyBorder="1" applyAlignment="1">
      <alignment horizontal="center" vertical="center"/>
    </xf>
    <xf numFmtId="38" fontId="15" fillId="0" borderId="0" xfId="5" applyFont="1" applyFill="1" applyBorder="1" applyAlignment="1">
      <alignment horizontal="center" vertical="center"/>
    </xf>
    <xf numFmtId="38" fontId="15" fillId="0" borderId="0" xfId="5" applyFont="1" applyFill="1" applyBorder="1" applyAlignment="1">
      <alignment horizontal="distributed" vertical="center"/>
    </xf>
    <xf numFmtId="188" fontId="15" fillId="0" borderId="35" xfId="5" applyNumberFormat="1" applyFont="1" applyFill="1" applyBorder="1" applyAlignment="1">
      <alignment horizontal="right" vertical="center"/>
    </xf>
    <xf numFmtId="188" fontId="15" fillId="0" borderId="21" xfId="5" applyNumberFormat="1" applyFont="1" applyFill="1" applyBorder="1" applyAlignment="1">
      <alignment horizontal="right" vertical="center"/>
    </xf>
    <xf numFmtId="188" fontId="15" fillId="0" borderId="14" xfId="5" applyNumberFormat="1" applyFont="1" applyFill="1" applyBorder="1" applyAlignment="1">
      <alignment horizontal="right" vertical="center"/>
    </xf>
    <xf numFmtId="188" fontId="15" fillId="0" borderId="0" xfId="5" applyNumberFormat="1" applyFont="1" applyFill="1" applyBorder="1" applyAlignment="1">
      <alignment horizontal="right" vertical="center"/>
    </xf>
    <xf numFmtId="188" fontId="15" fillId="0" borderId="22" xfId="5" applyNumberFormat="1" applyFont="1" applyFill="1" applyBorder="1" applyAlignment="1">
      <alignment horizontal="right" vertical="center"/>
    </xf>
    <xf numFmtId="38" fontId="15" fillId="0" borderId="5" xfId="5" applyFont="1" applyFill="1" applyBorder="1" applyAlignment="1">
      <alignment horizontal="center" vertical="center"/>
    </xf>
    <xf numFmtId="38" fontId="22" fillId="0" borderId="14" xfId="5" applyFont="1" applyFill="1" applyBorder="1" applyAlignment="1">
      <alignment horizontal="distributed" vertical="center"/>
    </xf>
    <xf numFmtId="38" fontId="13" fillId="0" borderId="35" xfId="5" applyFont="1" applyFill="1" applyBorder="1" applyAlignment="1">
      <alignment horizontal="right" vertical="center"/>
    </xf>
    <xf numFmtId="38" fontId="16" fillId="0" borderId="21" xfId="5" applyFont="1" applyFill="1" applyBorder="1" applyAlignment="1">
      <alignment horizontal="right" vertical="center"/>
    </xf>
    <xf numFmtId="38" fontId="15" fillId="0" borderId="8" xfId="5" applyFont="1" applyFill="1" applyBorder="1" applyAlignment="1">
      <alignment horizontal="center" vertical="center"/>
    </xf>
    <xf numFmtId="38" fontId="15" fillId="0" borderId="7" xfId="5" applyFont="1" applyFill="1" applyBorder="1" applyAlignment="1">
      <alignment horizontal="center" vertical="center"/>
    </xf>
    <xf numFmtId="38" fontId="22" fillId="0" borderId="15" xfId="5" applyFont="1" applyFill="1" applyBorder="1" applyAlignment="1">
      <alignment horizontal="distributed" vertical="center"/>
    </xf>
    <xf numFmtId="38" fontId="15" fillId="0" borderId="7" xfId="5" applyFont="1" applyFill="1" applyBorder="1" applyAlignment="1">
      <alignment horizontal="center" vertical="center"/>
    </xf>
    <xf numFmtId="38" fontId="15" fillId="0" borderId="15" xfId="5" applyFont="1" applyFill="1" applyBorder="1" applyAlignment="1">
      <alignment horizontal="center" vertical="center"/>
    </xf>
    <xf numFmtId="188" fontId="15" fillId="0" borderId="32" xfId="5" applyNumberFormat="1" applyFont="1" applyFill="1" applyBorder="1" applyAlignment="1">
      <alignment horizontal="right" vertical="center"/>
    </xf>
    <xf numFmtId="188" fontId="15" fillId="0" borderId="23" xfId="5" applyNumberFormat="1" applyFont="1" applyFill="1" applyBorder="1" applyAlignment="1">
      <alignment horizontal="right" vertical="center"/>
    </xf>
    <xf numFmtId="188" fontId="15" fillId="0" borderId="15" xfId="5" applyNumberFormat="1" applyFont="1" applyFill="1" applyBorder="1" applyAlignment="1">
      <alignment horizontal="right" vertical="center"/>
    </xf>
    <xf numFmtId="188" fontId="15" fillId="0" borderId="2" xfId="5" applyNumberFormat="1" applyFont="1" applyFill="1" applyBorder="1" applyAlignment="1">
      <alignment horizontal="right" vertical="center"/>
    </xf>
    <xf numFmtId="188" fontId="15" fillId="0" borderId="25" xfId="5" applyNumberFormat="1" applyFont="1" applyFill="1" applyBorder="1" applyAlignment="1">
      <alignment horizontal="right" vertical="center"/>
    </xf>
    <xf numFmtId="189" fontId="15" fillId="0" borderId="2" xfId="5" applyNumberFormat="1" applyFont="1" applyFill="1" applyBorder="1" applyAlignment="1">
      <alignment horizontal="right" vertical="center"/>
    </xf>
    <xf numFmtId="189" fontId="15" fillId="0" borderId="23" xfId="5" applyNumberFormat="1" applyFont="1" applyFill="1" applyBorder="1" applyAlignment="1">
      <alignment horizontal="right" vertical="center"/>
    </xf>
    <xf numFmtId="189" fontId="15" fillId="0" borderId="25" xfId="5" applyNumberFormat="1" applyFont="1" applyFill="1" applyBorder="1" applyAlignment="1">
      <alignment horizontal="right" vertical="center"/>
    </xf>
    <xf numFmtId="38" fontId="15" fillId="0" borderId="7" xfId="5" applyFont="1" applyFill="1" applyBorder="1" applyAlignment="1">
      <alignment horizontal="distributed" vertical="center" indent="1"/>
    </xf>
    <xf numFmtId="38" fontId="15" fillId="0" borderId="15" xfId="5" applyFont="1" applyFill="1" applyBorder="1" applyAlignment="1">
      <alignment horizontal="distributed" vertical="center" indent="1"/>
    </xf>
    <xf numFmtId="189" fontId="15" fillId="0" borderId="0" xfId="5" applyNumberFormat="1" applyFont="1" applyFill="1" applyBorder="1" applyAlignment="1">
      <alignment horizontal="right" vertical="center"/>
    </xf>
    <xf numFmtId="189" fontId="15" fillId="0" borderId="21" xfId="5" applyNumberFormat="1" applyFont="1" applyFill="1" applyBorder="1" applyAlignment="1">
      <alignment horizontal="right" vertical="center"/>
    </xf>
    <xf numFmtId="189" fontId="15" fillId="0" borderId="22" xfId="5" applyNumberFormat="1" applyFont="1" applyFill="1" applyBorder="1" applyAlignment="1">
      <alignment horizontal="right" vertical="center"/>
    </xf>
    <xf numFmtId="38" fontId="34" fillId="0" borderId="0" xfId="5" applyFont="1" applyFill="1" applyBorder="1" applyAlignment="1">
      <alignment horizontal="right" vertical="center"/>
    </xf>
    <xf numFmtId="188" fontId="15" fillId="0" borderId="24" xfId="5" applyNumberFormat="1" applyFont="1" applyFill="1" applyBorder="1" applyAlignment="1">
      <alignment horizontal="right" vertical="center"/>
    </xf>
    <xf numFmtId="189" fontId="15" fillId="0" borderId="15" xfId="5" applyNumberFormat="1" applyFont="1" applyFill="1" applyBorder="1" applyAlignment="1">
      <alignment horizontal="right" vertical="center"/>
    </xf>
    <xf numFmtId="38" fontId="15" fillId="4" borderId="19" xfId="5" quotePrefix="1" applyFont="1" applyFill="1" applyBorder="1" applyAlignment="1">
      <alignment horizontal="right" vertical="center"/>
    </xf>
    <xf numFmtId="38" fontId="15" fillId="4" borderId="20" xfId="5" quotePrefix="1" applyFont="1" applyFill="1" applyBorder="1" applyAlignment="1">
      <alignment horizontal="right" vertical="center"/>
    </xf>
    <xf numFmtId="190" fontId="15" fillId="0" borderId="2" xfId="5" applyNumberFormat="1" applyFont="1" applyFill="1" applyBorder="1" applyAlignment="1">
      <alignment horizontal="right" vertical="center"/>
    </xf>
    <xf numFmtId="190" fontId="15" fillId="0" borderId="23" xfId="5" applyNumberFormat="1" applyFont="1" applyFill="1" applyBorder="1" applyAlignment="1">
      <alignment horizontal="right" vertical="center"/>
    </xf>
    <xf numFmtId="190" fontId="15" fillId="0" borderId="25" xfId="5" applyNumberFormat="1" applyFont="1" applyFill="1" applyBorder="1" applyAlignment="1">
      <alignment horizontal="right" vertical="center"/>
    </xf>
    <xf numFmtId="38" fontId="15" fillId="4" borderId="16" xfId="5" quotePrefix="1" applyFont="1" applyFill="1" applyBorder="1" applyAlignment="1">
      <alignment horizontal="right" vertical="center"/>
    </xf>
    <xf numFmtId="190" fontId="15" fillId="0" borderId="32" xfId="5" applyNumberFormat="1" applyFont="1" applyFill="1" applyBorder="1" applyAlignment="1">
      <alignment horizontal="right" vertical="center"/>
    </xf>
    <xf numFmtId="190" fontId="15" fillId="0" borderId="15" xfId="5" applyNumberFormat="1" applyFont="1" applyFill="1" applyBorder="1" applyAlignment="1">
      <alignment horizontal="right" vertical="center"/>
    </xf>
    <xf numFmtId="190" fontId="15" fillId="0" borderId="24" xfId="5" applyNumberFormat="1" applyFont="1" applyFill="1" applyBorder="1" applyAlignment="1">
      <alignment horizontal="right" vertical="center"/>
    </xf>
    <xf numFmtId="190" fontId="15" fillId="0" borderId="31" xfId="5" applyNumberFormat="1" applyFont="1" applyFill="1" applyBorder="1" applyAlignment="1">
      <alignment horizontal="right" vertical="center"/>
    </xf>
    <xf numFmtId="38" fontId="15" fillId="0" borderId="4" xfId="5" applyFont="1" applyFill="1" applyBorder="1" applyAlignment="1">
      <alignment horizontal="center" vertical="center" textRotation="255"/>
    </xf>
    <xf numFmtId="38" fontId="15" fillId="0" borderId="8" xfId="5" applyFont="1" applyFill="1" applyBorder="1" applyAlignment="1">
      <alignment horizontal="center" vertical="center" textRotation="255"/>
    </xf>
    <xf numFmtId="38" fontId="15" fillId="0" borderId="7" xfId="5" applyFont="1" applyFill="1" applyBorder="1" applyAlignment="1">
      <alignment horizontal="distributed" vertical="center" textRotation="255" indent="1"/>
    </xf>
    <xf numFmtId="38" fontId="15" fillId="0" borderId="15" xfId="5" applyFont="1" applyFill="1" applyBorder="1" applyAlignment="1">
      <alignment horizontal="distributed" vertical="center" textRotation="255" indent="1"/>
    </xf>
    <xf numFmtId="190" fontId="15" fillId="0" borderId="35" xfId="5" applyNumberFormat="1" applyFont="1" applyFill="1" applyBorder="1" applyAlignment="1">
      <alignment horizontal="right" vertical="center"/>
    </xf>
    <xf numFmtId="190" fontId="15" fillId="0" borderId="21" xfId="5" applyNumberFormat="1" applyFont="1" applyFill="1" applyBorder="1" applyAlignment="1">
      <alignment horizontal="right" vertical="center"/>
    </xf>
    <xf numFmtId="190" fontId="15" fillId="0" borderId="14" xfId="5" applyNumberFormat="1" applyFont="1" applyFill="1" applyBorder="1" applyAlignment="1">
      <alignment horizontal="right" vertical="center"/>
    </xf>
    <xf numFmtId="190" fontId="15" fillId="0" borderId="29" xfId="5" applyNumberFormat="1" applyFont="1" applyFill="1" applyBorder="1" applyAlignment="1">
      <alignment horizontal="right" vertical="center"/>
    </xf>
    <xf numFmtId="190" fontId="15" fillId="0" borderId="22" xfId="5" applyNumberFormat="1" applyFont="1" applyFill="1" applyBorder="1" applyAlignment="1">
      <alignment horizontal="right" vertical="center"/>
    </xf>
    <xf numFmtId="190" fontId="15" fillId="0" borderId="0" xfId="5" applyNumberFormat="1" applyFont="1" applyFill="1" applyBorder="1" applyAlignment="1">
      <alignment horizontal="right" vertical="center"/>
    </xf>
    <xf numFmtId="38" fontId="15" fillId="0" borderId="7" xfId="5" applyFont="1" applyFill="1" applyBorder="1" applyAlignment="1">
      <alignment horizontal="distributed" vertical="center" wrapText="1" indent="1"/>
    </xf>
    <xf numFmtId="38" fontId="15" fillId="0" borderId="15" xfId="5" applyFont="1" applyFill="1" applyBorder="1" applyAlignment="1">
      <alignment horizontal="distributed" vertical="center" wrapText="1" indent="1"/>
    </xf>
    <xf numFmtId="38" fontId="15" fillId="0" borderId="5" xfId="5" applyFont="1" applyFill="1" applyBorder="1" applyAlignment="1">
      <alignment horizontal="center" vertical="center" wrapText="1"/>
    </xf>
    <xf numFmtId="38" fontId="15" fillId="0" borderId="14" xfId="5" applyFont="1" applyFill="1" applyBorder="1" applyAlignment="1">
      <alignment horizontal="center" vertical="center" wrapText="1"/>
    </xf>
    <xf numFmtId="38" fontId="15" fillId="0" borderId="5" xfId="5" applyFont="1" applyFill="1" applyBorder="1" applyAlignment="1">
      <alignment horizontal="center" vertical="center" wrapText="1"/>
    </xf>
    <xf numFmtId="38" fontId="22" fillId="0" borderId="14" xfId="5" applyFont="1" applyFill="1" applyBorder="1" applyAlignment="1">
      <alignment horizontal="distributed" vertical="center" shrinkToFit="1"/>
    </xf>
    <xf numFmtId="38" fontId="13" fillId="0" borderId="29" xfId="5" applyFont="1" applyFill="1" applyBorder="1" applyAlignment="1">
      <alignment horizontal="right" vertical="center"/>
    </xf>
    <xf numFmtId="189" fontId="13" fillId="0" borderId="29" xfId="5" applyNumberFormat="1" applyFont="1" applyFill="1" applyBorder="1" applyAlignment="1">
      <alignment horizontal="right" vertical="center"/>
    </xf>
    <xf numFmtId="189" fontId="13" fillId="0" borderId="22" xfId="5" applyNumberFormat="1" applyFont="1" applyFill="1" applyBorder="1" applyAlignment="1">
      <alignment horizontal="right" vertical="center"/>
    </xf>
    <xf numFmtId="38" fontId="15" fillId="0" borderId="7" xfId="5" applyFont="1" applyFill="1" applyBorder="1" applyAlignment="1">
      <alignment horizontal="center" vertical="center" wrapText="1"/>
    </xf>
    <xf numFmtId="38" fontId="22" fillId="0" borderId="15" xfId="5" applyFont="1" applyFill="1" applyBorder="1" applyAlignment="1">
      <alignment horizontal="distributed" vertical="center" shrinkToFit="1"/>
    </xf>
    <xf numFmtId="189" fontId="13" fillId="0" borderId="24" xfId="5" applyNumberFormat="1" applyFont="1" applyFill="1" applyBorder="1" applyAlignment="1">
      <alignment horizontal="right" vertical="center"/>
    </xf>
    <xf numFmtId="189" fontId="13" fillId="0" borderId="25" xfId="5" applyNumberFormat="1" applyFont="1" applyFill="1" applyBorder="1" applyAlignment="1">
      <alignment horizontal="right" vertical="center"/>
    </xf>
    <xf numFmtId="186" fontId="8" fillId="0" borderId="0" xfId="3" applyNumberFormat="1" applyFont="1" applyFill="1" applyBorder="1" applyAlignment="1">
      <alignment horizontal="right" vertical="center"/>
    </xf>
    <xf numFmtId="38" fontId="10" fillId="0" borderId="0" xfId="5" applyFont="1" applyFill="1" applyBorder="1" applyAlignment="1">
      <alignment vertical="center"/>
    </xf>
    <xf numFmtId="38" fontId="15" fillId="3" borderId="3" xfId="5" applyFont="1" applyFill="1" applyBorder="1" applyAlignment="1">
      <alignment horizontal="center" vertical="center"/>
    </xf>
    <xf numFmtId="38" fontId="15" fillId="3" borderId="7" xfId="5" applyFont="1" applyFill="1" applyBorder="1" applyAlignment="1">
      <alignment horizontal="center" vertical="center"/>
    </xf>
    <xf numFmtId="184" fontId="15" fillId="3" borderId="9" xfId="5" applyNumberFormat="1" applyFont="1" applyFill="1" applyBorder="1" applyAlignment="1">
      <alignment horizontal="center" vertical="center"/>
    </xf>
    <xf numFmtId="184" fontId="15" fillId="3" borderId="11" xfId="5" applyNumberFormat="1" applyFont="1" applyFill="1" applyBorder="1" applyAlignment="1">
      <alignment horizontal="center" vertical="center"/>
    </xf>
    <xf numFmtId="38" fontId="15" fillId="4" borderId="16" xfId="1" applyFont="1" applyFill="1" applyBorder="1" applyAlignment="1">
      <alignment horizontal="right" vertical="center"/>
    </xf>
    <xf numFmtId="38" fontId="15" fillId="4" borderId="4" xfId="1" applyFont="1" applyFill="1" applyBorder="1" applyAlignment="1">
      <alignment horizontal="right" vertical="center"/>
    </xf>
    <xf numFmtId="38" fontId="15" fillId="4" borderId="13" xfId="1" applyFont="1" applyFill="1" applyBorder="1" applyAlignment="1">
      <alignment horizontal="right" vertical="center"/>
    </xf>
    <xf numFmtId="180" fontId="13" fillId="0" borderId="0" xfId="5" applyNumberFormat="1" applyFont="1" applyFill="1" applyAlignment="1">
      <alignment horizontal="center" vertical="center"/>
    </xf>
    <xf numFmtId="38" fontId="15" fillId="0" borderId="14" xfId="5" applyFont="1" applyFill="1" applyBorder="1" applyAlignment="1">
      <alignment horizontal="distributed" vertical="center"/>
    </xf>
    <xf numFmtId="177" fontId="13" fillId="0" borderId="5" xfId="1" applyNumberFormat="1" applyFont="1" applyFill="1" applyBorder="1" applyAlignment="1">
      <alignment horizontal="right" vertical="center"/>
    </xf>
    <xf numFmtId="177" fontId="13" fillId="0" borderId="6" xfId="1" applyNumberFormat="1" applyFont="1" applyFill="1" applyBorder="1" applyAlignment="1">
      <alignment horizontal="right" vertical="center"/>
    </xf>
    <xf numFmtId="177" fontId="13" fillId="0" borderId="14" xfId="1" applyNumberFormat="1" applyFont="1" applyFill="1" applyBorder="1" applyAlignment="1">
      <alignment horizontal="right"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3" fillId="0" borderId="14" xfId="5" applyFont="1" applyFill="1" applyBorder="1" applyAlignment="1">
      <alignment horizontal="distributed" vertical="center"/>
    </xf>
    <xf numFmtId="38" fontId="13" fillId="0" borderId="5" xfId="1" applyFont="1" applyFill="1" applyBorder="1" applyAlignment="1">
      <alignment horizontal="right" vertical="center"/>
    </xf>
    <xf numFmtId="38" fontId="13" fillId="0" borderId="6" xfId="1" applyFont="1" applyFill="1" applyBorder="1" applyAlignment="1">
      <alignment horizontal="right" vertical="center"/>
    </xf>
    <xf numFmtId="38" fontId="13" fillId="0" borderId="14" xfId="1" applyFont="1" applyFill="1" applyBorder="1" applyAlignment="1">
      <alignment horizontal="right" vertical="center"/>
    </xf>
    <xf numFmtId="38" fontId="13" fillId="0" borderId="0" xfId="1" applyFont="1" applyFill="1" applyBorder="1" applyAlignment="1">
      <alignment horizontal="right" vertical="center"/>
    </xf>
    <xf numFmtId="38" fontId="13" fillId="0" borderId="7" xfId="1" applyFont="1" applyFill="1" applyBorder="1" applyAlignment="1">
      <alignment horizontal="right" vertical="center"/>
    </xf>
    <xf numFmtId="38" fontId="13" fillId="0" borderId="8" xfId="1" applyFont="1" applyFill="1" applyBorder="1" applyAlignment="1">
      <alignment horizontal="right" vertical="center"/>
    </xf>
    <xf numFmtId="38" fontId="13" fillId="0" borderId="15" xfId="1" applyFont="1" applyFill="1" applyBorder="1" applyAlignment="1">
      <alignment horizontal="right" vertical="center"/>
    </xf>
    <xf numFmtId="38" fontId="13" fillId="0" borderId="2" xfId="1" applyFont="1" applyFill="1" applyBorder="1" applyAlignment="1">
      <alignment horizontal="right" vertical="center"/>
    </xf>
    <xf numFmtId="177" fontId="13" fillId="0" borderId="2" xfId="1" applyNumberFormat="1" applyFont="1" applyFill="1" applyBorder="1" applyAlignment="1">
      <alignment horizontal="right" vertical="center"/>
    </xf>
    <xf numFmtId="177" fontId="13" fillId="0" borderId="8" xfId="1" applyNumberFormat="1" applyFont="1" applyFill="1" applyBorder="1" applyAlignment="1">
      <alignment horizontal="right" vertical="center"/>
    </xf>
    <xf numFmtId="177" fontId="13" fillId="0" borderId="15" xfId="1" applyNumberFormat="1" applyFont="1" applyFill="1" applyBorder="1" applyAlignment="1">
      <alignment horizontal="right" vertical="center"/>
    </xf>
    <xf numFmtId="38" fontId="15" fillId="0" borderId="7" xfId="5" applyFont="1" applyFill="1" applyBorder="1" applyAlignment="1">
      <alignment horizontal="center" vertical="center" wrapText="1"/>
    </xf>
    <xf numFmtId="38" fontId="15" fillId="0" borderId="15" xfId="5" applyFont="1" applyFill="1" applyBorder="1" applyAlignment="1">
      <alignment horizontal="center" vertical="center" wrapText="1"/>
    </xf>
    <xf numFmtId="38" fontId="15" fillId="4" borderId="6" xfId="1" applyFont="1" applyFill="1" applyBorder="1" applyAlignment="1">
      <alignment horizontal="right" vertical="center"/>
    </xf>
    <xf numFmtId="38" fontId="15" fillId="4" borderId="14" xfId="1" applyFont="1" applyFill="1" applyBorder="1" applyAlignment="1">
      <alignment horizontal="right" vertical="center"/>
    </xf>
    <xf numFmtId="38" fontId="22" fillId="0" borderId="0" xfId="5" applyFont="1" applyFill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38" fontId="15" fillId="3" borderId="4" xfId="5" applyFont="1" applyFill="1" applyBorder="1" applyAlignment="1">
      <alignment vertical="center"/>
    </xf>
    <xf numFmtId="38" fontId="15" fillId="3" borderId="3" xfId="5" applyFont="1" applyFill="1" applyBorder="1" applyAlignment="1">
      <alignment horizontal="center" vertical="center" wrapText="1"/>
    </xf>
    <xf numFmtId="38" fontId="15" fillId="3" borderId="16" xfId="5" applyFont="1" applyFill="1" applyBorder="1" applyAlignment="1">
      <alignment horizontal="centerContinuous" vertical="center" wrapText="1"/>
    </xf>
    <xf numFmtId="38" fontId="15" fillId="3" borderId="13" xfId="5" applyFont="1" applyFill="1" applyBorder="1" applyAlignment="1">
      <alignment horizontal="centerContinuous" vertical="center" wrapText="1"/>
    </xf>
    <xf numFmtId="38" fontId="15" fillId="3" borderId="13" xfId="5" applyFont="1" applyFill="1" applyBorder="1" applyAlignment="1">
      <alignment horizontal="center" vertical="center" textRotation="255" wrapText="1"/>
    </xf>
    <xf numFmtId="38" fontId="15" fillId="3" borderId="6" xfId="5" applyFont="1" applyFill="1" applyBorder="1" applyAlignment="1">
      <alignment horizontal="center" vertical="center"/>
    </xf>
    <xf numFmtId="38" fontId="15" fillId="3" borderId="7" xfId="5" applyFont="1" applyFill="1" applyBorder="1" applyAlignment="1">
      <alignment horizontal="center" vertical="center" wrapText="1"/>
    </xf>
    <xf numFmtId="38" fontId="15" fillId="3" borderId="2" xfId="5" applyFont="1" applyFill="1" applyBorder="1" applyAlignment="1">
      <alignment horizontal="centerContinuous" vertical="center" wrapText="1"/>
    </xf>
    <xf numFmtId="38" fontId="15" fillId="3" borderId="15" xfId="5" applyFont="1" applyFill="1" applyBorder="1" applyAlignment="1">
      <alignment horizontal="centerContinuous" vertical="center" wrapText="1"/>
    </xf>
    <xf numFmtId="38" fontId="15" fillId="3" borderId="2" xfId="5" applyFont="1" applyFill="1" applyBorder="1" applyAlignment="1">
      <alignment horizontal="centerContinuous" vertical="center"/>
    </xf>
    <xf numFmtId="38" fontId="15" fillId="3" borderId="15" xfId="5" applyFont="1" applyFill="1" applyBorder="1" applyAlignment="1">
      <alignment horizontal="centerContinuous" vertical="center"/>
    </xf>
    <xf numFmtId="38" fontId="15" fillId="3" borderId="14" xfId="5" applyFont="1" applyFill="1" applyBorder="1" applyAlignment="1">
      <alignment horizontal="center" vertical="center" textRotation="255" wrapText="1"/>
    </xf>
    <xf numFmtId="38" fontId="15" fillId="3" borderId="6" xfId="5" applyFont="1" applyFill="1" applyBorder="1" applyAlignment="1">
      <alignment horizontal="center" vertical="center" textRotation="255" wrapText="1"/>
    </xf>
    <xf numFmtId="38" fontId="15" fillId="3" borderId="8" xfId="5" applyFont="1" applyFill="1" applyBorder="1" applyAlignment="1">
      <alignment vertical="center"/>
    </xf>
    <xf numFmtId="38" fontId="16" fillId="3" borderId="17" xfId="5" applyFont="1" applyFill="1" applyBorder="1" applyAlignment="1">
      <alignment horizontal="center" vertical="center"/>
    </xf>
    <xf numFmtId="38" fontId="15" fillId="3" borderId="15" xfId="5" applyFont="1" applyFill="1" applyBorder="1" applyAlignment="1">
      <alignment horizontal="center" vertical="center" textRotation="255" wrapText="1"/>
    </xf>
    <xf numFmtId="38" fontId="15" fillId="0" borderId="4" xfId="5" applyFont="1" applyFill="1" applyBorder="1" applyAlignment="1">
      <alignment horizontal="center" vertical="center"/>
    </xf>
    <xf numFmtId="38" fontId="15" fillId="0" borderId="26" xfId="5" applyFont="1" applyFill="1" applyBorder="1" applyAlignment="1">
      <alignment horizontal="right" vertical="center"/>
    </xf>
    <xf numFmtId="38" fontId="15" fillId="0" borderId="19" xfId="5" applyFont="1" applyFill="1" applyBorder="1" applyAlignment="1">
      <alignment horizontal="right" vertical="center"/>
    </xf>
    <xf numFmtId="38" fontId="15" fillId="0" borderId="13" xfId="5" applyFont="1" applyFill="1" applyBorder="1" applyAlignment="1">
      <alignment horizontal="right" vertical="center"/>
    </xf>
    <xf numFmtId="186" fontId="15" fillId="0" borderId="16" xfId="5" applyNumberFormat="1" applyFont="1" applyFill="1" applyBorder="1" applyAlignment="1">
      <alignment horizontal="right" vertical="center"/>
    </xf>
    <xf numFmtId="186" fontId="15" fillId="0" borderId="4" xfId="5" applyNumberFormat="1" applyFont="1" applyFill="1" applyBorder="1" applyAlignment="1">
      <alignment horizontal="right" vertical="center"/>
    </xf>
    <xf numFmtId="186" fontId="13" fillId="0" borderId="0" xfId="5" applyNumberFormat="1" applyFont="1" applyFill="1" applyBorder="1" applyAlignment="1">
      <alignment horizontal="center" vertical="center"/>
    </xf>
    <xf numFmtId="38" fontId="15" fillId="0" borderId="36" xfId="5" applyFont="1" applyFill="1" applyBorder="1" applyAlignment="1">
      <alignment horizontal="right" vertical="center"/>
    </xf>
    <xf numFmtId="38" fontId="15" fillId="0" borderId="27" xfId="5" applyFont="1" applyFill="1" applyBorder="1" applyAlignment="1">
      <alignment horizontal="right" vertical="center"/>
    </xf>
    <xf numFmtId="38" fontId="15" fillId="0" borderId="10" xfId="5" applyFont="1" applyFill="1" applyBorder="1" applyAlignment="1">
      <alignment horizontal="right" vertical="center"/>
    </xf>
    <xf numFmtId="186" fontId="15" fillId="0" borderId="10" xfId="5" applyNumberFormat="1" applyFont="1" applyFill="1" applyBorder="1" applyAlignment="1">
      <alignment horizontal="right" vertical="center"/>
    </xf>
    <xf numFmtId="186" fontId="15" fillId="0" borderId="11" xfId="5" applyNumberFormat="1" applyFont="1" applyFill="1" applyBorder="1" applyAlignment="1">
      <alignment horizontal="right" vertical="center"/>
    </xf>
    <xf numFmtId="186" fontId="15" fillId="0" borderId="13" xfId="5" applyNumberFormat="1" applyFont="1" applyFill="1" applyBorder="1" applyAlignment="1">
      <alignment horizontal="right" vertical="center"/>
    </xf>
    <xf numFmtId="38" fontId="15" fillId="0" borderId="11" xfId="5" applyFont="1" applyFill="1" applyBorder="1" applyAlignment="1">
      <alignment horizontal="center" vertical="center"/>
    </xf>
    <xf numFmtId="38" fontId="15" fillId="0" borderId="37" xfId="5" applyFont="1" applyFill="1" applyBorder="1" applyAlignment="1">
      <alignment horizontal="center" vertical="center"/>
    </xf>
    <xf numFmtId="38" fontId="15" fillId="0" borderId="38" xfId="5" applyFont="1" applyFill="1" applyBorder="1" applyAlignment="1">
      <alignment horizontal="right" vertical="center"/>
    </xf>
    <xf numFmtId="38" fontId="15" fillId="0" borderId="39" xfId="5" applyFont="1" applyFill="1" applyBorder="1" applyAlignment="1">
      <alignment horizontal="right" vertical="center"/>
    </xf>
    <xf numFmtId="38" fontId="15" fillId="0" borderId="40" xfId="5" applyFont="1" applyFill="1" applyBorder="1" applyAlignment="1">
      <alignment horizontal="right" vertical="center"/>
    </xf>
    <xf numFmtId="186" fontId="15" fillId="0" borderId="40" xfId="5" applyNumberFormat="1" applyFont="1" applyFill="1" applyBorder="1" applyAlignment="1">
      <alignment horizontal="right" vertical="center"/>
    </xf>
    <xf numFmtId="186" fontId="15" fillId="0" borderId="37" xfId="5" applyNumberFormat="1" applyFont="1" applyFill="1" applyBorder="1" applyAlignment="1">
      <alignment horizontal="right" vertical="center"/>
    </xf>
    <xf numFmtId="38" fontId="19" fillId="0" borderId="11" xfId="5" applyFont="1" applyFill="1" applyBorder="1" applyAlignment="1">
      <alignment horizontal="left" vertical="center"/>
    </xf>
    <xf numFmtId="38" fontId="6" fillId="0" borderId="36" xfId="0" applyNumberFormat="1" applyFont="1" applyBorder="1" applyAlignment="1">
      <alignment horizontal="right" vertical="center"/>
    </xf>
    <xf numFmtId="38" fontId="15" fillId="0" borderId="17" xfId="5" applyFont="1" applyFill="1" applyBorder="1" applyAlignment="1">
      <alignment horizontal="right" vertical="center"/>
    </xf>
    <xf numFmtId="38" fontId="15" fillId="0" borderId="28" xfId="5" applyFont="1" applyFill="1" applyBorder="1" applyAlignment="1">
      <alignment horizontal="right" vertical="center"/>
    </xf>
    <xf numFmtId="186" fontId="23" fillId="0" borderId="0" xfId="5" applyNumberFormat="1" applyFont="1" applyFill="1" applyBorder="1" applyAlignment="1">
      <alignment horizontal="center" vertical="center"/>
    </xf>
    <xf numFmtId="38" fontId="23" fillId="0" borderId="0" xfId="5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38" fontId="23" fillId="0" borderId="0" xfId="5" applyFont="1" applyFill="1" applyAlignment="1">
      <alignment vertical="center"/>
    </xf>
    <xf numFmtId="38" fontId="15" fillId="3" borderId="4" xfId="5" applyFont="1" applyFill="1" applyBorder="1" applyAlignment="1">
      <alignment horizontal="center" vertical="center" wrapText="1"/>
    </xf>
    <xf numFmtId="38" fontId="15" fillId="3" borderId="5" xfId="5" applyFont="1" applyFill="1" applyBorder="1" applyAlignment="1">
      <alignment horizontal="center" vertical="center"/>
    </xf>
    <xf numFmtId="38" fontId="15" fillId="3" borderId="0" xfId="5" applyFont="1" applyFill="1" applyBorder="1" applyAlignment="1">
      <alignment horizontal="center" vertical="center"/>
    </xf>
    <xf numFmtId="38" fontId="15" fillId="3" borderId="14" xfId="5" applyFont="1" applyFill="1" applyBorder="1" applyAlignment="1">
      <alignment horizontal="center" vertical="center"/>
    </xf>
    <xf numFmtId="38" fontId="15" fillId="3" borderId="14" xfId="5" applyFont="1" applyFill="1" applyBorder="1" applyAlignment="1">
      <alignment horizontal="center" vertical="center" wrapText="1"/>
    </xf>
    <xf numFmtId="38" fontId="15" fillId="3" borderId="6" xfId="5" applyFont="1" applyFill="1" applyBorder="1" applyAlignment="1">
      <alignment horizontal="center" vertical="center" wrapText="1"/>
    </xf>
    <xf numFmtId="38" fontId="15" fillId="3" borderId="41" xfId="5" applyFont="1" applyFill="1" applyBorder="1" applyAlignment="1">
      <alignment horizontal="center" vertical="center"/>
    </xf>
    <xf numFmtId="38" fontId="15" fillId="3" borderId="42" xfId="5" applyFont="1" applyFill="1" applyBorder="1" applyAlignment="1">
      <alignment horizontal="center" vertical="center"/>
    </xf>
    <xf numFmtId="38" fontId="15" fillId="3" borderId="43" xfId="5" applyFont="1" applyFill="1" applyBorder="1" applyAlignment="1">
      <alignment horizontal="center" vertical="center"/>
    </xf>
    <xf numFmtId="38" fontId="15" fillId="3" borderId="8" xfId="5" applyFont="1" applyFill="1" applyBorder="1" applyAlignment="1">
      <alignment horizontal="center" vertical="center" wrapText="1"/>
    </xf>
    <xf numFmtId="38" fontId="15" fillId="0" borderId="3" xfId="5" applyFont="1" applyFill="1" applyBorder="1" applyAlignment="1">
      <alignment vertical="center"/>
    </xf>
    <xf numFmtId="38" fontId="15" fillId="0" borderId="13" xfId="5" applyFont="1" applyFill="1" applyBorder="1" applyAlignment="1">
      <alignment vertical="center"/>
    </xf>
    <xf numFmtId="38" fontId="15" fillId="0" borderId="11" xfId="5" applyFont="1" applyFill="1" applyBorder="1" applyAlignment="1">
      <alignment horizontal="center" vertical="center" shrinkToFit="1"/>
    </xf>
    <xf numFmtId="38" fontId="13" fillId="0" borderId="12" xfId="5" applyFont="1" applyFill="1" applyBorder="1" applyAlignment="1">
      <alignment horizontal="right" vertical="center"/>
    </xf>
    <xf numFmtId="38" fontId="13" fillId="0" borderId="33" xfId="5" applyFont="1" applyFill="1" applyBorder="1" applyAlignment="1">
      <alignment horizontal="right" vertical="center"/>
    </xf>
    <xf numFmtId="38" fontId="13" fillId="0" borderId="28" xfId="5" applyFont="1" applyFill="1" applyBorder="1" applyAlignment="1">
      <alignment horizontal="right" vertical="center"/>
    </xf>
    <xf numFmtId="38" fontId="13" fillId="0" borderId="27" xfId="5" applyFont="1" applyFill="1" applyBorder="1" applyAlignment="1">
      <alignment horizontal="right" vertical="center"/>
    </xf>
    <xf numFmtId="38" fontId="13" fillId="0" borderId="17" xfId="5" applyFont="1" applyFill="1" applyBorder="1" applyAlignment="1">
      <alignment horizontal="right" vertical="center"/>
    </xf>
    <xf numFmtId="186" fontId="13" fillId="0" borderId="9" xfId="5" applyNumberFormat="1" applyFont="1" applyFill="1" applyBorder="1" applyAlignment="1">
      <alignment horizontal="right" vertical="center"/>
    </xf>
    <xf numFmtId="186" fontId="13" fillId="0" borderId="11" xfId="5" applyNumberFormat="1" applyFont="1" applyFill="1" applyBorder="1" applyAlignment="1">
      <alignment horizontal="right" vertical="center"/>
    </xf>
    <xf numFmtId="38" fontId="15" fillId="0" borderId="5" xfId="5" applyFont="1" applyFill="1" applyBorder="1" applyAlignment="1">
      <alignment horizontal="centerContinuous" vertical="center"/>
    </xf>
    <xf numFmtId="38" fontId="15" fillId="0" borderId="14" xfId="5" applyFont="1" applyFill="1" applyBorder="1" applyAlignment="1">
      <alignment horizontal="centerContinuous" vertical="center"/>
    </xf>
    <xf numFmtId="38" fontId="13" fillId="0" borderId="6" xfId="5" applyFont="1" applyFill="1" applyBorder="1" applyAlignment="1">
      <alignment horizontal="center" vertical="center" shrinkToFit="1"/>
    </xf>
    <xf numFmtId="38" fontId="13" fillId="0" borderId="30" xfId="5" applyFont="1" applyFill="1" applyBorder="1" applyAlignment="1">
      <alignment horizontal="right" vertical="center"/>
    </xf>
    <xf numFmtId="186" fontId="13" fillId="0" borderId="0" xfId="5" applyNumberFormat="1" applyFont="1" applyFill="1" applyBorder="1" applyAlignment="1">
      <alignment horizontal="right" vertical="center"/>
    </xf>
    <xf numFmtId="186" fontId="13" fillId="0" borderId="6" xfId="5" applyNumberFormat="1" applyFont="1" applyFill="1" applyBorder="1" applyAlignment="1">
      <alignment horizontal="right" vertical="center"/>
    </xf>
    <xf numFmtId="38" fontId="15" fillId="0" borderId="7" xfId="5" applyFont="1" applyFill="1" applyBorder="1" applyAlignment="1">
      <alignment vertical="center"/>
    </xf>
    <xf numFmtId="38" fontId="15" fillId="0" borderId="15" xfId="5" applyFont="1" applyFill="1" applyBorder="1" applyAlignment="1">
      <alignment vertical="center"/>
    </xf>
    <xf numFmtId="38" fontId="13" fillId="0" borderId="31" xfId="5" applyFont="1" applyFill="1" applyBorder="1" applyAlignment="1">
      <alignment horizontal="right" vertical="center"/>
    </xf>
    <xf numFmtId="186" fontId="13" fillId="0" borderId="2" xfId="5" applyNumberFormat="1" applyFont="1" applyFill="1" applyBorder="1" applyAlignment="1">
      <alignment horizontal="right" vertical="center"/>
    </xf>
    <xf numFmtId="186" fontId="13" fillId="0" borderId="8" xfId="5" applyNumberFormat="1" applyFont="1" applyFill="1" applyBorder="1" applyAlignment="1">
      <alignment horizontal="right" vertical="center"/>
    </xf>
    <xf numFmtId="38" fontId="13" fillId="0" borderId="4" xfId="5" applyFont="1" applyFill="1" applyBorder="1" applyAlignment="1">
      <alignment horizontal="right" vertical="center"/>
    </xf>
    <xf numFmtId="38" fontId="15" fillId="0" borderId="5" xfId="5" applyFont="1" applyFill="1" applyBorder="1" applyAlignment="1">
      <alignment vertical="center"/>
    </xf>
    <xf numFmtId="38" fontId="15" fillId="0" borderId="14" xfId="5" applyFont="1" applyFill="1" applyBorder="1" applyAlignment="1">
      <alignment vertical="center"/>
    </xf>
    <xf numFmtId="38" fontId="15" fillId="0" borderId="13" xfId="5" applyFont="1" applyFill="1" applyBorder="1" applyAlignment="1">
      <alignment horizontal="center" vertical="center" shrinkToFit="1"/>
    </xf>
    <xf numFmtId="38" fontId="13" fillId="0" borderId="3" xfId="5" applyFont="1" applyFill="1" applyBorder="1" applyAlignment="1">
      <alignment horizontal="right" vertical="center"/>
    </xf>
    <xf numFmtId="38" fontId="13" fillId="0" borderId="34" xfId="5" applyFont="1" applyFill="1" applyBorder="1" applyAlignment="1">
      <alignment horizontal="right" vertical="center"/>
    </xf>
    <xf numFmtId="38" fontId="13" fillId="0" borderId="20" xfId="5" applyFont="1" applyFill="1" applyBorder="1" applyAlignment="1">
      <alignment horizontal="right" vertical="center"/>
    </xf>
    <xf numFmtId="38" fontId="13" fillId="0" borderId="19" xfId="5" applyFont="1" applyFill="1" applyBorder="1" applyAlignment="1">
      <alignment horizontal="right" vertical="center"/>
    </xf>
    <xf numFmtId="38" fontId="13" fillId="0" borderId="18" xfId="5" applyFont="1" applyFill="1" applyBorder="1" applyAlignment="1">
      <alignment horizontal="right" vertical="center"/>
    </xf>
    <xf numFmtId="38" fontId="13" fillId="0" borderId="13" xfId="5" applyFont="1" applyFill="1" applyBorder="1" applyAlignment="1">
      <alignment horizontal="center" vertical="center" shrinkToFit="1"/>
    </xf>
    <xf numFmtId="38" fontId="13" fillId="0" borderId="15" xfId="5" applyFont="1" applyFill="1" applyBorder="1" applyAlignment="1">
      <alignment horizontal="center" vertical="center" shrinkToFit="1"/>
    </xf>
    <xf numFmtId="38" fontId="13" fillId="0" borderId="14" xfId="5" applyFont="1" applyFill="1" applyBorder="1" applyAlignment="1">
      <alignment horizontal="center" vertical="center" shrinkToFit="1"/>
    </xf>
    <xf numFmtId="178" fontId="35" fillId="0" borderId="0" xfId="1" applyNumberFormat="1" applyFont="1" applyFill="1" applyBorder="1" applyAlignment="1">
      <alignment horizontal="right" vertical="center"/>
    </xf>
    <xf numFmtId="178" fontId="35" fillId="0" borderId="0" xfId="9" applyNumberFormat="1" applyFont="1" applyAlignment="1">
      <alignment horizontal="right" vertical="center"/>
    </xf>
    <xf numFmtId="38" fontId="15" fillId="0" borderId="44" xfId="5" applyFont="1" applyFill="1" applyBorder="1" applyAlignment="1">
      <alignment vertical="center"/>
    </xf>
    <xf numFmtId="38" fontId="15" fillId="0" borderId="45" xfId="5" applyFont="1" applyFill="1" applyBorder="1" applyAlignment="1">
      <alignment vertical="center"/>
    </xf>
    <xf numFmtId="38" fontId="15" fillId="0" borderId="46" xfId="5" applyFont="1" applyFill="1" applyBorder="1" applyAlignment="1">
      <alignment vertical="center"/>
    </xf>
    <xf numFmtId="38" fontId="15" fillId="0" borderId="47" xfId="5" applyFont="1" applyFill="1" applyBorder="1" applyAlignment="1">
      <alignment horizontal="center" vertical="center" shrinkToFit="1"/>
    </xf>
    <xf numFmtId="38" fontId="13" fillId="0" borderId="48" xfId="5" applyFont="1" applyFill="1" applyBorder="1" applyAlignment="1">
      <alignment horizontal="right" vertical="center"/>
    </xf>
    <xf numFmtId="38" fontId="13" fillId="0" borderId="49" xfId="5" applyFont="1" applyFill="1" applyBorder="1" applyAlignment="1">
      <alignment horizontal="right" vertical="center"/>
    </xf>
    <xf numFmtId="38" fontId="13" fillId="0" borderId="50" xfId="5" applyFont="1" applyFill="1" applyBorder="1" applyAlignment="1">
      <alignment horizontal="right" vertical="center"/>
    </xf>
    <xf numFmtId="38" fontId="13" fillId="0" borderId="51" xfId="5" applyFont="1" applyFill="1" applyBorder="1" applyAlignment="1">
      <alignment horizontal="right" vertical="center"/>
    </xf>
    <xf numFmtId="38" fontId="13" fillId="0" borderId="52" xfId="5" applyFont="1" applyFill="1" applyBorder="1" applyAlignment="1">
      <alignment horizontal="right" vertical="center"/>
    </xf>
    <xf numFmtId="38" fontId="13" fillId="0" borderId="53" xfId="5" applyFont="1" applyFill="1" applyBorder="1" applyAlignment="1">
      <alignment horizontal="right" vertical="center"/>
    </xf>
    <xf numFmtId="38" fontId="13" fillId="0" borderId="54" xfId="5" applyFont="1" applyFill="1" applyBorder="1" applyAlignment="1">
      <alignment horizontal="right" vertical="center"/>
    </xf>
    <xf numFmtId="38" fontId="13" fillId="0" borderId="55" xfId="5" applyFont="1" applyFill="1" applyBorder="1" applyAlignment="1">
      <alignment horizontal="right" vertical="center"/>
    </xf>
    <xf numFmtId="186" fontId="13" fillId="0" borderId="56" xfId="5" applyNumberFormat="1" applyFont="1" applyFill="1" applyBorder="1" applyAlignment="1">
      <alignment horizontal="right" vertical="center"/>
    </xf>
    <xf numFmtId="186" fontId="13" fillId="0" borderId="57" xfId="5" applyNumberFormat="1" applyFont="1" applyFill="1" applyBorder="1" applyAlignment="1">
      <alignment horizontal="right" vertical="center"/>
    </xf>
    <xf numFmtId="38" fontId="15" fillId="0" borderId="46" xfId="5" applyFont="1" applyFill="1" applyBorder="1" applyAlignment="1">
      <alignment horizontal="centerContinuous" vertical="center"/>
    </xf>
    <xf numFmtId="186" fontId="13" fillId="0" borderId="58" xfId="5" applyNumberFormat="1" applyFont="1" applyFill="1" applyBorder="1" applyAlignment="1">
      <alignment horizontal="right" vertical="center"/>
    </xf>
    <xf numFmtId="0" fontId="6" fillId="0" borderId="59" xfId="0" applyFont="1" applyFill="1" applyBorder="1" applyAlignment="1">
      <alignment vertical="center"/>
    </xf>
    <xf numFmtId="38" fontId="13" fillId="0" borderId="11" xfId="5" applyFont="1" applyFill="1" applyBorder="1" applyAlignment="1">
      <alignment horizontal="left" vertical="center"/>
    </xf>
    <xf numFmtId="38" fontId="13" fillId="0" borderId="11" xfId="5" applyFont="1" applyFill="1" applyBorder="1" applyAlignment="1">
      <alignment horizontal="center" vertical="center"/>
    </xf>
    <xf numFmtId="186" fontId="13" fillId="0" borderId="60" xfId="5" applyNumberFormat="1" applyFont="1" applyFill="1" applyBorder="1" applyAlignment="1">
      <alignment horizontal="right" vertical="center"/>
    </xf>
    <xf numFmtId="38" fontId="13" fillId="0" borderId="15" xfId="5" applyFont="1" applyFill="1" applyBorder="1" applyAlignment="1">
      <alignment horizontal="left" vertical="center"/>
    </xf>
    <xf numFmtId="38" fontId="13" fillId="0" borderId="11" xfId="5" applyFont="1" applyFill="1" applyBorder="1" applyAlignment="1">
      <alignment horizontal="right" vertical="center"/>
    </xf>
    <xf numFmtId="0" fontId="6" fillId="0" borderId="61" xfId="0" applyFont="1" applyFill="1" applyBorder="1" applyAlignment="1">
      <alignment vertical="center"/>
    </xf>
    <xf numFmtId="38" fontId="13" fillId="0" borderId="62" xfId="5" applyFont="1" applyFill="1" applyBorder="1" applyAlignment="1">
      <alignment vertical="center"/>
    </xf>
    <xf numFmtId="38" fontId="13" fillId="0" borderId="45" xfId="5" applyFont="1" applyFill="1" applyBorder="1" applyAlignment="1">
      <alignment horizontal="center" vertical="center"/>
    </xf>
    <xf numFmtId="38" fontId="13" fillId="0" borderId="44" xfId="5" applyFont="1" applyFill="1" applyBorder="1" applyAlignment="1">
      <alignment horizontal="right" vertical="center"/>
    </xf>
    <xf numFmtId="38" fontId="13" fillId="0" borderId="63" xfId="5" applyFont="1" applyFill="1" applyBorder="1" applyAlignment="1">
      <alignment horizontal="right" vertical="center"/>
    </xf>
    <xf numFmtId="38" fontId="13" fillId="0" borderId="64" xfId="5" applyFont="1" applyFill="1" applyBorder="1" applyAlignment="1">
      <alignment horizontal="right" vertical="center"/>
    </xf>
    <xf numFmtId="38" fontId="13" fillId="0" borderId="65" xfId="5" applyFont="1" applyFill="1" applyBorder="1" applyAlignment="1">
      <alignment horizontal="right" vertical="center"/>
    </xf>
    <xf numFmtId="38" fontId="13" fillId="0" borderId="66" xfId="5" applyFont="1" applyFill="1" applyBorder="1" applyAlignment="1">
      <alignment horizontal="right" vertical="center"/>
    </xf>
    <xf numFmtId="186" fontId="13" fillId="0" borderId="62" xfId="5" applyNumberFormat="1" applyFont="1" applyFill="1" applyBorder="1" applyAlignment="1">
      <alignment horizontal="right" vertical="center"/>
    </xf>
    <xf numFmtId="186" fontId="13" fillId="0" borderId="67" xfId="5" applyNumberFormat="1" applyFont="1" applyFill="1" applyBorder="1" applyAlignment="1">
      <alignment horizontal="right" vertical="center"/>
    </xf>
    <xf numFmtId="38" fontId="15" fillId="0" borderId="0" xfId="5" applyFont="1" applyFill="1" applyBorder="1" applyAlignment="1">
      <alignment horizontal="left" vertical="center"/>
    </xf>
    <xf numFmtId="38" fontId="29" fillId="0" borderId="0" xfId="5" applyFont="1" applyFill="1" applyBorder="1" applyAlignment="1">
      <alignment horizontal="right" vertical="center"/>
    </xf>
    <xf numFmtId="0" fontId="36" fillId="0" borderId="0" xfId="0" applyFont="1" applyAlignment="1">
      <alignment vertical="center"/>
    </xf>
    <xf numFmtId="38" fontId="15" fillId="3" borderId="3" xfId="5" applyFont="1" applyFill="1" applyBorder="1" applyAlignment="1">
      <alignment vertical="center"/>
    </xf>
    <xf numFmtId="38" fontId="15" fillId="3" borderId="13" xfId="5" applyFont="1" applyFill="1" applyBorder="1" applyAlignment="1">
      <alignment vertical="center"/>
    </xf>
    <xf numFmtId="38" fontId="15" fillId="3" borderId="3" xfId="5" applyFont="1" applyFill="1" applyBorder="1" applyAlignment="1">
      <alignment horizontal="centerContinuous" vertical="center" wrapText="1"/>
    </xf>
    <xf numFmtId="38" fontId="15" fillId="3" borderId="5" xfId="5" applyFont="1" applyFill="1" applyBorder="1" applyAlignment="1">
      <alignment horizontal="centerContinuous" vertical="center"/>
    </xf>
    <xf numFmtId="38" fontId="15" fillId="3" borderId="14" xfId="5" applyFont="1" applyFill="1" applyBorder="1" applyAlignment="1">
      <alignment horizontal="centerContinuous" vertical="center"/>
    </xf>
    <xf numFmtId="38" fontId="15" fillId="3" borderId="7" xfId="5" applyFont="1" applyFill="1" applyBorder="1" applyAlignment="1">
      <alignment horizontal="center" vertical="center" wrapText="1"/>
    </xf>
    <xf numFmtId="38" fontId="15" fillId="3" borderId="2" xfId="5" applyFont="1" applyFill="1" applyBorder="1" applyAlignment="1">
      <alignment horizontal="center" vertical="center" wrapText="1"/>
    </xf>
    <xf numFmtId="38" fontId="15" fillId="3" borderId="15" xfId="5" applyFont="1" applyFill="1" applyBorder="1" applyAlignment="1">
      <alignment horizontal="center" vertical="center" wrapText="1"/>
    </xf>
    <xf numFmtId="38" fontId="15" fillId="3" borderId="7" xfId="5" applyFont="1" applyFill="1" applyBorder="1" applyAlignment="1">
      <alignment vertical="center"/>
    </xf>
    <xf numFmtId="38" fontId="15" fillId="3" borderId="15" xfId="5" applyFont="1" applyFill="1" applyBorder="1" applyAlignment="1">
      <alignment vertical="center"/>
    </xf>
    <xf numFmtId="38" fontId="15" fillId="3" borderId="15" xfId="5" applyFont="1" applyFill="1" applyBorder="1" applyAlignment="1">
      <alignment horizontal="center" vertical="center"/>
    </xf>
    <xf numFmtId="186" fontId="13" fillId="0" borderId="16" xfId="5" applyNumberFormat="1" applyFont="1" applyFill="1" applyBorder="1" applyAlignment="1">
      <alignment horizontal="right" vertical="center"/>
    </xf>
    <xf numFmtId="186" fontId="13" fillId="0" borderId="4" xfId="5" applyNumberFormat="1" applyFont="1" applyFill="1" applyBorder="1" applyAlignment="1">
      <alignment horizontal="right" vertical="center"/>
    </xf>
    <xf numFmtId="186" fontId="13" fillId="0" borderId="14" xfId="5" applyNumberFormat="1" applyFont="1" applyFill="1" applyBorder="1" applyAlignment="1">
      <alignment horizontal="center" vertical="center"/>
    </xf>
    <xf numFmtId="186" fontId="13" fillId="0" borderId="5" xfId="5" applyNumberFormat="1" applyFont="1" applyFill="1" applyBorder="1" applyAlignment="1">
      <alignment horizontal="center" vertical="center"/>
    </xf>
    <xf numFmtId="186" fontId="13" fillId="0" borderId="68" xfId="5" applyNumberFormat="1" applyFont="1" applyFill="1" applyBorder="1" applyAlignment="1">
      <alignment horizontal="center" vertical="center"/>
    </xf>
    <xf numFmtId="38" fontId="34" fillId="0" borderId="0" xfId="5" applyFont="1" applyFill="1" applyBorder="1" applyAlignment="1">
      <alignment horizontal="center" vertical="center"/>
    </xf>
    <xf numFmtId="186" fontId="15" fillId="0" borderId="69" xfId="5" applyNumberFormat="1" applyFont="1" applyFill="1" applyBorder="1" applyAlignment="1">
      <alignment horizontal="center" vertical="center"/>
    </xf>
    <xf numFmtId="186" fontId="34" fillId="0" borderId="5" xfId="5" applyNumberFormat="1" applyFont="1" applyFill="1" applyBorder="1" applyAlignment="1">
      <alignment horizontal="center" vertical="center"/>
    </xf>
    <xf numFmtId="186" fontId="34" fillId="0" borderId="68" xfId="5" applyNumberFormat="1" applyFont="1" applyFill="1" applyBorder="1" applyAlignment="1">
      <alignment horizontal="center" vertical="center"/>
    </xf>
    <xf numFmtId="186" fontId="15" fillId="0" borderId="0" xfId="5" applyNumberFormat="1" applyFont="1" applyFill="1" applyBorder="1" applyAlignment="1">
      <alignment horizontal="center" vertical="center"/>
    </xf>
    <xf numFmtId="186" fontId="34" fillId="0" borderId="0" xfId="5" applyNumberFormat="1" applyFont="1" applyFill="1" applyBorder="1" applyAlignment="1">
      <alignment horizontal="center" vertical="center"/>
    </xf>
    <xf numFmtId="38" fontId="15" fillId="0" borderId="70" xfId="5" applyFont="1" applyFill="1" applyBorder="1" applyAlignment="1">
      <alignment horizontal="center" vertical="center"/>
    </xf>
    <xf numFmtId="186" fontId="13" fillId="0" borderId="70" xfId="5" applyNumberFormat="1" applyFont="1" applyFill="1" applyBorder="1" applyAlignment="1">
      <alignment horizontal="right" vertical="center"/>
    </xf>
    <xf numFmtId="38" fontId="15" fillId="0" borderId="71" xfId="5" applyFont="1" applyFill="1" applyBorder="1" applyAlignment="1">
      <alignment horizontal="center" vertical="center"/>
    </xf>
    <xf numFmtId="38" fontId="15" fillId="0" borderId="72" xfId="5" applyFont="1" applyFill="1" applyBorder="1" applyAlignment="1">
      <alignment horizontal="center" vertical="center"/>
    </xf>
    <xf numFmtId="38" fontId="13" fillId="0" borderId="73" xfId="5" applyFont="1" applyFill="1" applyBorder="1" applyAlignment="1">
      <alignment horizontal="right" vertical="center"/>
    </xf>
    <xf numFmtId="38" fontId="13" fillId="0" borderId="74" xfId="5" applyFont="1" applyFill="1" applyBorder="1" applyAlignment="1">
      <alignment horizontal="right" vertical="center"/>
    </xf>
    <xf numFmtId="0" fontId="6" fillId="0" borderId="75" xfId="0" applyFont="1" applyBorder="1" applyAlignment="1">
      <alignment horizontal="left" vertical="center"/>
    </xf>
    <xf numFmtId="38" fontId="22" fillId="0" borderId="45" xfId="5" applyFont="1" applyFill="1" applyBorder="1" applyAlignment="1">
      <alignment horizontal="centerContinuous" vertical="center"/>
    </xf>
    <xf numFmtId="0" fontId="17" fillId="0" borderId="2" xfId="8" applyFont="1" applyBorder="1" applyAlignment="1">
      <alignment horizontal="right" vertical="center"/>
    </xf>
    <xf numFmtId="176" fontId="34" fillId="5" borderId="11" xfId="10" applyNumberFormat="1" applyFont="1" applyFill="1" applyBorder="1" applyAlignment="1">
      <alignment horizontal="center" vertical="center"/>
    </xf>
    <xf numFmtId="176" fontId="13" fillId="0" borderId="11" xfId="10" applyNumberFormat="1" applyFont="1" applyBorder="1" applyAlignment="1">
      <alignment horizontal="center" vertical="center"/>
    </xf>
    <xf numFmtId="176" fontId="13" fillId="0" borderId="11" xfId="10" applyNumberFormat="1" applyFont="1" applyBorder="1" applyAlignment="1">
      <alignment horizontal="right" vertical="center"/>
    </xf>
    <xf numFmtId="176" fontId="13" fillId="0" borderId="0" xfId="8" applyNumberFormat="1" applyFont="1" applyAlignment="1">
      <alignment vertical="center"/>
    </xf>
    <xf numFmtId="176" fontId="34" fillId="0" borderId="0" xfId="8" applyNumberFormat="1" applyFont="1" applyAlignment="1">
      <alignment horizontal="center" vertical="center"/>
    </xf>
    <xf numFmtId="176" fontId="34" fillId="5" borderId="11" xfId="10" applyNumberFormat="1" applyFont="1" applyFill="1" applyBorder="1" applyAlignment="1">
      <alignment horizontal="center" vertical="center" shrinkToFit="1"/>
    </xf>
    <xf numFmtId="0" fontId="34" fillId="0" borderId="0" xfId="8" applyFont="1" applyAlignment="1">
      <alignment vertical="center"/>
    </xf>
    <xf numFmtId="176" fontId="13" fillId="0" borderId="8" xfId="10" applyNumberFormat="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10" fillId="0" borderId="0" xfId="10" applyFont="1" applyAlignment="1">
      <alignment horizontal="left" vertical="center"/>
    </xf>
    <xf numFmtId="0" fontId="10" fillId="0" borderId="0" xfId="10" applyFont="1" applyAlignment="1">
      <alignment horizontal="center" vertical="center"/>
    </xf>
    <xf numFmtId="0" fontId="13" fillId="0" borderId="0" xfId="10" applyFont="1" applyAlignment="1">
      <alignment horizontal="left" vertical="center"/>
    </xf>
    <xf numFmtId="0" fontId="13" fillId="0" borderId="0" xfId="10" applyFont="1" applyAlignment="1">
      <alignment vertical="center"/>
    </xf>
    <xf numFmtId="0" fontId="13" fillId="0" borderId="2" xfId="10" applyFont="1" applyBorder="1" applyAlignment="1">
      <alignment horizontal="right" vertical="center"/>
    </xf>
    <xf numFmtId="0" fontId="13" fillId="3" borderId="4" xfId="10" applyFont="1" applyFill="1" applyBorder="1" applyAlignment="1">
      <alignment horizontal="center" vertical="center"/>
    </xf>
    <xf numFmtId="0" fontId="6" fillId="3" borderId="12" xfId="10" applyFont="1" applyFill="1" applyBorder="1" applyAlignment="1">
      <alignment horizontal="centerContinuous" vertical="center"/>
    </xf>
    <xf numFmtId="0" fontId="6" fillId="3" borderId="9" xfId="10" applyFont="1" applyFill="1" applyBorder="1" applyAlignment="1">
      <alignment horizontal="centerContinuous" vertical="center"/>
    </xf>
    <xf numFmtId="0" fontId="6" fillId="3" borderId="10" xfId="10" applyFont="1" applyFill="1" applyBorder="1" applyAlignment="1">
      <alignment horizontal="centerContinuous" vertical="center"/>
    </xf>
    <xf numFmtId="0" fontId="13" fillId="3" borderId="8" xfId="10" applyFont="1" applyFill="1" applyBorder="1" applyAlignment="1">
      <alignment horizontal="center" vertical="center"/>
    </xf>
    <xf numFmtId="0" fontId="13" fillId="3" borderId="3" xfId="10" applyFont="1" applyFill="1" applyBorder="1" applyAlignment="1">
      <alignment horizontal="center" vertical="center"/>
    </xf>
    <xf numFmtId="0" fontId="13" fillId="3" borderId="4" xfId="10" applyFont="1" applyFill="1" applyBorder="1" applyAlignment="1">
      <alignment horizontal="center" vertical="center"/>
    </xf>
    <xf numFmtId="0" fontId="13" fillId="3" borderId="13" xfId="10" applyFont="1" applyFill="1" applyBorder="1" applyAlignment="1">
      <alignment horizontal="center" vertical="center"/>
    </xf>
    <xf numFmtId="0" fontId="13" fillId="3" borderId="13" xfId="10" applyFont="1" applyFill="1" applyBorder="1" applyAlignment="1">
      <alignment horizontal="center" vertical="center" wrapText="1"/>
    </xf>
    <xf numFmtId="0" fontId="13" fillId="0" borderId="4" xfId="10" applyFont="1" applyBorder="1" applyAlignment="1">
      <alignment vertical="center"/>
    </xf>
    <xf numFmtId="0" fontId="13" fillId="0" borderId="4" xfId="10" applyFont="1" applyBorder="1" applyAlignment="1">
      <alignment horizontal="right" vertical="center"/>
    </xf>
    <xf numFmtId="176" fontId="13" fillId="0" borderId="3" xfId="10" applyNumberFormat="1" applyFont="1" applyBorder="1" applyAlignment="1">
      <alignment horizontal="right" vertical="center"/>
    </xf>
    <xf numFmtId="176" fontId="13" fillId="0" borderId="4" xfId="10" applyNumberFormat="1" applyFont="1" applyBorder="1" applyAlignment="1">
      <alignment horizontal="right" vertical="center"/>
    </xf>
    <xf numFmtId="176" fontId="13" fillId="0" borderId="13" xfId="10" applyNumberFormat="1" applyFont="1" applyBorder="1" applyAlignment="1">
      <alignment horizontal="right" vertical="center"/>
    </xf>
    <xf numFmtId="0" fontId="13" fillId="0" borderId="6" xfId="10" applyFont="1" applyBorder="1" applyAlignment="1">
      <alignment horizontal="center" vertical="center"/>
    </xf>
    <xf numFmtId="0" fontId="13" fillId="0" borderId="6" xfId="10" applyFont="1" applyBorder="1" applyAlignment="1">
      <alignment horizontal="right" vertical="center"/>
    </xf>
    <xf numFmtId="176" fontId="13" fillId="0" borderId="5" xfId="10" applyNumberFormat="1" applyFont="1" applyBorder="1" applyAlignment="1">
      <alignment horizontal="right" vertical="center"/>
    </xf>
    <xf numFmtId="176" fontId="13" fillId="0" borderId="5" xfId="10" applyNumberFormat="1" applyFont="1" applyFill="1" applyBorder="1" applyAlignment="1">
      <alignment horizontal="right" vertical="center"/>
    </xf>
    <xf numFmtId="176" fontId="13" fillId="0" borderId="6" xfId="10" applyNumberFormat="1" applyFont="1" applyFill="1" applyBorder="1" applyAlignment="1">
      <alignment horizontal="right" vertical="center"/>
    </xf>
    <xf numFmtId="176" fontId="13" fillId="0" borderId="14" xfId="10" applyNumberFormat="1" applyFont="1" applyFill="1" applyBorder="1" applyAlignment="1">
      <alignment horizontal="right" vertical="center"/>
    </xf>
    <xf numFmtId="176" fontId="13" fillId="0" borderId="6" xfId="10" applyNumberFormat="1" applyFont="1" applyBorder="1" applyAlignment="1">
      <alignment horizontal="right" vertical="center"/>
    </xf>
    <xf numFmtId="0" fontId="13" fillId="0" borderId="8" xfId="10" applyFont="1" applyBorder="1" applyAlignment="1">
      <alignment vertical="center"/>
    </xf>
    <xf numFmtId="176" fontId="13" fillId="0" borderId="14" xfId="10" applyNumberFormat="1" applyFont="1" applyBorder="1" applyAlignment="1">
      <alignment horizontal="right" vertical="center"/>
    </xf>
    <xf numFmtId="176" fontId="13" fillId="0" borderId="3" xfId="10" applyNumberFormat="1" applyFont="1" applyFill="1" applyBorder="1" applyAlignment="1">
      <alignment horizontal="right" vertical="center"/>
    </xf>
    <xf numFmtId="176" fontId="13" fillId="0" borderId="4" xfId="10" applyNumberFormat="1" applyFont="1" applyFill="1" applyBorder="1" applyAlignment="1">
      <alignment horizontal="right" vertical="center"/>
    </xf>
    <xf numFmtId="176" fontId="13" fillId="0" borderId="13" xfId="10" applyNumberFormat="1" applyFont="1" applyFill="1" applyBorder="1" applyAlignment="1">
      <alignment horizontal="right" vertical="center"/>
    </xf>
    <xf numFmtId="0" fontId="13" fillId="0" borderId="8" xfId="10" applyFont="1" applyBorder="1" applyAlignment="1">
      <alignment horizontal="right" vertical="center"/>
    </xf>
    <xf numFmtId="176" fontId="13" fillId="0" borderId="7" xfId="10" applyNumberFormat="1" applyFont="1" applyBorder="1" applyAlignment="1">
      <alignment horizontal="right" vertical="center"/>
    </xf>
    <xf numFmtId="176" fontId="13" fillId="0" borderId="7" xfId="10" applyNumberFormat="1" applyFont="1" applyFill="1" applyBorder="1" applyAlignment="1">
      <alignment horizontal="right" vertical="center"/>
    </xf>
    <xf numFmtId="176" fontId="13" fillId="0" borderId="8" xfId="10" applyNumberFormat="1" applyFont="1" applyFill="1" applyBorder="1" applyAlignment="1">
      <alignment horizontal="right" vertical="center"/>
    </xf>
    <xf numFmtId="176" fontId="13" fillId="0" borderId="15" xfId="10" applyNumberFormat="1" applyFont="1" applyFill="1" applyBorder="1" applyAlignment="1">
      <alignment horizontal="right" vertical="center"/>
    </xf>
    <xf numFmtId="176" fontId="13" fillId="0" borderId="15" xfId="10" applyNumberFormat="1" applyFont="1" applyBorder="1" applyAlignment="1">
      <alignment horizontal="right" vertical="center"/>
    </xf>
    <xf numFmtId="0" fontId="13" fillId="0" borderId="3" xfId="10" applyFont="1" applyBorder="1" applyAlignment="1">
      <alignment horizontal="right" vertical="center"/>
    </xf>
    <xf numFmtId="0" fontId="13" fillId="0" borderId="5" xfId="10" applyFont="1" applyBorder="1" applyAlignment="1">
      <alignment horizontal="right" vertical="center"/>
    </xf>
    <xf numFmtId="0" fontId="13" fillId="0" borderId="7" xfId="10" applyFont="1" applyBorder="1" applyAlignment="1">
      <alignment horizontal="right" vertical="center"/>
    </xf>
    <xf numFmtId="176" fontId="13" fillId="0" borderId="8" xfId="10" applyNumberFormat="1" applyFont="1" applyBorder="1" applyAlignment="1">
      <alignment horizontal="right" vertical="center"/>
    </xf>
    <xf numFmtId="0" fontId="13" fillId="0" borderId="76" xfId="10" applyFont="1" applyBorder="1" applyAlignment="1">
      <alignment horizontal="center" vertical="center"/>
    </xf>
    <xf numFmtId="0" fontId="13" fillId="0" borderId="48" xfId="10" applyFont="1" applyBorder="1" applyAlignment="1">
      <alignment horizontal="right" vertical="center"/>
    </xf>
    <xf numFmtId="176" fontId="13" fillId="0" borderId="48" xfId="10" applyNumberFormat="1" applyFont="1" applyBorder="1" applyAlignment="1">
      <alignment horizontal="right" vertical="center"/>
    </xf>
    <xf numFmtId="176" fontId="13" fillId="0" borderId="48" xfId="10" applyNumberFormat="1" applyFont="1" applyFill="1" applyBorder="1" applyAlignment="1">
      <alignment horizontal="right" vertical="center"/>
    </xf>
    <xf numFmtId="176" fontId="13" fillId="0" borderId="77" xfId="10" applyNumberFormat="1" applyFont="1" applyFill="1" applyBorder="1" applyAlignment="1">
      <alignment horizontal="right" vertical="center"/>
    </xf>
    <xf numFmtId="176" fontId="13" fillId="0" borderId="47" xfId="10" applyNumberFormat="1" applyFont="1" applyFill="1" applyBorder="1" applyAlignment="1">
      <alignment horizontal="right" vertical="center"/>
    </xf>
    <xf numFmtId="176" fontId="13" fillId="0" borderId="78" xfId="10" applyNumberFormat="1" applyFont="1" applyBorder="1" applyAlignment="1">
      <alignment horizontal="right" vertical="center"/>
    </xf>
    <xf numFmtId="0" fontId="13" fillId="0" borderId="59" xfId="10" applyFont="1" applyBorder="1" applyAlignment="1">
      <alignment horizontal="center" vertical="center"/>
    </xf>
    <xf numFmtId="176" fontId="13" fillId="0" borderId="68" xfId="10" applyNumberFormat="1" applyFont="1" applyBorder="1" applyAlignment="1">
      <alignment horizontal="right" vertical="center"/>
    </xf>
    <xf numFmtId="176" fontId="13" fillId="0" borderId="79" xfId="10" applyNumberFormat="1" applyFont="1" applyBorder="1" applyAlignment="1">
      <alignment horizontal="right" vertical="center"/>
    </xf>
    <xf numFmtId="0" fontId="13" fillId="0" borderId="61" xfId="10" applyFont="1" applyBorder="1" applyAlignment="1">
      <alignment horizontal="center" vertical="center"/>
    </xf>
    <xf numFmtId="0" fontId="13" fillId="4" borderId="44" xfId="10" applyFont="1" applyFill="1" applyBorder="1" applyAlignment="1">
      <alignment horizontal="center" vertical="center"/>
    </xf>
    <xf numFmtId="176" fontId="13" fillId="4" borderId="70" xfId="10" applyNumberFormat="1" applyFont="1" applyFill="1" applyBorder="1" applyAlignment="1">
      <alignment horizontal="right" vertical="center"/>
    </xf>
    <xf numFmtId="176" fontId="13" fillId="4" borderId="67" xfId="10" applyNumberFormat="1" applyFont="1" applyFill="1" applyBorder="1" applyAlignment="1">
      <alignment horizontal="right" vertical="center"/>
    </xf>
    <xf numFmtId="0" fontId="13" fillId="0" borderId="0" xfId="10" applyFont="1" applyAlignment="1">
      <alignment horizontal="right" vertical="center"/>
    </xf>
    <xf numFmtId="0" fontId="12" fillId="0" borderId="0" xfId="6" applyFont="1" applyFill="1" applyBorder="1" applyAlignment="1">
      <alignment vertical="center"/>
    </xf>
    <xf numFmtId="0" fontId="17" fillId="0" borderId="0" xfId="10" applyFont="1" applyAlignment="1">
      <alignment horizontal="left" vertical="center"/>
    </xf>
    <xf numFmtId="0" fontId="17" fillId="0" borderId="0" xfId="10" applyFont="1" applyAlignment="1">
      <alignment horizontal="center" vertical="center"/>
    </xf>
    <xf numFmtId="0" fontId="13" fillId="0" borderId="2" xfId="10" applyFont="1" applyBorder="1" applyAlignment="1">
      <alignment vertical="center"/>
    </xf>
    <xf numFmtId="0" fontId="13" fillId="5" borderId="80" xfId="10" applyFont="1" applyFill="1" applyBorder="1" applyAlignment="1">
      <alignment horizontal="left" vertical="center" wrapText="1"/>
    </xf>
    <xf numFmtId="0" fontId="13" fillId="5" borderId="81" xfId="10" applyFont="1" applyFill="1" applyBorder="1" applyAlignment="1">
      <alignment horizontal="centerContinuous" vertical="center"/>
    </xf>
    <xf numFmtId="0" fontId="13" fillId="5" borderId="16" xfId="10" applyFont="1" applyFill="1" applyBorder="1" applyAlignment="1">
      <alignment horizontal="centerContinuous" vertical="center"/>
    </xf>
    <xf numFmtId="0" fontId="13" fillId="5" borderId="13" xfId="10" applyFont="1" applyFill="1" applyBorder="1" applyAlignment="1">
      <alignment horizontal="centerContinuous" vertical="center"/>
    </xf>
    <xf numFmtId="0" fontId="13" fillId="5" borderId="3" xfId="10" applyFont="1" applyFill="1" applyBorder="1" applyAlignment="1">
      <alignment horizontal="centerContinuous" vertical="center"/>
    </xf>
    <xf numFmtId="0" fontId="13" fillId="5" borderId="82" xfId="10" applyFont="1" applyFill="1" applyBorder="1" applyAlignment="1">
      <alignment horizontal="center" vertical="center"/>
    </xf>
    <xf numFmtId="0" fontId="13" fillId="5" borderId="13" xfId="10" applyFont="1" applyFill="1" applyBorder="1" applyAlignment="1">
      <alignment horizontal="center" vertical="center"/>
    </xf>
    <xf numFmtId="0" fontId="13" fillId="5" borderId="83" xfId="10" applyFont="1" applyFill="1" applyBorder="1" applyAlignment="1">
      <alignment horizontal="left" vertical="center"/>
    </xf>
    <xf numFmtId="0" fontId="13" fillId="5" borderId="84" xfId="10" applyFont="1" applyFill="1" applyBorder="1" applyAlignment="1">
      <alignment horizontal="center" vertical="center"/>
    </xf>
    <xf numFmtId="0" fontId="13" fillId="5" borderId="11" xfId="10" applyFont="1" applyFill="1" applyBorder="1" applyAlignment="1">
      <alignment horizontal="center" vertical="center"/>
    </xf>
    <xf numFmtId="0" fontId="13" fillId="5" borderId="8" xfId="10" applyFont="1" applyFill="1" applyBorder="1" applyAlignment="1">
      <alignment horizontal="center" vertical="center"/>
    </xf>
    <xf numFmtId="0" fontId="13" fillId="5" borderId="85" xfId="10" applyFont="1" applyFill="1" applyBorder="1" applyAlignment="1">
      <alignment horizontal="center" vertical="center"/>
    </xf>
    <xf numFmtId="0" fontId="13" fillId="5" borderId="15" xfId="10" applyFont="1" applyFill="1" applyBorder="1" applyAlignment="1">
      <alignment horizontal="center" vertical="center"/>
    </xf>
    <xf numFmtId="0" fontId="13" fillId="0" borderId="7" xfId="10" applyFont="1" applyBorder="1" applyAlignment="1">
      <alignment horizontal="left" vertical="center"/>
    </xf>
    <xf numFmtId="191" fontId="13" fillId="0" borderId="86" xfId="10" applyNumberFormat="1" applyFont="1" applyBorder="1" applyAlignment="1">
      <alignment horizontal="right" vertical="center" wrapText="1"/>
    </xf>
    <xf numFmtId="191" fontId="13" fillId="0" borderId="8" xfId="10" applyNumberFormat="1" applyFont="1" applyBorder="1" applyAlignment="1">
      <alignment horizontal="right" vertical="center" wrapText="1"/>
    </xf>
    <xf numFmtId="191" fontId="13" fillId="0" borderId="85" xfId="10" applyNumberFormat="1" applyFont="1" applyBorder="1" applyAlignment="1">
      <alignment horizontal="right" vertical="center" wrapText="1"/>
    </xf>
    <xf numFmtId="191" fontId="13" fillId="0" borderId="15" xfId="10" applyNumberFormat="1" applyFont="1" applyBorder="1" applyAlignment="1">
      <alignment horizontal="right" vertical="center" wrapText="1"/>
    </xf>
    <xf numFmtId="0" fontId="13" fillId="0" borderId="12" xfId="10" applyFont="1" applyBorder="1" applyAlignment="1">
      <alignment horizontal="left" vertical="center"/>
    </xf>
    <xf numFmtId="191" fontId="13" fillId="0" borderId="84" xfId="10" applyNumberFormat="1" applyFont="1" applyBorder="1" applyAlignment="1">
      <alignment horizontal="right" vertical="center" wrapText="1"/>
    </xf>
    <xf numFmtId="191" fontId="13" fillId="0" borderId="11" xfId="10" applyNumberFormat="1" applyFont="1" applyBorder="1" applyAlignment="1">
      <alignment horizontal="right" vertical="center" wrapText="1"/>
    </xf>
    <xf numFmtId="191" fontId="13" fillId="0" borderId="87" xfId="10" applyNumberFormat="1" applyFont="1" applyBorder="1" applyAlignment="1">
      <alignment horizontal="right" vertical="center" wrapText="1"/>
    </xf>
    <xf numFmtId="191" fontId="13" fillId="0" borderId="10" xfId="10" applyNumberFormat="1" applyFont="1" applyBorder="1" applyAlignment="1">
      <alignment horizontal="right" vertical="center" wrapText="1"/>
    </xf>
    <xf numFmtId="0" fontId="13" fillId="0" borderId="12" xfId="10" applyFont="1" applyBorder="1" applyAlignment="1">
      <alignment vertical="center"/>
    </xf>
    <xf numFmtId="0" fontId="13" fillId="0" borderId="3" xfId="10" applyFont="1" applyBorder="1" applyAlignment="1">
      <alignment horizontal="left" vertical="center"/>
    </xf>
    <xf numFmtId="191" fontId="13" fillId="0" borderId="4" xfId="10" applyNumberFormat="1" applyFont="1" applyBorder="1" applyAlignment="1">
      <alignment horizontal="right" vertical="center" wrapText="1"/>
    </xf>
    <xf numFmtId="191" fontId="13" fillId="0" borderId="82" xfId="10" applyNumberFormat="1" applyFont="1" applyBorder="1" applyAlignment="1">
      <alignment horizontal="right" vertical="center" wrapText="1"/>
    </xf>
    <xf numFmtId="191" fontId="13" fillId="0" borderId="13" xfId="10" applyNumberFormat="1" applyFont="1" applyBorder="1" applyAlignment="1">
      <alignment horizontal="right" vertical="center" wrapText="1"/>
    </xf>
    <xf numFmtId="0" fontId="13" fillId="5" borderId="88" xfId="10" applyFont="1" applyFill="1" applyBorder="1" applyAlignment="1">
      <alignment horizontal="left" vertical="center"/>
    </xf>
    <xf numFmtId="191" fontId="13" fillId="5" borderId="89" xfId="10" applyNumberFormat="1" applyFont="1" applyFill="1" applyBorder="1" applyAlignment="1">
      <alignment horizontal="right" vertical="center" wrapText="1"/>
    </xf>
    <xf numFmtId="191" fontId="13" fillId="5" borderId="72" xfId="10" applyNumberFormat="1" applyFont="1" applyFill="1" applyBorder="1" applyAlignment="1">
      <alignment horizontal="right" vertical="center" wrapText="1"/>
    </xf>
    <xf numFmtId="191" fontId="13" fillId="5" borderId="90" xfId="10" applyNumberFormat="1" applyFont="1" applyFill="1" applyBorder="1" applyAlignment="1">
      <alignment horizontal="right" vertical="center" wrapText="1"/>
    </xf>
    <xf numFmtId="191" fontId="13" fillId="5" borderId="91" xfId="10" applyNumberFormat="1" applyFont="1" applyFill="1" applyBorder="1" applyAlignment="1">
      <alignment horizontal="right" vertical="center" wrapText="1"/>
    </xf>
    <xf numFmtId="0" fontId="13" fillId="5" borderId="92" xfId="10" applyFont="1" applyFill="1" applyBorder="1" applyAlignment="1">
      <alignment horizontal="left" vertical="center"/>
    </xf>
    <xf numFmtId="191" fontId="13" fillId="5" borderId="84" xfId="10" applyNumberFormat="1" applyFont="1" applyFill="1" applyBorder="1" applyAlignment="1">
      <alignment horizontal="right" vertical="center" wrapText="1"/>
    </xf>
    <xf numFmtId="191" fontId="13" fillId="5" borderId="11" xfId="10" applyNumberFormat="1" applyFont="1" applyFill="1" applyBorder="1" applyAlignment="1">
      <alignment horizontal="right" vertical="center" wrapText="1"/>
    </xf>
    <xf numFmtId="191" fontId="13" fillId="5" borderId="87" xfId="10" applyNumberFormat="1" applyFont="1" applyFill="1" applyBorder="1" applyAlignment="1">
      <alignment horizontal="right" vertical="center" wrapText="1"/>
    </xf>
    <xf numFmtId="191" fontId="13" fillId="5" borderId="93" xfId="10" applyNumberFormat="1" applyFont="1" applyFill="1" applyBorder="1" applyAlignment="1">
      <alignment horizontal="right" vertical="center" wrapText="1"/>
    </xf>
    <xf numFmtId="0" fontId="13" fillId="5" borderId="94" xfId="10" applyFont="1" applyFill="1" applyBorder="1" applyAlignment="1">
      <alignment horizontal="left" vertical="center"/>
    </xf>
    <xf numFmtId="191" fontId="13" fillId="5" borderId="95" xfId="10" applyNumberFormat="1" applyFont="1" applyFill="1" applyBorder="1" applyAlignment="1">
      <alignment horizontal="right" vertical="center" wrapText="1"/>
    </xf>
    <xf numFmtId="191" fontId="13" fillId="5" borderId="96" xfId="10" applyNumberFormat="1" applyFont="1" applyFill="1" applyBorder="1" applyAlignment="1">
      <alignment horizontal="right" vertical="center" wrapText="1"/>
    </xf>
    <xf numFmtId="191" fontId="13" fillId="5" borderId="97" xfId="10" applyNumberFormat="1" applyFont="1" applyFill="1" applyBorder="1" applyAlignment="1">
      <alignment horizontal="right" vertical="center" wrapText="1"/>
    </xf>
    <xf numFmtId="191" fontId="13" fillId="5" borderId="98" xfId="10" applyNumberFormat="1" applyFont="1" applyFill="1" applyBorder="1" applyAlignment="1">
      <alignment horizontal="right" vertical="center" wrapText="1"/>
    </xf>
    <xf numFmtId="3" fontId="13" fillId="0" borderId="0" xfId="10" applyNumberFormat="1" applyFont="1" applyAlignment="1">
      <alignment vertical="center"/>
    </xf>
    <xf numFmtId="0" fontId="6" fillId="0" borderId="0" xfId="11" applyFont="1" applyAlignment="1">
      <alignment vertical="center"/>
    </xf>
    <xf numFmtId="0" fontId="36" fillId="0" borderId="0" xfId="11" applyFont="1" applyAlignment="1">
      <alignment vertical="center"/>
    </xf>
    <xf numFmtId="0" fontId="39" fillId="0" borderId="0" xfId="11" applyFont="1" applyAlignment="1">
      <alignment vertical="center"/>
    </xf>
    <xf numFmtId="0" fontId="6" fillId="0" borderId="2" xfId="10" applyFont="1" applyBorder="1" applyAlignment="1">
      <alignment horizontal="right" vertical="center"/>
    </xf>
    <xf numFmtId="0" fontId="6" fillId="3" borderId="99" xfId="11" applyFont="1" applyFill="1" applyBorder="1" applyAlignment="1">
      <alignment horizontal="center" vertical="center"/>
    </xf>
    <xf numFmtId="0" fontId="40" fillId="3" borderId="72" xfId="11" applyFont="1" applyFill="1" applyBorder="1" applyAlignment="1">
      <alignment horizontal="center" vertical="center"/>
    </xf>
    <xf numFmtId="0" fontId="40" fillId="3" borderId="100" xfId="11" applyFont="1" applyFill="1" applyBorder="1" applyAlignment="1">
      <alignment horizontal="center" vertical="center"/>
    </xf>
    <xf numFmtId="0" fontId="40" fillId="3" borderId="56" xfId="11" applyFont="1" applyFill="1" applyBorder="1" applyAlignment="1">
      <alignment horizontal="center" vertical="center"/>
    </xf>
    <xf numFmtId="0" fontId="27" fillId="3" borderId="71" xfId="11" applyFont="1" applyFill="1" applyBorder="1" applyAlignment="1">
      <alignment horizontal="center" vertical="center"/>
    </xf>
    <xf numFmtId="0" fontId="6" fillId="3" borderId="57" xfId="11" applyFont="1" applyFill="1" applyBorder="1" applyAlignment="1">
      <alignment horizontal="center" vertical="center"/>
    </xf>
    <xf numFmtId="0" fontId="6" fillId="0" borderId="101" xfId="11" applyFont="1" applyBorder="1" applyAlignment="1">
      <alignment horizontal="center" vertical="center"/>
    </xf>
    <xf numFmtId="38" fontId="40" fillId="0" borderId="96" xfId="12" applyFont="1" applyBorder="1" applyAlignment="1">
      <alignment horizontal="right" vertical="center"/>
    </xf>
    <xf numFmtId="38" fontId="40" fillId="0" borderId="102" xfId="12" applyFont="1" applyBorder="1" applyAlignment="1">
      <alignment horizontal="right" vertical="center"/>
    </xf>
    <xf numFmtId="38" fontId="40" fillId="0" borderId="103" xfId="12" applyFont="1" applyBorder="1" applyAlignment="1">
      <alignment horizontal="right" vertical="center"/>
    </xf>
    <xf numFmtId="38" fontId="40" fillId="0" borderId="104" xfId="12" applyFont="1" applyBorder="1" applyAlignment="1">
      <alignment horizontal="right" vertical="center"/>
    </xf>
    <xf numFmtId="38" fontId="40" fillId="0" borderId="105" xfId="12" applyFont="1" applyBorder="1" applyAlignment="1">
      <alignment horizontal="right" vertical="center"/>
    </xf>
    <xf numFmtId="0" fontId="6" fillId="0" borderId="0" xfId="10" applyFont="1" applyAlignment="1">
      <alignment horizontal="right" vertical="center"/>
    </xf>
    <xf numFmtId="0" fontId="40" fillId="3" borderId="99" xfId="11" applyFont="1" applyFill="1" applyBorder="1" applyAlignment="1">
      <alignment horizontal="center" vertical="center"/>
    </xf>
    <xf numFmtId="0" fontId="27" fillId="0" borderId="101" xfId="11" applyFont="1" applyBorder="1" applyAlignment="1">
      <alignment horizontal="center" vertical="center" wrapText="1"/>
    </xf>
    <xf numFmtId="0" fontId="27" fillId="0" borderId="101" xfId="11" applyFont="1" applyBorder="1" applyAlignment="1">
      <alignment horizontal="center" vertical="center"/>
    </xf>
    <xf numFmtId="0" fontId="27" fillId="0" borderId="0" xfId="11" applyFont="1" applyAlignment="1">
      <alignment horizontal="center" vertical="center"/>
    </xf>
    <xf numFmtId="38" fontId="40" fillId="0" borderId="0" xfId="12" applyFont="1" applyBorder="1" applyAlignment="1">
      <alignment horizontal="center" vertical="center"/>
    </xf>
    <xf numFmtId="0" fontId="10" fillId="0" borderId="0" xfId="8" applyFont="1" applyFill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15" fillId="3" borderId="11" xfId="8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15" fillId="3" borderId="4" xfId="8" applyFont="1" applyFill="1" applyBorder="1" applyAlignment="1">
      <alignment horizontal="center" vertical="center"/>
    </xf>
    <xf numFmtId="0" fontId="15" fillId="6" borderId="11" xfId="8" applyFont="1" applyFill="1" applyBorder="1" applyAlignment="1">
      <alignment horizontal="distributed" vertical="center" wrapText="1" shrinkToFit="1"/>
    </xf>
    <xf numFmtId="192" fontId="15" fillId="0" borderId="11" xfId="5" applyNumberFormat="1" applyFont="1" applyFill="1" applyBorder="1" applyAlignment="1">
      <alignment horizontal="right" vertical="center"/>
    </xf>
    <xf numFmtId="193" fontId="15" fillId="0" borderId="11" xfId="5" applyNumberFormat="1" applyFont="1" applyFill="1" applyBorder="1" applyAlignment="1">
      <alignment horizontal="right" vertical="center"/>
    </xf>
    <xf numFmtId="0" fontId="6" fillId="3" borderId="6" xfId="0" applyFont="1" applyFill="1" applyBorder="1" applyAlignment="1">
      <alignment vertical="center"/>
    </xf>
    <xf numFmtId="0" fontId="15" fillId="3" borderId="8" xfId="8" applyFont="1" applyFill="1" applyBorder="1" applyAlignment="1">
      <alignment horizontal="center" vertical="center"/>
    </xf>
    <xf numFmtId="0" fontId="15" fillId="0" borderId="11" xfId="8" applyFont="1" applyFill="1" applyBorder="1" applyAlignment="1">
      <alignment horizontal="distributed" vertical="center" wrapText="1" shrinkToFit="1"/>
    </xf>
    <xf numFmtId="0" fontId="15" fillId="3" borderId="11" xfId="8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/>
    </xf>
    <xf numFmtId="192" fontId="15" fillId="0" borderId="4" xfId="5" applyNumberFormat="1" applyFont="1" applyFill="1" applyBorder="1" applyAlignment="1">
      <alignment horizontal="right" vertical="center"/>
    </xf>
    <xf numFmtId="193" fontId="15" fillId="0" borderId="4" xfId="5" applyNumberFormat="1" applyFont="1" applyFill="1" applyBorder="1" applyAlignment="1">
      <alignment horizontal="right" vertical="center"/>
    </xf>
    <xf numFmtId="0" fontId="6" fillId="3" borderId="37" xfId="0" applyFont="1" applyFill="1" applyBorder="1" applyAlignment="1">
      <alignment vertical="center"/>
    </xf>
    <xf numFmtId="0" fontId="15" fillId="3" borderId="37" xfId="8" applyFont="1" applyFill="1" applyBorder="1" applyAlignment="1">
      <alignment horizontal="center" vertical="center"/>
    </xf>
    <xf numFmtId="0" fontId="15" fillId="0" borderId="106" xfId="8" applyFont="1" applyFill="1" applyBorder="1" applyAlignment="1">
      <alignment horizontal="distributed" vertical="center" wrapText="1" shrinkToFit="1"/>
    </xf>
    <xf numFmtId="192" fontId="15" fillId="0" borderId="106" xfId="5" applyNumberFormat="1" applyFont="1" applyFill="1" applyBorder="1" applyAlignment="1">
      <alignment horizontal="right" vertical="center"/>
    </xf>
    <xf numFmtId="193" fontId="15" fillId="0" borderId="106" xfId="5" applyNumberFormat="1" applyFont="1" applyFill="1" applyBorder="1" applyAlignment="1">
      <alignment horizontal="right" vertical="center"/>
    </xf>
    <xf numFmtId="0" fontId="15" fillId="3" borderId="107" xfId="8" applyFont="1" applyFill="1" applyBorder="1" applyAlignment="1">
      <alignment horizontal="center" vertical="center" shrinkToFit="1"/>
    </xf>
    <xf numFmtId="0" fontId="15" fillId="3" borderId="108" xfId="8" applyFont="1" applyFill="1" applyBorder="1" applyAlignment="1">
      <alignment horizontal="center" vertical="center" shrinkToFit="1"/>
    </xf>
    <xf numFmtId="0" fontId="15" fillId="6" borderId="8" xfId="8" applyFont="1" applyFill="1" applyBorder="1" applyAlignment="1">
      <alignment horizontal="distributed" vertical="center" wrapText="1" shrinkToFit="1"/>
    </xf>
    <xf numFmtId="192" fontId="15" fillId="0" borderId="8" xfId="5" applyNumberFormat="1" applyFont="1" applyFill="1" applyBorder="1" applyAlignment="1">
      <alignment horizontal="right" vertical="center"/>
    </xf>
    <xf numFmtId="193" fontId="15" fillId="0" borderId="8" xfId="5" applyNumberFormat="1" applyFont="1" applyFill="1" applyBorder="1" applyAlignment="1">
      <alignment horizontal="right" vertical="center"/>
    </xf>
    <xf numFmtId="0" fontId="15" fillId="3" borderId="7" xfId="8" applyFont="1" applyFill="1" applyBorder="1" applyAlignment="1">
      <alignment horizontal="center" vertical="center" shrinkToFit="1"/>
    </xf>
    <xf numFmtId="0" fontId="15" fillId="3" borderId="15" xfId="8" applyFont="1" applyFill="1" applyBorder="1" applyAlignment="1">
      <alignment horizontal="center" vertical="center" shrinkToFit="1"/>
    </xf>
    <xf numFmtId="0" fontId="15" fillId="0" borderId="0" xfId="8" applyFont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3" borderId="14" xfId="0" applyFont="1" applyFill="1" applyBorder="1" applyAlignment="1">
      <alignment horizontal="centerContinuous" vertical="center"/>
    </xf>
    <xf numFmtId="0" fontId="15" fillId="3" borderId="4" xfId="8" applyFont="1" applyFill="1" applyBorder="1" applyAlignment="1">
      <alignment horizontal="center" vertical="center" wrapText="1"/>
    </xf>
    <xf numFmtId="0" fontId="15" fillId="6" borderId="11" xfId="8" applyFont="1" applyFill="1" applyBorder="1" applyAlignment="1">
      <alignment horizontal="center" vertical="center" wrapText="1" shrinkToFit="1"/>
    </xf>
    <xf numFmtId="0" fontId="15" fillId="3" borderId="8" xfId="8" applyFont="1" applyFill="1" applyBorder="1" applyAlignment="1">
      <alignment horizontal="center" vertical="center" wrapText="1"/>
    </xf>
    <xf numFmtId="0" fontId="15" fillId="0" borderId="11" xfId="8" applyFont="1" applyFill="1" applyBorder="1" applyAlignment="1">
      <alignment horizontal="center" vertical="center" wrapText="1" shrinkToFit="1"/>
    </xf>
    <xf numFmtId="0" fontId="15" fillId="3" borderId="6" xfId="8" applyFont="1" applyFill="1" applyBorder="1" applyAlignment="1">
      <alignment horizontal="center" vertical="center" wrapText="1"/>
    </xf>
    <xf numFmtId="0" fontId="15" fillId="0" borderId="106" xfId="8" applyFont="1" applyFill="1" applyBorder="1" applyAlignment="1">
      <alignment horizontal="center" vertical="center" wrapText="1" shrinkToFit="1"/>
    </xf>
    <xf numFmtId="0" fontId="15" fillId="6" borderId="8" xfId="8" applyFont="1" applyFill="1" applyBorder="1" applyAlignment="1">
      <alignment horizontal="center" vertical="center" wrapText="1" shrinkToFit="1"/>
    </xf>
    <xf numFmtId="192" fontId="15" fillId="0" borderId="109" xfId="5" applyNumberFormat="1" applyFont="1" applyFill="1" applyBorder="1" applyAlignment="1">
      <alignment horizontal="right" vertical="center"/>
    </xf>
    <xf numFmtId="192" fontId="15" fillId="0" borderId="110" xfId="5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6" fillId="3" borderId="11" xfId="0" applyFont="1" applyFill="1" applyBorder="1" applyAlignment="1">
      <alignment horizontal="center" vertical="center" textRotation="255"/>
    </xf>
    <xf numFmtId="0" fontId="13" fillId="3" borderId="111" xfId="8" applyFont="1" applyFill="1" applyBorder="1" applyAlignment="1">
      <alignment horizontal="left" vertical="center" wrapText="1"/>
    </xf>
    <xf numFmtId="0" fontId="13" fillId="3" borderId="11" xfId="8" applyFont="1" applyFill="1" applyBorder="1" applyAlignment="1">
      <alignment horizontal="center" vertical="center" textRotation="255"/>
    </xf>
    <xf numFmtId="0" fontId="13" fillId="3" borderId="11" xfId="8" applyFont="1" applyFill="1" applyBorder="1" applyAlignment="1">
      <alignment horizontal="center" vertical="center"/>
    </xf>
    <xf numFmtId="0" fontId="13" fillId="3" borderId="11" xfId="8" applyFont="1" applyFill="1" applyBorder="1" applyAlignment="1">
      <alignment horizontal="distributed" vertical="center" textRotation="255"/>
    </xf>
    <xf numFmtId="0" fontId="13" fillId="3" borderId="11" xfId="8" applyFont="1" applyFill="1" applyBorder="1" applyAlignment="1">
      <alignment horizontal="center" vertical="center" textRotation="255" wrapText="1"/>
    </xf>
    <xf numFmtId="0" fontId="6" fillId="0" borderId="11" xfId="0" applyFont="1" applyBorder="1" applyAlignment="1">
      <alignment horizontal="center" vertical="center" textRotation="255"/>
    </xf>
    <xf numFmtId="0" fontId="13" fillId="0" borderId="11" xfId="8" applyFont="1" applyBorder="1" applyAlignment="1">
      <alignment horizontal="center" vertical="center"/>
    </xf>
    <xf numFmtId="38" fontId="13" fillId="0" borderId="11" xfId="1" applyFont="1" applyFill="1" applyBorder="1" applyAlignment="1">
      <alignment horizontal="right" vertical="center"/>
    </xf>
    <xf numFmtId="186" fontId="13" fillId="0" borderId="11" xfId="1" applyNumberFormat="1" applyFont="1" applyFill="1" applyBorder="1" applyAlignment="1">
      <alignment horizontal="right" vertical="center"/>
    </xf>
    <xf numFmtId="38" fontId="16" fillId="0" borderId="11" xfId="1" applyFont="1" applyFill="1" applyBorder="1" applyAlignment="1">
      <alignment horizontal="right" vertical="center"/>
    </xf>
    <xf numFmtId="0" fontId="13" fillId="0" borderId="11" xfId="10" applyFont="1" applyBorder="1" applyAlignment="1">
      <alignment horizontal="center" vertical="center"/>
    </xf>
    <xf numFmtId="38" fontId="13" fillId="0" borderId="11" xfId="13" applyFont="1" applyFill="1" applyBorder="1" applyAlignment="1">
      <alignment horizontal="right" vertical="center"/>
    </xf>
    <xf numFmtId="186" fontId="13" fillId="0" borderId="11" xfId="13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13" fillId="0" borderId="16" xfId="8" applyFont="1" applyBorder="1" applyAlignment="1">
      <alignment horizontal="right" vertical="center"/>
    </xf>
    <xf numFmtId="0" fontId="13" fillId="0" borderId="0" xfId="4" applyFont="1" applyAlignment="1">
      <alignment horizontal="right" vertical="center"/>
    </xf>
    <xf numFmtId="0" fontId="6" fillId="3" borderId="11" xfId="4" applyFont="1" applyFill="1" applyBorder="1" applyAlignment="1">
      <alignment horizontal="center" vertical="center" textRotation="255"/>
    </xf>
    <xf numFmtId="38" fontId="13" fillId="3" borderId="111" xfId="5" applyFont="1" applyFill="1" applyBorder="1" applyAlignment="1">
      <alignment horizontal="left" vertical="center" wrapText="1"/>
    </xf>
    <xf numFmtId="38" fontId="22" fillId="3" borderId="11" xfId="5" applyFont="1" applyFill="1" applyBorder="1" applyAlignment="1">
      <alignment horizontal="center" vertical="center" textRotation="255"/>
    </xf>
    <xf numFmtId="38" fontId="22" fillId="3" borderId="11" xfId="5" applyFont="1" applyFill="1" applyBorder="1" applyAlignment="1">
      <alignment horizontal="center" vertical="center" textRotation="255" shrinkToFit="1"/>
    </xf>
    <xf numFmtId="38" fontId="13" fillId="3" borderId="11" xfId="5" applyFont="1" applyFill="1" applyBorder="1" applyAlignment="1">
      <alignment horizontal="center" vertical="center" textRotation="255"/>
    </xf>
    <xf numFmtId="38" fontId="22" fillId="3" borderId="11" xfId="5" applyFont="1" applyFill="1" applyBorder="1" applyAlignment="1">
      <alignment horizontal="distributed" vertical="center" textRotation="255"/>
    </xf>
    <xf numFmtId="0" fontId="13" fillId="3" borderId="11" xfId="10" applyFont="1" applyFill="1" applyBorder="1" applyAlignment="1">
      <alignment horizontal="center" vertical="center" textRotation="255" wrapText="1"/>
    </xf>
    <xf numFmtId="0" fontId="6" fillId="0" borderId="6" xfId="4" applyFont="1" applyBorder="1" applyAlignment="1">
      <alignment horizontal="center" vertical="center" textRotation="255"/>
    </xf>
    <xf numFmtId="38" fontId="13" fillId="0" borderId="112" xfId="5" applyFont="1" applyFill="1" applyBorder="1" applyAlignment="1">
      <alignment horizontal="center" vertical="center"/>
    </xf>
    <xf numFmtId="38" fontId="22" fillId="0" borderId="112" xfId="5" applyFont="1" applyFill="1" applyBorder="1" applyAlignment="1">
      <alignment horizontal="right" vertical="center"/>
    </xf>
    <xf numFmtId="38" fontId="22" fillId="0" borderId="113" xfId="5" applyFont="1" applyFill="1" applyBorder="1" applyAlignment="1">
      <alignment horizontal="right" vertical="center"/>
    </xf>
    <xf numFmtId="180" fontId="22" fillId="0" borderId="112" xfId="5" applyNumberFormat="1" applyFont="1" applyFill="1" applyBorder="1" applyAlignment="1">
      <alignment horizontal="right" vertical="center"/>
    </xf>
    <xf numFmtId="180" fontId="22" fillId="0" borderId="113" xfId="5" applyNumberFormat="1" applyFont="1" applyFill="1" applyBorder="1" applyAlignment="1">
      <alignment horizontal="right" vertical="center"/>
    </xf>
    <xf numFmtId="38" fontId="13" fillId="0" borderId="113" xfId="5" applyFont="1" applyFill="1" applyBorder="1" applyAlignment="1">
      <alignment horizontal="center" vertical="center"/>
    </xf>
    <xf numFmtId="0" fontId="6" fillId="0" borderId="8" xfId="4" applyFont="1" applyBorder="1" applyAlignment="1">
      <alignment horizontal="center" vertical="center" textRotation="255"/>
    </xf>
    <xf numFmtId="38" fontId="13" fillId="0" borderId="114" xfId="5" applyFont="1" applyFill="1" applyBorder="1" applyAlignment="1">
      <alignment horizontal="center" vertical="center"/>
    </xf>
    <xf numFmtId="38" fontId="22" fillId="0" borderId="114" xfId="5" applyFont="1" applyFill="1" applyBorder="1" applyAlignment="1">
      <alignment horizontal="right" vertical="center"/>
    </xf>
    <xf numFmtId="180" fontId="22" fillId="0" borderId="114" xfId="5" applyNumberFormat="1" applyFont="1" applyFill="1" applyBorder="1" applyAlignment="1">
      <alignment horizontal="right" vertical="center"/>
    </xf>
    <xf numFmtId="0" fontId="6" fillId="0" borderId="115" xfId="4" applyFont="1" applyBorder="1" applyAlignment="1">
      <alignment horizontal="center" vertical="center" textRotation="255"/>
    </xf>
    <xf numFmtId="38" fontId="22" fillId="0" borderId="115" xfId="5" applyFont="1" applyFill="1" applyBorder="1" applyAlignment="1">
      <alignment horizontal="right" vertical="center"/>
    </xf>
    <xf numFmtId="180" fontId="22" fillId="0" borderId="115" xfId="5" applyNumberFormat="1" applyFont="1" applyFill="1" applyBorder="1" applyAlignment="1">
      <alignment horizontal="right" vertical="center"/>
    </xf>
    <xf numFmtId="0" fontId="6" fillId="0" borderId="113" xfId="4" applyFont="1" applyBorder="1" applyAlignment="1">
      <alignment horizontal="center" vertical="center" textRotation="255"/>
    </xf>
    <xf numFmtId="0" fontId="6" fillId="0" borderId="114" xfId="4" applyFont="1" applyBorder="1" applyAlignment="1">
      <alignment horizontal="center" vertical="center" textRotation="255"/>
    </xf>
    <xf numFmtId="0" fontId="6" fillId="0" borderId="12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38" fontId="6" fillId="0" borderId="11" xfId="13" applyFont="1" applyBorder="1" applyAlignment="1">
      <alignment horizontal="right" vertical="center"/>
    </xf>
    <xf numFmtId="0" fontId="13" fillId="0" borderId="16" xfId="10" applyFont="1" applyBorder="1" applyAlignment="1">
      <alignment horizontal="right" vertical="center"/>
    </xf>
    <xf numFmtId="38" fontId="22" fillId="0" borderId="0" xfId="5" applyFont="1" applyFill="1" applyBorder="1" applyAlignment="1">
      <alignment horizontal="distributed" vertical="center"/>
    </xf>
    <xf numFmtId="38" fontId="22" fillId="0" borderId="0" xfId="5" applyFont="1" applyFill="1" applyBorder="1" applyAlignment="1">
      <alignment horizontal="distributed" vertical="center" shrinkToFit="1"/>
    </xf>
    <xf numFmtId="38" fontId="42" fillId="0" borderId="0" xfId="5" applyFont="1" applyFill="1" applyBorder="1" applyAlignment="1">
      <alignment horizontal="distributed" vertical="center"/>
    </xf>
    <xf numFmtId="180" fontId="42" fillId="0" borderId="0" xfId="5" applyNumberFormat="1" applyFont="1" applyFill="1" applyBorder="1" applyAlignment="1">
      <alignment horizontal="right" vertical="center"/>
    </xf>
    <xf numFmtId="38" fontId="34" fillId="0" borderId="0" xfId="5" applyFont="1" applyFill="1" applyBorder="1" applyAlignment="1">
      <alignment horizontal="center" vertical="center" shrinkToFit="1"/>
    </xf>
    <xf numFmtId="38" fontId="42" fillId="0" borderId="0" xfId="5" applyFont="1" applyFill="1" applyBorder="1" applyAlignment="1">
      <alignment horizontal="right" vertical="center"/>
    </xf>
    <xf numFmtId="0" fontId="10" fillId="0" borderId="0" xfId="8" applyFont="1" applyFill="1" applyAlignment="1">
      <alignment vertical="center"/>
    </xf>
    <xf numFmtId="0" fontId="25" fillId="0" borderId="0" xfId="8" applyFont="1" applyAlignment="1">
      <alignment vertical="center"/>
    </xf>
    <xf numFmtId="0" fontId="22" fillId="0" borderId="0" xfId="8" applyFont="1" applyAlignment="1">
      <alignment vertical="center"/>
    </xf>
    <xf numFmtId="0" fontId="13" fillId="0" borderId="0" xfId="8" applyFont="1" applyAlignment="1">
      <alignment horizontal="center" vertical="center"/>
    </xf>
    <xf numFmtId="0" fontId="13" fillId="0" borderId="106" xfId="8" applyFont="1" applyBorder="1" applyAlignment="1">
      <alignment horizontal="center" vertical="center"/>
    </xf>
    <xf numFmtId="38" fontId="13" fillId="0" borderId="106" xfId="5" applyFont="1" applyFill="1" applyBorder="1" applyAlignment="1">
      <alignment horizontal="right" vertical="center"/>
    </xf>
    <xf numFmtId="0" fontId="13" fillId="0" borderId="8" xfId="8" applyFont="1" applyBorder="1" applyAlignment="1">
      <alignment horizontal="center" vertical="center"/>
    </xf>
    <xf numFmtId="194" fontId="13" fillId="0" borderId="11" xfId="14" applyNumberFormat="1" applyFont="1" applyFill="1" applyBorder="1" applyAlignment="1">
      <alignment horizontal="center" vertical="center"/>
    </xf>
    <xf numFmtId="194" fontId="13" fillId="0" borderId="11" xfId="14" applyNumberFormat="1" applyFont="1" applyFill="1" applyBorder="1" applyAlignment="1">
      <alignment horizontal="right" vertical="center"/>
    </xf>
    <xf numFmtId="9" fontId="13" fillId="0" borderId="11" xfId="2" applyFont="1" applyFill="1" applyBorder="1" applyAlignment="1">
      <alignment horizontal="right" vertical="center"/>
    </xf>
    <xf numFmtId="0" fontId="13" fillId="0" borderId="37" xfId="8" applyFont="1" applyBorder="1" applyAlignment="1">
      <alignment horizontal="center" vertical="center"/>
    </xf>
    <xf numFmtId="38" fontId="13" fillId="0" borderId="37" xfId="5" applyFont="1" applyFill="1" applyBorder="1" applyAlignment="1">
      <alignment horizontal="right" vertical="center"/>
    </xf>
  </cellXfs>
  <cellStyles count="15">
    <cellStyle name="パーセント" xfId="2" builtinId="5"/>
    <cellStyle name="パーセント 3" xfId="14"/>
    <cellStyle name="ハイパーリンク" xfId="3" builtinId="8"/>
    <cellStyle name="桁区切り" xfId="1" builtinId="6"/>
    <cellStyle name="桁区切り 2 2" xfId="13"/>
    <cellStyle name="桁区切り 2 2 2" xfId="5"/>
    <cellStyle name="桁区切り 7" xfId="12"/>
    <cellStyle name="入力 2" xfId="6"/>
    <cellStyle name="標準" xfId="0" builtinId="0"/>
    <cellStyle name="標準 13" xfId="11"/>
    <cellStyle name="標準 2" xfId="8"/>
    <cellStyle name="標準 2 2 3" xfId="10"/>
    <cellStyle name="標準 2 3" xfId="4"/>
    <cellStyle name="標準 6" xfId="7"/>
    <cellStyle name="標準_76" xfId="9"/>
  </cellStyles>
  <dxfs count="4"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12288;&#32113;&#35336;&#38306;&#20418;/22%20%20%20%20&#12358;&#12427;&#12414;&#24066;&#32113;&#35336;&#26360;/R7/&#9733;&#20196;&#21644;6&#24180;&#29256;&#32113;&#35336;&#26360;&#65288;&#23436;&#25104;&#29256;&#65289;&#20844;&#34920;&#299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kaku01\Local%20Settings\Temporary%20Internet%20Files\Content.IE5\DC0ZP1GP\P7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土地・気象"/>
      <sheetName val="1-1,2"/>
      <sheetName val="1-3,4"/>
      <sheetName val="1-5"/>
      <sheetName val="1-6"/>
      <sheetName val="1-7"/>
      <sheetName val="1-8"/>
      <sheetName val="1-9"/>
      <sheetName val="1-10"/>
      <sheetName val="1-11"/>
      <sheetName val="1-12"/>
      <sheetName val="1-13"/>
      <sheetName val="1-14"/>
      <sheetName val="人口・労働力 "/>
      <sheetName val="2-1"/>
      <sheetName val="2-2"/>
      <sheetName val="2-3"/>
      <sheetName val="2-4"/>
      <sheetName val="2-5"/>
      <sheetName val="2-6"/>
      <sheetName val="2-7"/>
      <sheetName val="2-8"/>
      <sheetName val="2-9"/>
      <sheetName val="2-10"/>
      <sheetName val="2-11,12,13"/>
      <sheetName val="2-14"/>
      <sheetName val="2-15"/>
      <sheetName val="2-16"/>
      <sheetName val="2-17"/>
      <sheetName val="2-18"/>
      <sheetName val="2-19"/>
      <sheetName val="2-20"/>
      <sheetName val="2-21"/>
      <sheetName val="2-22"/>
      <sheetName val="事業所・商工業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3-11"/>
      <sheetName val="3-12,13"/>
      <sheetName val="3-14,15"/>
      <sheetName val="3-16"/>
      <sheetName val="3-17"/>
      <sheetName val="3-18"/>
      <sheetName val="3-19"/>
      <sheetName val="3-20"/>
      <sheetName val="3-21"/>
      <sheetName val="農業・漁業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教育・文化・観光"/>
      <sheetName val="5-1"/>
      <sheetName val="5-2"/>
      <sheetName val="5-3"/>
      <sheetName val="5-4"/>
      <sheetName val="5-5"/>
      <sheetName val="5-6"/>
      <sheetName val="5-7"/>
      <sheetName val="5-8"/>
      <sheetName val="5-9,10"/>
      <sheetName val="5-11"/>
      <sheetName val="5-12"/>
      <sheetName val="5-13"/>
      <sheetName val="5-14"/>
      <sheetName val="5-15"/>
      <sheetName val="5-16,17"/>
      <sheetName val="5-18"/>
      <sheetName val="5-19"/>
      <sheetName val="5-20"/>
      <sheetName val="5-21"/>
      <sheetName val="5-22"/>
      <sheetName val="5-23"/>
      <sheetName val="5-24,25"/>
      <sheetName val="5-26"/>
      <sheetName val="建設"/>
      <sheetName val="6-1"/>
      <sheetName val="6-2"/>
      <sheetName val="6-3"/>
      <sheetName val="6-4"/>
      <sheetName val="6-5"/>
      <sheetName val="6-6"/>
      <sheetName val="6-7"/>
      <sheetName val="6-8"/>
      <sheetName val="6-9"/>
      <sheetName val="上下水道"/>
      <sheetName val="7-1"/>
      <sheetName val="7-2"/>
      <sheetName val="7-3"/>
      <sheetName val="7-4"/>
      <sheetName val="7-5"/>
      <sheetName val="7-6"/>
      <sheetName val="7-7"/>
      <sheetName val="7-8"/>
      <sheetName val="7-9"/>
      <sheetName val="7-10"/>
      <sheetName val="7-11"/>
      <sheetName val="社会・福祉"/>
      <sheetName val="8-1"/>
      <sheetName val="8-2"/>
      <sheetName val="8-3"/>
      <sheetName val="8-4"/>
      <sheetName val="8-5"/>
      <sheetName val="8-6"/>
      <sheetName val="8-7"/>
      <sheetName val="8-8"/>
      <sheetName val="8-9"/>
      <sheetName val="8-10"/>
      <sheetName val="8-11"/>
      <sheetName val="8-12"/>
      <sheetName val="8-13"/>
      <sheetName val="8-14"/>
      <sheetName val="8-15"/>
      <sheetName val="8-16"/>
      <sheetName val="8-17"/>
      <sheetName val="8-18"/>
      <sheetName val="8-19"/>
      <sheetName val="8-20"/>
      <sheetName val="保健・衛生"/>
      <sheetName val="9-1"/>
      <sheetName val="9-2"/>
      <sheetName val="9-3"/>
      <sheetName val="9-4"/>
      <sheetName val="9-5"/>
      <sheetName val="9-6"/>
      <sheetName val="運輸・通信"/>
      <sheetName val="10-1"/>
      <sheetName val="10-2"/>
      <sheetName val="10-3"/>
      <sheetName val="警察・消防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財政"/>
      <sheetName val="12-1"/>
      <sheetName val="12-2"/>
      <sheetName val="12-3"/>
      <sheetName val="12-4"/>
      <sheetName val="12-5"/>
      <sheetName val="12-6"/>
      <sheetName val="12-7"/>
      <sheetName val="12-8"/>
      <sheetName val="12-9"/>
      <sheetName val="12-10"/>
      <sheetName val="12-11"/>
      <sheetName val="12-12"/>
      <sheetName val="12-13"/>
      <sheetName val="12-14"/>
      <sheetName val="12-15"/>
      <sheetName val="12-16"/>
      <sheetName val="12-17"/>
      <sheetName val="市民所得"/>
      <sheetName val="13-1"/>
      <sheetName val="13-2"/>
      <sheetName val="13-3"/>
      <sheetName val="13-4"/>
      <sheetName val="13-5"/>
      <sheetName val="13-6"/>
      <sheetName val="13-7"/>
      <sheetName val="選挙・市議会・歴代三役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付録"/>
      <sheetName val="付-1"/>
      <sheetName val="付-2"/>
      <sheetName val="付-3"/>
      <sheetName val="付-4"/>
      <sheetName val="付-5"/>
      <sheetName val="付-6"/>
      <sheetName val="付-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9"/>
      <sheetName val="Sheet1"/>
      <sheetName val="ｐ７９（１８）新"/>
      <sheetName val="ｐ７９（１８）新 (2)"/>
      <sheetName val="ｐ７９（１８）新 (3)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pref.okinawa.jp/toukeika/school/2023/top2023_k.html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pref.okinawa.jp/toukeika/school/school_index.htm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pref.okinawa.jp/toukeika/school/school_index.html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pref.okinawa.jp/toukeika/school/school_index.html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pref.okinawa.jp/toukeika/school/school_index.html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pref.okinawa.jp/toukeika/school/school_index.html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>
    <tabColor rgb="FF99CCFF"/>
  </sheetPr>
  <dimension ref="B5:H9"/>
  <sheetViews>
    <sheetView tabSelected="1" zoomScaleNormal="100" workbookViewId="0">
      <selection activeCell="C4" sqref="C4"/>
    </sheetView>
  </sheetViews>
  <sheetFormatPr defaultColWidth="13.375" defaultRowHeight="51" customHeight="1" x14ac:dyDescent="0.4"/>
  <cols>
    <col min="1" max="1" width="4.5" style="5" customWidth="1"/>
    <col min="2" max="2" width="12.5" style="5" customWidth="1"/>
    <col min="3" max="3" width="3.75" style="5" customWidth="1"/>
    <col min="4" max="7" width="12.5" style="5" customWidth="1"/>
    <col min="8" max="16384" width="13.375" style="5"/>
  </cols>
  <sheetData>
    <row r="5" spans="2:8" ht="51" customHeight="1" x14ac:dyDescent="0.4">
      <c r="B5" s="1" t="s">
        <v>0</v>
      </c>
      <c r="C5" s="2"/>
      <c r="D5" s="3" t="s">
        <v>1</v>
      </c>
      <c r="E5" s="3"/>
      <c r="F5" s="3"/>
      <c r="G5" s="3"/>
      <c r="H5" s="4"/>
    </row>
    <row r="9" spans="2:8" ht="51" customHeight="1" x14ac:dyDescent="0.4">
      <c r="G9" s="6"/>
    </row>
  </sheetData>
  <mergeCells count="1">
    <mergeCell ref="D5:G5"/>
  </mergeCells>
  <phoneticPr fontId="4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rgb="FF99CCFF"/>
    <pageSetUpPr fitToPage="1"/>
  </sheetPr>
  <dimension ref="A1:BY55"/>
  <sheetViews>
    <sheetView zoomScaleNormal="100" zoomScaleSheetLayoutView="100" workbookViewId="0">
      <selection activeCell="C4" sqref="C4"/>
    </sheetView>
  </sheetViews>
  <sheetFormatPr defaultColWidth="9" defaultRowHeight="13.5" x14ac:dyDescent="0.4"/>
  <cols>
    <col min="1" max="1" width="4.625" style="36" customWidth="1"/>
    <col min="2" max="2" width="2.125" style="36" customWidth="1"/>
    <col min="3" max="3" width="16.625" style="36" customWidth="1"/>
    <col min="4" max="14" width="8" style="36" customWidth="1"/>
    <col min="15" max="19" width="8.125" style="36" customWidth="1"/>
    <col min="20" max="16384" width="9" style="36"/>
  </cols>
  <sheetData>
    <row r="1" spans="1:77" x14ac:dyDescent="0.4">
      <c r="A1" s="7" t="s">
        <v>2</v>
      </c>
      <c r="B1" s="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</row>
    <row r="2" spans="1:77" x14ac:dyDescent="0.4">
      <c r="A2" s="10"/>
      <c r="B2" s="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</row>
    <row r="3" spans="1:77" ht="21" customHeight="1" x14ac:dyDescent="0.4">
      <c r="C3" s="11" t="s">
        <v>215</v>
      </c>
      <c r="D3" s="120"/>
      <c r="E3" s="120"/>
      <c r="F3" s="120"/>
      <c r="G3" s="120"/>
      <c r="M3" s="35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</row>
    <row r="4" spans="1:77" ht="16.5" customHeight="1" x14ac:dyDescent="0.4">
      <c r="D4" s="245"/>
      <c r="E4" s="245"/>
      <c r="F4" s="245"/>
      <c r="G4" s="245"/>
      <c r="L4" s="124"/>
      <c r="N4" s="35" t="s">
        <v>48</v>
      </c>
    </row>
    <row r="5" spans="1:77" ht="26.25" customHeight="1" x14ac:dyDescent="0.4">
      <c r="C5" s="306" t="s">
        <v>195</v>
      </c>
      <c r="D5" s="344" t="s">
        <v>51</v>
      </c>
      <c r="E5" s="345"/>
      <c r="F5" s="346" t="s">
        <v>216</v>
      </c>
      <c r="G5" s="347"/>
      <c r="H5" s="347"/>
      <c r="I5" s="348"/>
      <c r="J5" s="349" t="s">
        <v>127</v>
      </c>
      <c r="K5" s="350"/>
      <c r="L5" s="351"/>
      <c r="M5" s="352" t="s">
        <v>217</v>
      </c>
      <c r="N5" s="353"/>
    </row>
    <row r="6" spans="1:77" ht="26.25" customHeight="1" x14ac:dyDescent="0.4">
      <c r="C6" s="311"/>
      <c r="D6" s="354"/>
      <c r="E6" s="355"/>
      <c r="F6" s="356" t="s">
        <v>129</v>
      </c>
      <c r="G6" s="357"/>
      <c r="H6" s="358" t="s">
        <v>58</v>
      </c>
      <c r="I6" s="359" t="s">
        <v>59</v>
      </c>
      <c r="J6" s="360" t="s">
        <v>129</v>
      </c>
      <c r="K6" s="358" t="s">
        <v>58</v>
      </c>
      <c r="L6" s="359" t="s">
        <v>59</v>
      </c>
      <c r="M6" s="361"/>
      <c r="N6" s="362"/>
    </row>
    <row r="7" spans="1:77" ht="20.25" customHeight="1" x14ac:dyDescent="0.4">
      <c r="C7" s="19" t="s">
        <v>60</v>
      </c>
      <c r="D7" s="236">
        <f>SUM(D9,D15,D19,D23)</f>
        <v>120</v>
      </c>
      <c r="E7" s="363">
        <f t="shared" ref="E7:L7" si="0">SUM(E9,E15,E19,E23)</f>
        <v>39</v>
      </c>
      <c r="F7" s="236">
        <f t="shared" si="0"/>
        <v>3977</v>
      </c>
      <c r="G7" s="363">
        <f t="shared" si="0"/>
        <v>215</v>
      </c>
      <c r="H7" s="237">
        <f t="shared" si="0"/>
        <v>2002</v>
      </c>
      <c r="I7" s="242">
        <f t="shared" si="0"/>
        <v>1975</v>
      </c>
      <c r="J7" s="236">
        <f t="shared" si="0"/>
        <v>293</v>
      </c>
      <c r="K7" s="237">
        <f t="shared" si="0"/>
        <v>157</v>
      </c>
      <c r="L7" s="242">
        <f t="shared" si="0"/>
        <v>136</v>
      </c>
      <c r="M7" s="364">
        <f>F7/D7</f>
        <v>33.141666666666666</v>
      </c>
      <c r="N7" s="365">
        <f>G7/E7</f>
        <v>5.5128205128205128</v>
      </c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03"/>
      <c r="AO7" s="303"/>
      <c r="AP7" s="303"/>
      <c r="AQ7" s="303"/>
      <c r="AR7" s="303"/>
      <c r="AS7" s="303"/>
      <c r="AT7" s="303"/>
      <c r="AU7" s="303"/>
      <c r="AV7" s="303"/>
      <c r="AW7" s="303"/>
      <c r="AX7" s="303"/>
      <c r="AY7" s="303"/>
      <c r="AZ7" s="303"/>
      <c r="BA7" s="303"/>
      <c r="BB7" s="303"/>
      <c r="BC7" s="303"/>
      <c r="BD7" s="303"/>
      <c r="BE7" s="303"/>
      <c r="BF7" s="303"/>
      <c r="BG7" s="303"/>
      <c r="BH7" s="303"/>
      <c r="BI7" s="303"/>
      <c r="BJ7" s="303"/>
      <c r="BK7" s="303"/>
      <c r="BL7" s="303"/>
      <c r="BM7" s="303"/>
      <c r="BN7" s="303"/>
      <c r="BO7" s="303"/>
      <c r="BP7" s="303"/>
      <c r="BQ7" s="303"/>
      <c r="BR7" s="303"/>
      <c r="BS7" s="303"/>
      <c r="BT7" s="303"/>
      <c r="BU7" s="303"/>
      <c r="BV7" s="303"/>
      <c r="BW7" s="303"/>
      <c r="BX7" s="303"/>
      <c r="BY7" s="303"/>
    </row>
    <row r="8" spans="1:77" ht="14.25" x14ac:dyDescent="0.4">
      <c r="C8" s="22"/>
      <c r="D8" s="366"/>
      <c r="E8" s="367"/>
      <c r="F8" s="366"/>
      <c r="G8" s="272"/>
      <c r="H8" s="368"/>
      <c r="I8" s="369"/>
      <c r="J8" s="366"/>
      <c r="K8" s="289"/>
      <c r="L8" s="290"/>
      <c r="M8" s="292"/>
      <c r="N8" s="294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  <c r="AA8" s="303"/>
      <c r="AB8" s="303"/>
      <c r="AC8" s="303"/>
      <c r="AD8" s="303"/>
      <c r="AE8" s="303"/>
      <c r="AF8" s="303"/>
      <c r="AG8" s="303"/>
      <c r="AH8" s="303"/>
      <c r="AI8" s="303"/>
      <c r="AJ8" s="303"/>
      <c r="AK8" s="303"/>
      <c r="AL8" s="303"/>
      <c r="AM8" s="303"/>
      <c r="AN8" s="303"/>
      <c r="AO8" s="303"/>
      <c r="AP8" s="303"/>
      <c r="AQ8" s="303"/>
      <c r="AR8" s="303"/>
      <c r="AS8" s="303"/>
      <c r="AT8" s="303"/>
      <c r="AU8" s="303"/>
      <c r="AV8" s="303"/>
      <c r="AW8" s="303"/>
      <c r="AX8" s="303"/>
      <c r="AY8" s="303"/>
      <c r="AZ8" s="303"/>
      <c r="BA8" s="303"/>
      <c r="BB8" s="303"/>
      <c r="BC8" s="303"/>
      <c r="BD8" s="303"/>
      <c r="BE8" s="303"/>
      <c r="BF8" s="303"/>
      <c r="BG8" s="303"/>
      <c r="BH8" s="303"/>
      <c r="BI8" s="303"/>
      <c r="BJ8" s="303"/>
      <c r="BK8" s="303"/>
      <c r="BL8" s="303"/>
      <c r="BM8" s="303"/>
      <c r="BN8" s="303"/>
      <c r="BO8" s="303"/>
      <c r="BP8" s="303"/>
      <c r="BQ8" s="303"/>
      <c r="BR8" s="303"/>
      <c r="BS8" s="303"/>
      <c r="BT8" s="303"/>
      <c r="BU8" s="303"/>
      <c r="BV8" s="303"/>
      <c r="BW8" s="303"/>
      <c r="BX8" s="303"/>
      <c r="BY8" s="303"/>
    </row>
    <row r="9" spans="1:77" ht="24.75" customHeight="1" x14ac:dyDescent="0.4">
      <c r="C9" s="30" t="s">
        <v>61</v>
      </c>
      <c r="D9" s="282">
        <f>SUM(D10:D13)</f>
        <v>73</v>
      </c>
      <c r="E9" s="370">
        <f t="shared" ref="E9:L9" si="1">SUM(E10:E13)</f>
        <v>19</v>
      </c>
      <c r="F9" s="282">
        <f t="shared" si="1"/>
        <v>2538</v>
      </c>
      <c r="G9" s="370">
        <f t="shared" si="1"/>
        <v>112</v>
      </c>
      <c r="H9" s="284">
        <f t="shared" si="1"/>
        <v>1263</v>
      </c>
      <c r="I9" s="280">
        <f t="shared" si="1"/>
        <v>1275</v>
      </c>
      <c r="J9" s="282">
        <f t="shared" si="1"/>
        <v>164</v>
      </c>
      <c r="K9" s="284">
        <f t="shared" si="1"/>
        <v>84</v>
      </c>
      <c r="L9" s="280">
        <f t="shared" si="1"/>
        <v>80</v>
      </c>
      <c r="M9" s="371">
        <f t="shared" ref="M9:N13" si="2">F9/D9</f>
        <v>34.767123287671232</v>
      </c>
      <c r="N9" s="372">
        <f t="shared" si="2"/>
        <v>5.8947368421052628</v>
      </c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  <c r="AA9" s="303"/>
      <c r="AB9" s="303"/>
      <c r="AC9" s="303"/>
      <c r="AD9" s="303"/>
      <c r="AE9" s="303"/>
      <c r="AF9" s="303"/>
      <c r="AG9" s="303"/>
      <c r="AH9" s="303"/>
      <c r="AI9" s="303"/>
      <c r="AJ9" s="303"/>
      <c r="AK9" s="303"/>
      <c r="AL9" s="303"/>
      <c r="AM9" s="303"/>
      <c r="AN9" s="303"/>
      <c r="AO9" s="303"/>
      <c r="AP9" s="303"/>
      <c r="AQ9" s="303"/>
      <c r="AR9" s="303"/>
      <c r="AS9" s="303"/>
      <c r="AT9" s="303"/>
      <c r="AU9" s="303"/>
      <c r="AV9" s="303"/>
      <c r="AW9" s="303"/>
      <c r="AX9" s="303"/>
      <c r="AY9" s="303"/>
      <c r="AZ9" s="303"/>
      <c r="BA9" s="303"/>
      <c r="BB9" s="303"/>
      <c r="BC9" s="303"/>
      <c r="BD9" s="303"/>
      <c r="BE9" s="303"/>
      <c r="BF9" s="303"/>
      <c r="BG9" s="303"/>
      <c r="BH9" s="303"/>
      <c r="BI9" s="303"/>
      <c r="BJ9" s="303"/>
      <c r="BK9" s="303"/>
      <c r="BL9" s="303"/>
      <c r="BM9" s="303"/>
      <c r="BN9" s="303"/>
      <c r="BO9" s="303"/>
      <c r="BP9" s="303"/>
      <c r="BQ9" s="303"/>
      <c r="BR9" s="303"/>
      <c r="BS9" s="303"/>
      <c r="BT9" s="303"/>
      <c r="BU9" s="303"/>
      <c r="BV9" s="303"/>
      <c r="BW9" s="303"/>
      <c r="BX9" s="303"/>
      <c r="BY9" s="303"/>
    </row>
    <row r="10" spans="1:77" ht="24.75" customHeight="1" x14ac:dyDescent="0.4">
      <c r="C10" s="373" t="s">
        <v>89</v>
      </c>
      <c r="D10" s="366">
        <v>23</v>
      </c>
      <c r="E10" s="367">
        <v>5</v>
      </c>
      <c r="F10" s="366">
        <v>791</v>
      </c>
      <c r="G10" s="272">
        <v>30</v>
      </c>
      <c r="H10" s="368">
        <v>400</v>
      </c>
      <c r="I10" s="369">
        <v>391</v>
      </c>
      <c r="J10" s="366">
        <f>SUM(K10:L10)</f>
        <v>49</v>
      </c>
      <c r="K10" s="273">
        <v>27</v>
      </c>
      <c r="L10" s="274">
        <v>22</v>
      </c>
      <c r="M10" s="292">
        <f t="shared" si="2"/>
        <v>34.391304347826086</v>
      </c>
      <c r="N10" s="294">
        <f t="shared" si="2"/>
        <v>6</v>
      </c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</row>
    <row r="11" spans="1:77" ht="24.75" customHeight="1" x14ac:dyDescent="0.4">
      <c r="C11" s="373" t="s">
        <v>90</v>
      </c>
      <c r="D11" s="366">
        <v>20</v>
      </c>
      <c r="E11" s="367">
        <v>6</v>
      </c>
      <c r="F11" s="366">
        <v>697</v>
      </c>
      <c r="G11" s="272">
        <v>36</v>
      </c>
      <c r="H11" s="368">
        <v>343</v>
      </c>
      <c r="I11" s="369">
        <v>354</v>
      </c>
      <c r="J11" s="366">
        <f>SUM(K11:L11)</f>
        <v>47</v>
      </c>
      <c r="K11" s="273">
        <v>24</v>
      </c>
      <c r="L11" s="274">
        <v>23</v>
      </c>
      <c r="M11" s="292">
        <f t="shared" si="2"/>
        <v>34.85</v>
      </c>
      <c r="N11" s="294">
        <f t="shared" si="2"/>
        <v>6</v>
      </c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</row>
    <row r="12" spans="1:77" ht="24.75" customHeight="1" x14ac:dyDescent="0.4">
      <c r="C12" s="373" t="s">
        <v>91</v>
      </c>
      <c r="D12" s="366">
        <v>15</v>
      </c>
      <c r="E12" s="367">
        <v>4</v>
      </c>
      <c r="F12" s="366">
        <v>551</v>
      </c>
      <c r="G12" s="272">
        <v>23</v>
      </c>
      <c r="H12" s="368">
        <v>269</v>
      </c>
      <c r="I12" s="369">
        <v>282</v>
      </c>
      <c r="J12" s="366">
        <f>SUM(K12:L12)</f>
        <v>35</v>
      </c>
      <c r="K12" s="273">
        <v>16</v>
      </c>
      <c r="L12" s="274">
        <v>19</v>
      </c>
      <c r="M12" s="292">
        <f t="shared" si="2"/>
        <v>36.733333333333334</v>
      </c>
      <c r="N12" s="294">
        <f t="shared" si="2"/>
        <v>5.75</v>
      </c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</row>
    <row r="13" spans="1:77" ht="24.75" customHeight="1" x14ac:dyDescent="0.4">
      <c r="C13" s="373" t="s">
        <v>92</v>
      </c>
      <c r="D13" s="366">
        <v>15</v>
      </c>
      <c r="E13" s="367">
        <v>4</v>
      </c>
      <c r="F13" s="366">
        <v>499</v>
      </c>
      <c r="G13" s="272">
        <v>23</v>
      </c>
      <c r="H13" s="368">
        <v>251</v>
      </c>
      <c r="I13" s="369">
        <v>248</v>
      </c>
      <c r="J13" s="366">
        <f>SUM(K13:L13)</f>
        <v>33</v>
      </c>
      <c r="K13" s="273">
        <v>17</v>
      </c>
      <c r="L13" s="274">
        <v>16</v>
      </c>
      <c r="M13" s="292">
        <f t="shared" si="2"/>
        <v>33.266666666666666</v>
      </c>
      <c r="N13" s="294">
        <f t="shared" si="2"/>
        <v>5.75</v>
      </c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</row>
    <row r="14" spans="1:77" ht="14.25" x14ac:dyDescent="0.4">
      <c r="C14" s="22"/>
      <c r="D14" s="366"/>
      <c r="E14" s="367"/>
      <c r="F14" s="366"/>
      <c r="G14" s="272"/>
      <c r="H14" s="368"/>
      <c r="I14" s="369"/>
      <c r="J14" s="366"/>
      <c r="K14" s="273"/>
      <c r="L14" s="274"/>
      <c r="M14" s="292"/>
      <c r="N14" s="294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</row>
    <row r="15" spans="1:77" ht="24.75" customHeight="1" x14ac:dyDescent="0.4">
      <c r="C15" s="30" t="s">
        <v>171</v>
      </c>
      <c r="D15" s="282">
        <f>SUM(D16:D17)</f>
        <v>23</v>
      </c>
      <c r="E15" s="370">
        <f t="shared" ref="E15:L15" si="3">SUM(E16:E17)</f>
        <v>9</v>
      </c>
      <c r="F15" s="282">
        <f t="shared" si="3"/>
        <v>755</v>
      </c>
      <c r="G15" s="370">
        <f t="shared" si="3"/>
        <v>52</v>
      </c>
      <c r="H15" s="284">
        <f t="shared" si="3"/>
        <v>398</v>
      </c>
      <c r="I15" s="280">
        <f t="shared" si="3"/>
        <v>357</v>
      </c>
      <c r="J15" s="282">
        <f t="shared" si="3"/>
        <v>58</v>
      </c>
      <c r="K15" s="284">
        <f t="shared" si="3"/>
        <v>32</v>
      </c>
      <c r="L15" s="280">
        <f t="shared" si="3"/>
        <v>26</v>
      </c>
      <c r="M15" s="371">
        <f t="shared" ref="M15:N17" si="4">F15/D15</f>
        <v>32.826086956521742</v>
      </c>
      <c r="N15" s="372">
        <f t="shared" si="4"/>
        <v>5.7777777777777777</v>
      </c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</row>
    <row r="16" spans="1:77" ht="24.75" customHeight="1" x14ac:dyDescent="0.4">
      <c r="C16" s="373" t="s">
        <v>93</v>
      </c>
      <c r="D16" s="366">
        <v>12</v>
      </c>
      <c r="E16" s="367">
        <v>6</v>
      </c>
      <c r="F16" s="366">
        <v>411</v>
      </c>
      <c r="G16" s="272">
        <v>36</v>
      </c>
      <c r="H16" s="368">
        <v>216</v>
      </c>
      <c r="I16" s="369">
        <v>195</v>
      </c>
      <c r="J16" s="366">
        <f>SUM(K16:L16)</f>
        <v>32</v>
      </c>
      <c r="K16" s="273">
        <v>18</v>
      </c>
      <c r="L16" s="274">
        <v>14</v>
      </c>
      <c r="M16" s="292">
        <f t="shared" si="4"/>
        <v>34.25</v>
      </c>
      <c r="N16" s="294">
        <f t="shared" si="4"/>
        <v>6</v>
      </c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</row>
    <row r="17" spans="3:77" ht="24.75" customHeight="1" x14ac:dyDescent="0.4">
      <c r="C17" s="373" t="s">
        <v>94</v>
      </c>
      <c r="D17" s="366">
        <v>11</v>
      </c>
      <c r="E17" s="367">
        <v>3</v>
      </c>
      <c r="F17" s="366">
        <v>344</v>
      </c>
      <c r="G17" s="272">
        <v>16</v>
      </c>
      <c r="H17" s="368">
        <v>182</v>
      </c>
      <c r="I17" s="369">
        <v>162</v>
      </c>
      <c r="J17" s="366">
        <f>SUM(K17:L17)</f>
        <v>26</v>
      </c>
      <c r="K17" s="273">
        <v>14</v>
      </c>
      <c r="L17" s="274">
        <v>12</v>
      </c>
      <c r="M17" s="292">
        <f t="shared" si="4"/>
        <v>31.272727272727273</v>
      </c>
      <c r="N17" s="294">
        <f t="shared" si="4"/>
        <v>5.333333333333333</v>
      </c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</row>
    <row r="18" spans="3:77" ht="14.25" x14ac:dyDescent="0.4">
      <c r="C18" s="22"/>
      <c r="D18" s="366"/>
      <c r="E18" s="367"/>
      <c r="F18" s="366"/>
      <c r="G18" s="272"/>
      <c r="H18" s="368"/>
      <c r="I18" s="369"/>
      <c r="J18" s="366"/>
      <c r="K18" s="273"/>
      <c r="L18" s="274"/>
      <c r="M18" s="292"/>
      <c r="N18" s="294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</row>
    <row r="19" spans="3:77" ht="24.75" customHeight="1" x14ac:dyDescent="0.4">
      <c r="C19" s="30" t="s">
        <v>75</v>
      </c>
      <c r="D19" s="282">
        <f>SUM(D20:D21)</f>
        <v>6</v>
      </c>
      <c r="E19" s="370">
        <f t="shared" ref="E19:L19" si="5">SUM(E20:E21)</f>
        <v>4</v>
      </c>
      <c r="F19" s="282">
        <f t="shared" si="5"/>
        <v>127</v>
      </c>
      <c r="G19" s="370">
        <f t="shared" si="5"/>
        <v>15</v>
      </c>
      <c r="H19" s="284">
        <f t="shared" si="5"/>
        <v>62</v>
      </c>
      <c r="I19" s="280">
        <f t="shared" si="5"/>
        <v>65</v>
      </c>
      <c r="J19" s="282">
        <f t="shared" si="5"/>
        <v>24</v>
      </c>
      <c r="K19" s="284">
        <f t="shared" si="5"/>
        <v>11</v>
      </c>
      <c r="L19" s="280">
        <f t="shared" si="5"/>
        <v>13</v>
      </c>
      <c r="M19" s="371">
        <f t="shared" ref="M19:N21" si="6">F19/D19</f>
        <v>21.166666666666668</v>
      </c>
      <c r="N19" s="372">
        <f t="shared" si="6"/>
        <v>3.75</v>
      </c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</row>
    <row r="20" spans="3:77" ht="24.75" customHeight="1" x14ac:dyDescent="0.4">
      <c r="C20" s="373" t="s">
        <v>95</v>
      </c>
      <c r="D20" s="366">
        <v>3</v>
      </c>
      <c r="E20" s="374">
        <v>2</v>
      </c>
      <c r="F20" s="366">
        <v>80</v>
      </c>
      <c r="G20" s="375">
        <v>4</v>
      </c>
      <c r="H20" s="368">
        <v>39</v>
      </c>
      <c r="I20" s="369">
        <v>41</v>
      </c>
      <c r="J20" s="366">
        <f>SUM(K20:L20)</f>
        <v>12</v>
      </c>
      <c r="K20" s="273">
        <v>7</v>
      </c>
      <c r="L20" s="274">
        <v>5</v>
      </c>
      <c r="M20" s="292">
        <f t="shared" si="6"/>
        <v>26.666666666666668</v>
      </c>
      <c r="N20" s="294">
        <f t="shared" si="6"/>
        <v>2</v>
      </c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</row>
    <row r="21" spans="3:77" ht="24.75" customHeight="1" x14ac:dyDescent="0.4">
      <c r="C21" s="373" t="s">
        <v>218</v>
      </c>
      <c r="D21" s="366">
        <v>3</v>
      </c>
      <c r="E21" s="374">
        <v>2</v>
      </c>
      <c r="F21" s="366">
        <v>47</v>
      </c>
      <c r="G21" s="375">
        <v>11</v>
      </c>
      <c r="H21" s="368">
        <v>23</v>
      </c>
      <c r="I21" s="369">
        <v>24</v>
      </c>
      <c r="J21" s="366">
        <f>SUM(K21:L21)</f>
        <v>12</v>
      </c>
      <c r="K21" s="273">
        <v>4</v>
      </c>
      <c r="L21" s="274">
        <v>8</v>
      </c>
      <c r="M21" s="292">
        <f t="shared" si="6"/>
        <v>15.666666666666666</v>
      </c>
      <c r="N21" s="294">
        <f t="shared" si="6"/>
        <v>5.5</v>
      </c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</row>
    <row r="22" spans="3:77" ht="14.25" x14ac:dyDescent="0.4">
      <c r="C22" s="22"/>
      <c r="D22" s="366"/>
      <c r="E22" s="367"/>
      <c r="F22" s="366"/>
      <c r="G22" s="272"/>
      <c r="H22" s="368"/>
      <c r="I22" s="369"/>
      <c r="J22" s="366"/>
      <c r="K22" s="273"/>
      <c r="L22" s="274"/>
      <c r="M22" s="292"/>
      <c r="N22" s="294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</row>
    <row r="23" spans="3:77" ht="24.75" customHeight="1" x14ac:dyDescent="0.4">
      <c r="C23" s="30" t="s">
        <v>176</v>
      </c>
      <c r="D23" s="282">
        <f>SUM(D24:D25)</f>
        <v>18</v>
      </c>
      <c r="E23" s="370">
        <f t="shared" ref="E23:L23" si="7">SUM(E24:E25)</f>
        <v>7</v>
      </c>
      <c r="F23" s="282">
        <f t="shared" si="7"/>
        <v>557</v>
      </c>
      <c r="G23" s="370">
        <f t="shared" si="7"/>
        <v>36</v>
      </c>
      <c r="H23" s="284">
        <f t="shared" si="7"/>
        <v>279</v>
      </c>
      <c r="I23" s="280">
        <f t="shared" si="7"/>
        <v>278</v>
      </c>
      <c r="J23" s="282">
        <f t="shared" si="7"/>
        <v>47</v>
      </c>
      <c r="K23" s="284">
        <f t="shared" si="7"/>
        <v>30</v>
      </c>
      <c r="L23" s="280">
        <f t="shared" si="7"/>
        <v>17</v>
      </c>
      <c r="M23" s="371">
        <f t="shared" ref="M23:N25" si="8">F23/D23</f>
        <v>30.944444444444443</v>
      </c>
      <c r="N23" s="372">
        <f t="shared" si="8"/>
        <v>5.1428571428571432</v>
      </c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</row>
    <row r="24" spans="3:77" ht="24.75" customHeight="1" x14ac:dyDescent="0.4">
      <c r="C24" s="373" t="s">
        <v>97</v>
      </c>
      <c r="D24" s="366">
        <v>2</v>
      </c>
      <c r="E24" s="374">
        <v>1</v>
      </c>
      <c r="F24" s="366">
        <v>7</v>
      </c>
      <c r="G24" s="375">
        <v>1</v>
      </c>
      <c r="H24" s="368">
        <v>3</v>
      </c>
      <c r="I24" s="369">
        <v>4</v>
      </c>
      <c r="J24" s="366">
        <f>SUM(K24:L24)</f>
        <v>9</v>
      </c>
      <c r="K24" s="273">
        <v>6</v>
      </c>
      <c r="L24" s="274">
        <v>3</v>
      </c>
      <c r="M24" s="292">
        <f t="shared" si="8"/>
        <v>3.5</v>
      </c>
      <c r="N24" s="294">
        <f t="shared" si="8"/>
        <v>1</v>
      </c>
      <c r="O24" s="303"/>
      <c r="P24" s="303"/>
      <c r="Q24" s="303"/>
      <c r="R24" s="303"/>
      <c r="S24" s="303"/>
      <c r="T24" s="303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</row>
    <row r="25" spans="3:77" ht="24.75" customHeight="1" x14ac:dyDescent="0.4">
      <c r="C25" s="373" t="s">
        <v>99</v>
      </c>
      <c r="D25" s="366">
        <v>16</v>
      </c>
      <c r="E25" s="367">
        <v>6</v>
      </c>
      <c r="F25" s="366">
        <v>550</v>
      </c>
      <c r="G25" s="367">
        <v>35</v>
      </c>
      <c r="H25" s="368">
        <v>276</v>
      </c>
      <c r="I25" s="369">
        <v>274</v>
      </c>
      <c r="J25" s="366">
        <f>SUM(K25:L25)</f>
        <v>38</v>
      </c>
      <c r="K25" s="273">
        <v>24</v>
      </c>
      <c r="L25" s="274">
        <v>14</v>
      </c>
      <c r="M25" s="292">
        <f t="shared" si="8"/>
        <v>34.375</v>
      </c>
      <c r="N25" s="294">
        <f t="shared" si="8"/>
        <v>5.833333333333333</v>
      </c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</row>
    <row r="26" spans="3:77" ht="20.25" customHeight="1" x14ac:dyDescent="0.4">
      <c r="C26" s="73"/>
      <c r="D26" s="376"/>
      <c r="E26" s="377"/>
      <c r="F26" s="376"/>
      <c r="G26" s="378"/>
      <c r="H26" s="379"/>
      <c r="I26" s="380"/>
      <c r="J26" s="376"/>
      <c r="K26" s="381"/>
      <c r="L26" s="382"/>
      <c r="M26" s="383"/>
      <c r="N26" s="384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</row>
    <row r="27" spans="3:77" ht="16.5" customHeight="1" x14ac:dyDescent="0.4">
      <c r="C27" s="18"/>
      <c r="D27" s="18"/>
      <c r="E27" s="18"/>
      <c r="F27" s="18"/>
      <c r="G27" s="18"/>
      <c r="H27" s="18"/>
      <c r="I27" s="18"/>
      <c r="J27" s="18"/>
      <c r="N27" s="244" t="s">
        <v>87</v>
      </c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</row>
    <row r="28" spans="3:77" ht="16.5" customHeight="1" x14ac:dyDescent="0.4">
      <c r="C28" s="18" t="s">
        <v>219</v>
      </c>
    </row>
    <row r="29" spans="3:77" ht="16.5" customHeight="1" x14ac:dyDescent="0.4">
      <c r="C29" s="18" t="s">
        <v>220</v>
      </c>
    </row>
    <row r="30" spans="3:77" ht="45" customHeight="1" x14ac:dyDescent="0.4">
      <c r="L30" s="28"/>
    </row>
    <row r="31" spans="3:77" ht="16.5" x14ac:dyDescent="0.4">
      <c r="C31" s="385" t="s">
        <v>221</v>
      </c>
      <c r="D31" s="386"/>
      <c r="E31" s="386"/>
      <c r="F31" s="386"/>
      <c r="G31" s="387"/>
      <c r="H31" s="387"/>
      <c r="I31" s="388"/>
      <c r="J31" s="387"/>
      <c r="K31" s="389"/>
      <c r="L31" s="385"/>
      <c r="M31" s="385"/>
      <c r="N31" s="385"/>
      <c r="O31" s="390"/>
      <c r="P31" s="391"/>
      <c r="Q31" s="390"/>
    </row>
    <row r="32" spans="3:77" x14ac:dyDescent="0.4">
      <c r="F32" s="392"/>
      <c r="G32" s="392"/>
      <c r="I32" s="392"/>
      <c r="K32" s="393"/>
      <c r="N32" s="394"/>
      <c r="O32" s="395"/>
      <c r="Q32" s="396"/>
      <c r="R32" s="397"/>
      <c r="S32" s="398" t="s">
        <v>222</v>
      </c>
    </row>
    <row r="33" spans="3:19" ht="14.25" x14ac:dyDescent="0.4">
      <c r="C33" s="399" t="s">
        <v>182</v>
      </c>
      <c r="D33" s="400" t="s">
        <v>223</v>
      </c>
      <c r="E33" s="401"/>
      <c r="F33" s="401"/>
      <c r="G33" s="402"/>
      <c r="H33" s="400" t="s">
        <v>11</v>
      </c>
      <c r="I33" s="401"/>
      <c r="J33" s="401"/>
      <c r="K33" s="401"/>
      <c r="L33" s="401"/>
      <c r="M33" s="402"/>
      <c r="N33" s="400" t="s">
        <v>33</v>
      </c>
      <c r="O33" s="401"/>
      <c r="P33" s="401"/>
      <c r="Q33" s="401"/>
      <c r="R33" s="401"/>
      <c r="S33" s="402"/>
    </row>
    <row r="34" spans="3:19" ht="14.25" x14ac:dyDescent="0.4">
      <c r="C34" s="403"/>
      <c r="D34" s="404" t="s">
        <v>224</v>
      </c>
      <c r="E34" s="405" t="s">
        <v>51</v>
      </c>
      <c r="F34" s="405" t="s">
        <v>126</v>
      </c>
      <c r="G34" s="406" t="s">
        <v>127</v>
      </c>
      <c r="H34" s="400" t="s">
        <v>225</v>
      </c>
      <c r="I34" s="407"/>
      <c r="J34" s="408" t="s">
        <v>51</v>
      </c>
      <c r="K34" s="407"/>
      <c r="L34" s="405" t="s">
        <v>196</v>
      </c>
      <c r="M34" s="409" t="s">
        <v>127</v>
      </c>
      <c r="N34" s="400" t="s">
        <v>225</v>
      </c>
      <c r="O34" s="407"/>
      <c r="P34" s="408" t="s">
        <v>51</v>
      </c>
      <c r="Q34" s="407"/>
      <c r="R34" s="410" t="s">
        <v>216</v>
      </c>
      <c r="S34" s="411" t="s">
        <v>127</v>
      </c>
    </row>
    <row r="35" spans="3:19" ht="24.75" customHeight="1" x14ac:dyDescent="0.4">
      <c r="C35" s="412" t="s">
        <v>226</v>
      </c>
      <c r="D35" s="413">
        <v>144</v>
      </c>
      <c r="E35" s="414">
        <v>310</v>
      </c>
      <c r="F35" s="414">
        <v>5744</v>
      </c>
      <c r="G35" s="415">
        <v>668</v>
      </c>
      <c r="H35" s="413">
        <v>263</v>
      </c>
      <c r="I35" s="416">
        <v>2</v>
      </c>
      <c r="J35" s="417">
        <f>4700-1214</f>
        <v>3486</v>
      </c>
      <c r="K35" s="418">
        <v>1214</v>
      </c>
      <c r="L35" s="419">
        <v>99638</v>
      </c>
      <c r="M35" s="420">
        <v>6731</v>
      </c>
      <c r="N35" s="421">
        <v>152</v>
      </c>
      <c r="O35" s="422">
        <v>2</v>
      </c>
      <c r="P35" s="419">
        <f>2042-478</f>
        <v>1564</v>
      </c>
      <c r="Q35" s="422">
        <v>478</v>
      </c>
      <c r="R35" s="423">
        <v>50437</v>
      </c>
      <c r="S35" s="424">
        <v>4047</v>
      </c>
    </row>
    <row r="36" spans="3:19" ht="24.75" customHeight="1" x14ac:dyDescent="0.4">
      <c r="C36" s="425" t="s">
        <v>227</v>
      </c>
      <c r="D36" s="426" t="s">
        <v>83</v>
      </c>
      <c r="E36" s="427" t="s">
        <v>83</v>
      </c>
      <c r="F36" s="427" t="s">
        <v>83</v>
      </c>
      <c r="G36" s="428" t="s">
        <v>83</v>
      </c>
      <c r="H36" s="366">
        <v>1</v>
      </c>
      <c r="I36" s="291" t="s">
        <v>83</v>
      </c>
      <c r="J36" s="275">
        <v>20</v>
      </c>
      <c r="K36" s="429" t="s">
        <v>83</v>
      </c>
      <c r="L36" s="430">
        <v>620</v>
      </c>
      <c r="M36" s="431">
        <v>28</v>
      </c>
      <c r="N36" s="432">
        <v>1</v>
      </c>
      <c r="O36" s="291" t="s">
        <v>83</v>
      </c>
      <c r="P36" s="433">
        <v>12</v>
      </c>
      <c r="Q36" s="434" t="s">
        <v>83</v>
      </c>
      <c r="R36" s="430">
        <v>428</v>
      </c>
      <c r="S36" s="435">
        <v>26</v>
      </c>
    </row>
    <row r="37" spans="3:19" ht="24.75" customHeight="1" x14ac:dyDescent="0.4">
      <c r="C37" s="425" t="s">
        <v>228</v>
      </c>
      <c r="D37" s="366">
        <v>30</v>
      </c>
      <c r="E37" s="289">
        <v>117</v>
      </c>
      <c r="F37" s="289">
        <v>2517</v>
      </c>
      <c r="G37" s="290">
        <v>289</v>
      </c>
      <c r="H37" s="366">
        <v>4</v>
      </c>
      <c r="I37" s="291" t="s">
        <v>83</v>
      </c>
      <c r="J37" s="275">
        <v>43</v>
      </c>
      <c r="K37" s="429" t="s">
        <v>83</v>
      </c>
      <c r="L37" s="430">
        <v>1125</v>
      </c>
      <c r="M37" s="431">
        <v>89</v>
      </c>
      <c r="N37" s="436">
        <v>7</v>
      </c>
      <c r="O37" s="291" t="s">
        <v>83</v>
      </c>
      <c r="P37" s="433">
        <v>64</v>
      </c>
      <c r="Q37" s="434" t="s">
        <v>83</v>
      </c>
      <c r="R37" s="430">
        <v>2327</v>
      </c>
      <c r="S37" s="435">
        <v>170</v>
      </c>
    </row>
    <row r="38" spans="3:19" ht="24.75" customHeight="1" x14ac:dyDescent="0.4">
      <c r="C38" s="425" t="s">
        <v>229</v>
      </c>
      <c r="D38" s="366">
        <v>114</v>
      </c>
      <c r="E38" s="289">
        <v>193</v>
      </c>
      <c r="F38" s="289">
        <v>3227</v>
      </c>
      <c r="G38" s="290">
        <v>379</v>
      </c>
      <c r="H38" s="366">
        <v>258</v>
      </c>
      <c r="I38" s="437">
        <v>2</v>
      </c>
      <c r="J38" s="275">
        <f>4637-1214</f>
        <v>3423</v>
      </c>
      <c r="K38" s="438">
        <v>1214</v>
      </c>
      <c r="L38" s="430">
        <v>97893</v>
      </c>
      <c r="M38" s="431">
        <v>6614</v>
      </c>
      <c r="N38" s="432">
        <v>144</v>
      </c>
      <c r="O38" s="439">
        <v>2</v>
      </c>
      <c r="P38" s="433">
        <f>1966-478</f>
        <v>1488</v>
      </c>
      <c r="Q38" s="440">
        <v>478</v>
      </c>
      <c r="R38" s="430">
        <v>47682</v>
      </c>
      <c r="S38" s="435">
        <v>3851</v>
      </c>
    </row>
    <row r="39" spans="3:19" ht="22.5" customHeight="1" x14ac:dyDescent="0.4">
      <c r="C39" s="441"/>
      <c r="D39" s="442"/>
      <c r="E39" s="275"/>
      <c r="F39" s="289"/>
      <c r="G39" s="276"/>
      <c r="H39" s="366"/>
      <c r="I39" s="291"/>
      <c r="J39" s="275"/>
      <c r="K39" s="443"/>
      <c r="L39" s="430"/>
      <c r="M39" s="433"/>
      <c r="N39" s="432"/>
      <c r="O39" s="434"/>
      <c r="P39" s="433"/>
      <c r="Q39" s="434"/>
      <c r="R39" s="430"/>
      <c r="S39" s="444"/>
    </row>
    <row r="40" spans="3:19" ht="24.75" customHeight="1" x14ac:dyDescent="0.4">
      <c r="C40" s="445" t="s">
        <v>60</v>
      </c>
      <c r="D40" s="282">
        <v>1</v>
      </c>
      <c r="E40" s="284" t="s">
        <v>83</v>
      </c>
      <c r="F40" s="284" t="s">
        <v>83</v>
      </c>
      <c r="G40" s="280" t="s">
        <v>83</v>
      </c>
      <c r="H40" s="282">
        <v>18</v>
      </c>
      <c r="I40" s="446" t="s">
        <v>83</v>
      </c>
      <c r="J40" s="447">
        <f>397-107</f>
        <v>290</v>
      </c>
      <c r="K40" s="448">
        <v>107</v>
      </c>
      <c r="L40" s="449">
        <v>8601</v>
      </c>
      <c r="M40" s="450">
        <v>532</v>
      </c>
      <c r="N40" s="451">
        <v>11</v>
      </c>
      <c r="O40" s="452" t="s">
        <v>83</v>
      </c>
      <c r="P40" s="450">
        <f>165-39</f>
        <v>126</v>
      </c>
      <c r="Q40" s="448">
        <v>39</v>
      </c>
      <c r="R40" s="453">
        <v>4212</v>
      </c>
      <c r="S40" s="454">
        <v>307</v>
      </c>
    </row>
    <row r="41" spans="3:19" ht="22.5" customHeight="1" x14ac:dyDescent="0.4">
      <c r="C41" s="455"/>
      <c r="D41" s="366"/>
      <c r="E41" s="289"/>
      <c r="F41" s="289"/>
      <c r="G41" s="270"/>
      <c r="H41" s="456"/>
      <c r="I41" s="457"/>
      <c r="J41" s="275"/>
      <c r="K41" s="443"/>
      <c r="L41" s="430"/>
      <c r="M41" s="431"/>
      <c r="N41" s="432"/>
      <c r="O41" s="439"/>
      <c r="P41" s="433"/>
      <c r="Q41" s="434"/>
      <c r="R41" s="443"/>
      <c r="S41" s="435"/>
    </row>
    <row r="42" spans="3:19" ht="24.75" customHeight="1" x14ac:dyDescent="0.4">
      <c r="C42" s="425" t="s">
        <v>230</v>
      </c>
      <c r="D42" s="366" t="s">
        <v>83</v>
      </c>
      <c r="E42" s="289" t="s">
        <v>83</v>
      </c>
      <c r="F42" s="289" t="s">
        <v>83</v>
      </c>
      <c r="G42" s="290" t="s">
        <v>83</v>
      </c>
      <c r="H42" s="366">
        <v>36</v>
      </c>
      <c r="I42" s="272" t="s">
        <v>83</v>
      </c>
      <c r="J42" s="275">
        <f>773-174</f>
        <v>599</v>
      </c>
      <c r="K42" s="434">
        <v>174</v>
      </c>
      <c r="L42" s="430">
        <v>18041</v>
      </c>
      <c r="M42" s="431">
        <v>1081</v>
      </c>
      <c r="N42" s="432">
        <v>18</v>
      </c>
      <c r="O42" s="434">
        <v>1</v>
      </c>
      <c r="P42" s="433">
        <f>333-75</f>
        <v>258</v>
      </c>
      <c r="Q42" s="434">
        <v>75</v>
      </c>
      <c r="R42" s="430">
        <v>8643</v>
      </c>
      <c r="S42" s="435">
        <v>636</v>
      </c>
    </row>
    <row r="43" spans="3:19" ht="24.75" customHeight="1" x14ac:dyDescent="0.4">
      <c r="C43" s="425" t="s">
        <v>231</v>
      </c>
      <c r="D43" s="366">
        <v>9</v>
      </c>
      <c r="E43" s="289">
        <v>20</v>
      </c>
      <c r="F43" s="289">
        <v>360</v>
      </c>
      <c r="G43" s="290">
        <v>58</v>
      </c>
      <c r="H43" s="366">
        <v>9</v>
      </c>
      <c r="I43" s="272" t="s">
        <v>83</v>
      </c>
      <c r="J43" s="275">
        <f>279-75</f>
        <v>204</v>
      </c>
      <c r="K43" s="434">
        <v>75</v>
      </c>
      <c r="L43" s="430">
        <v>6370</v>
      </c>
      <c r="M43" s="431">
        <v>381</v>
      </c>
      <c r="N43" s="432">
        <v>4</v>
      </c>
      <c r="O43" s="272" t="s">
        <v>83</v>
      </c>
      <c r="P43" s="433">
        <f>115-27</f>
        <v>88</v>
      </c>
      <c r="Q43" s="434">
        <v>27</v>
      </c>
      <c r="R43" s="430">
        <v>3094</v>
      </c>
      <c r="S43" s="435">
        <v>202</v>
      </c>
    </row>
    <row r="44" spans="3:19" ht="24.75" customHeight="1" x14ac:dyDescent="0.4">
      <c r="C44" s="425" t="s">
        <v>232</v>
      </c>
      <c r="D44" s="366">
        <v>10</v>
      </c>
      <c r="E44" s="289">
        <v>8</v>
      </c>
      <c r="F44" s="289">
        <v>32</v>
      </c>
      <c r="G44" s="290">
        <v>10</v>
      </c>
      <c r="H44" s="366">
        <v>19</v>
      </c>
      <c r="I44" s="272" t="s">
        <v>83</v>
      </c>
      <c r="J44" s="275">
        <f>179-39</f>
        <v>140</v>
      </c>
      <c r="K44" s="434">
        <v>39</v>
      </c>
      <c r="L44" s="430">
        <v>3224</v>
      </c>
      <c r="M44" s="431">
        <v>299</v>
      </c>
      <c r="N44" s="432">
        <v>9</v>
      </c>
      <c r="O44" s="272" t="s">
        <v>83</v>
      </c>
      <c r="P44" s="433">
        <f>77-19</f>
        <v>58</v>
      </c>
      <c r="Q44" s="434">
        <v>19</v>
      </c>
      <c r="R44" s="430">
        <v>1637</v>
      </c>
      <c r="S44" s="435">
        <v>161</v>
      </c>
    </row>
    <row r="45" spans="3:19" ht="24.75" customHeight="1" x14ac:dyDescent="0.4">
      <c r="C45" s="425" t="s">
        <v>233</v>
      </c>
      <c r="D45" s="366" t="s">
        <v>83</v>
      </c>
      <c r="E45" s="289" t="s">
        <v>83</v>
      </c>
      <c r="F45" s="289" t="s">
        <v>83</v>
      </c>
      <c r="G45" s="290" t="s">
        <v>83</v>
      </c>
      <c r="H45" s="366">
        <v>11</v>
      </c>
      <c r="I45" s="272" t="s">
        <v>83</v>
      </c>
      <c r="J45" s="275">
        <f>334-100</f>
        <v>234</v>
      </c>
      <c r="K45" s="434">
        <v>100</v>
      </c>
      <c r="L45" s="430">
        <v>7424</v>
      </c>
      <c r="M45" s="435">
        <v>465</v>
      </c>
      <c r="N45" s="432">
        <v>5</v>
      </c>
      <c r="O45" s="272" t="s">
        <v>83</v>
      </c>
      <c r="P45" s="433">
        <f>144-38</f>
        <v>106</v>
      </c>
      <c r="Q45" s="434">
        <v>38</v>
      </c>
      <c r="R45" s="430">
        <v>3694</v>
      </c>
      <c r="S45" s="435">
        <v>256</v>
      </c>
    </row>
    <row r="46" spans="3:19" ht="24.75" customHeight="1" x14ac:dyDescent="0.4">
      <c r="C46" s="425" t="s">
        <v>234</v>
      </c>
      <c r="D46" s="366">
        <v>12</v>
      </c>
      <c r="E46" s="289">
        <v>11</v>
      </c>
      <c r="F46" s="289">
        <v>160</v>
      </c>
      <c r="G46" s="290">
        <v>13</v>
      </c>
      <c r="H46" s="366">
        <v>14</v>
      </c>
      <c r="I46" s="272">
        <v>1</v>
      </c>
      <c r="J46" s="275">
        <f>227-65</f>
        <v>162</v>
      </c>
      <c r="K46" s="434">
        <v>65</v>
      </c>
      <c r="L46" s="430">
        <v>4367</v>
      </c>
      <c r="M46" s="435">
        <v>346</v>
      </c>
      <c r="N46" s="432">
        <v>9</v>
      </c>
      <c r="O46" s="272" t="s">
        <v>83</v>
      </c>
      <c r="P46" s="433">
        <f>107-38</f>
        <v>69</v>
      </c>
      <c r="Q46" s="434">
        <v>38</v>
      </c>
      <c r="R46" s="430">
        <v>2207</v>
      </c>
      <c r="S46" s="435">
        <v>215</v>
      </c>
    </row>
    <row r="47" spans="3:19" ht="24.75" customHeight="1" x14ac:dyDescent="0.4">
      <c r="C47" s="425" t="s">
        <v>235</v>
      </c>
      <c r="D47" s="366" t="s">
        <v>83</v>
      </c>
      <c r="E47" s="289" t="s">
        <v>83</v>
      </c>
      <c r="F47" s="289" t="s">
        <v>83</v>
      </c>
      <c r="G47" s="290" t="s">
        <v>83</v>
      </c>
      <c r="H47" s="366">
        <v>11</v>
      </c>
      <c r="I47" s="272">
        <v>1</v>
      </c>
      <c r="J47" s="275">
        <f>210-60</f>
        <v>150</v>
      </c>
      <c r="K47" s="434">
        <v>60</v>
      </c>
      <c r="L47" s="430">
        <v>4496</v>
      </c>
      <c r="M47" s="435">
        <v>301</v>
      </c>
      <c r="N47" s="432">
        <v>7</v>
      </c>
      <c r="O47" s="434">
        <v>1</v>
      </c>
      <c r="P47" s="433">
        <f>90-22</f>
        <v>68</v>
      </c>
      <c r="Q47" s="434">
        <v>22</v>
      </c>
      <c r="R47" s="430">
        <v>2132</v>
      </c>
      <c r="S47" s="435">
        <v>193</v>
      </c>
    </row>
    <row r="48" spans="3:19" ht="24.75" customHeight="1" x14ac:dyDescent="0.4">
      <c r="C48" s="425" t="s">
        <v>236</v>
      </c>
      <c r="D48" s="366">
        <v>16</v>
      </c>
      <c r="E48" s="289">
        <v>29</v>
      </c>
      <c r="F48" s="289">
        <v>571</v>
      </c>
      <c r="G48" s="290">
        <v>93</v>
      </c>
      <c r="H48" s="366">
        <v>16</v>
      </c>
      <c r="I48" s="272" t="s">
        <v>83</v>
      </c>
      <c r="J48" s="275">
        <f>426-126</f>
        <v>300</v>
      </c>
      <c r="K48" s="434">
        <v>126</v>
      </c>
      <c r="L48" s="430">
        <v>9372</v>
      </c>
      <c r="M48" s="435">
        <v>577</v>
      </c>
      <c r="N48" s="432">
        <v>9</v>
      </c>
      <c r="O48" s="272" t="s">
        <v>83</v>
      </c>
      <c r="P48" s="433">
        <f>178-39</f>
        <v>139</v>
      </c>
      <c r="Q48" s="434">
        <v>39</v>
      </c>
      <c r="R48" s="430">
        <v>4831</v>
      </c>
      <c r="S48" s="435">
        <v>326</v>
      </c>
    </row>
    <row r="49" spans="3:19" ht="24.75" customHeight="1" x14ac:dyDescent="0.4">
      <c r="C49" s="425" t="s">
        <v>237</v>
      </c>
      <c r="D49" s="366" t="s">
        <v>83</v>
      </c>
      <c r="E49" s="289" t="s">
        <v>83</v>
      </c>
      <c r="F49" s="289" t="s">
        <v>83</v>
      </c>
      <c r="G49" s="290" t="s">
        <v>83</v>
      </c>
      <c r="H49" s="366">
        <v>8</v>
      </c>
      <c r="I49" s="272" t="s">
        <v>83</v>
      </c>
      <c r="J49" s="275">
        <f>225-56</f>
        <v>169</v>
      </c>
      <c r="K49" s="434">
        <v>56</v>
      </c>
      <c r="L49" s="430">
        <v>5203</v>
      </c>
      <c r="M49" s="435">
        <v>310</v>
      </c>
      <c r="N49" s="432">
        <v>4</v>
      </c>
      <c r="O49" s="272" t="s">
        <v>83</v>
      </c>
      <c r="P49" s="433">
        <f>89-20</f>
        <v>69</v>
      </c>
      <c r="Q49" s="434">
        <v>20</v>
      </c>
      <c r="R49" s="430">
        <v>2402</v>
      </c>
      <c r="S49" s="435">
        <v>178</v>
      </c>
    </row>
    <row r="50" spans="3:19" ht="24.75" customHeight="1" x14ac:dyDescent="0.4">
      <c r="C50" s="458" t="s">
        <v>238</v>
      </c>
      <c r="D50" s="366">
        <v>10</v>
      </c>
      <c r="E50" s="289">
        <v>8</v>
      </c>
      <c r="F50" s="289">
        <v>143</v>
      </c>
      <c r="G50" s="290">
        <v>10</v>
      </c>
      <c r="H50" s="366">
        <v>16</v>
      </c>
      <c r="I50" s="272" t="s">
        <v>83</v>
      </c>
      <c r="J50" s="275">
        <f>189-52</f>
        <v>137</v>
      </c>
      <c r="K50" s="434">
        <v>52</v>
      </c>
      <c r="L50" s="430">
        <v>3395</v>
      </c>
      <c r="M50" s="435">
        <v>296</v>
      </c>
      <c r="N50" s="432">
        <v>11</v>
      </c>
      <c r="O50" s="272" t="s">
        <v>83</v>
      </c>
      <c r="P50" s="433">
        <f>87-25</f>
        <v>62</v>
      </c>
      <c r="Q50" s="434">
        <v>25</v>
      </c>
      <c r="R50" s="430">
        <v>1635</v>
      </c>
      <c r="S50" s="435">
        <v>202</v>
      </c>
    </row>
    <row r="51" spans="3:19" ht="24.75" customHeight="1" x14ac:dyDescent="0.4">
      <c r="C51" s="459" t="s">
        <v>239</v>
      </c>
      <c r="D51" s="376">
        <v>1</v>
      </c>
      <c r="E51" s="298">
        <v>1</v>
      </c>
      <c r="F51" s="298">
        <v>6</v>
      </c>
      <c r="G51" s="299">
        <v>1</v>
      </c>
      <c r="H51" s="376">
        <v>9</v>
      </c>
      <c r="I51" s="272" t="s">
        <v>83</v>
      </c>
      <c r="J51" s="300">
        <f>166-47</f>
        <v>119</v>
      </c>
      <c r="K51" s="460">
        <v>47</v>
      </c>
      <c r="L51" s="461">
        <v>3480</v>
      </c>
      <c r="M51" s="462">
        <v>237</v>
      </c>
      <c r="N51" s="463">
        <v>5</v>
      </c>
      <c r="O51" s="272" t="s">
        <v>83</v>
      </c>
      <c r="P51" s="464">
        <f>68-16</f>
        <v>52</v>
      </c>
      <c r="Q51" s="460">
        <v>16</v>
      </c>
      <c r="R51" s="461">
        <v>1634</v>
      </c>
      <c r="S51" s="462">
        <v>141</v>
      </c>
    </row>
    <row r="52" spans="3:19" x14ac:dyDescent="0.4">
      <c r="D52" s="465"/>
      <c r="E52" s="465"/>
      <c r="F52" s="465"/>
      <c r="G52" s="465"/>
      <c r="H52" s="465"/>
      <c r="I52" s="465"/>
      <c r="K52" s="393"/>
      <c r="M52" s="466"/>
      <c r="N52" s="466"/>
      <c r="O52" s="467"/>
      <c r="P52" s="466"/>
      <c r="Q52" s="467"/>
      <c r="R52" s="466"/>
      <c r="S52" s="468" t="s">
        <v>87</v>
      </c>
    </row>
    <row r="53" spans="3:19" x14ac:dyDescent="0.4">
      <c r="D53" s="469"/>
      <c r="E53" s="469"/>
      <c r="F53" s="469"/>
      <c r="G53" s="469"/>
      <c r="H53" s="469"/>
      <c r="I53" s="469"/>
      <c r="K53" s="393"/>
      <c r="O53" s="395"/>
      <c r="Q53" s="395"/>
      <c r="R53" s="470"/>
      <c r="S53" s="471" t="s">
        <v>240</v>
      </c>
    </row>
    <row r="54" spans="3:19" x14ac:dyDescent="0.4">
      <c r="C54" s="269" t="s">
        <v>241</v>
      </c>
      <c r="D54" s="269"/>
      <c r="E54" s="269"/>
      <c r="F54" s="269"/>
      <c r="G54" s="269"/>
      <c r="H54" s="269"/>
      <c r="I54" s="269"/>
      <c r="J54" s="269"/>
      <c r="K54" s="472"/>
      <c r="L54" s="269"/>
      <c r="M54" s="269"/>
      <c r="N54" s="269"/>
      <c r="O54" s="473"/>
      <c r="P54" s="269"/>
      <c r="Q54" s="474"/>
      <c r="R54" s="269"/>
      <c r="S54" s="269"/>
    </row>
    <row r="55" spans="3:19" x14ac:dyDescent="0.4">
      <c r="C55" s="269" t="s">
        <v>242</v>
      </c>
      <c r="D55" s="269"/>
      <c r="E55" s="269"/>
      <c r="F55" s="269"/>
      <c r="G55" s="269"/>
      <c r="H55" s="269"/>
      <c r="I55" s="269"/>
      <c r="J55" s="269"/>
      <c r="K55" s="472"/>
      <c r="L55" s="269"/>
      <c r="M55" s="269"/>
      <c r="N55" s="269"/>
      <c r="O55" s="473"/>
      <c r="P55" s="269"/>
      <c r="Q55" s="474"/>
      <c r="R55" s="269"/>
      <c r="S55" s="269"/>
    </row>
  </sheetData>
  <mergeCells count="5">
    <mergeCell ref="C5:C6"/>
    <mergeCell ref="D5:E6"/>
    <mergeCell ref="M5:N6"/>
    <mergeCell ref="F6:G6"/>
    <mergeCell ref="C33:C34"/>
  </mergeCells>
  <phoneticPr fontId="4"/>
  <hyperlinks>
    <hyperlink ref="A1" location="基本情報!C94" display="基本情報"/>
    <hyperlink ref="S53" r:id="rId1"/>
  </hyperlinks>
  <pageMargins left="0.7" right="0.7" top="0.75" bottom="0.75" header="0.3" footer="0.3"/>
  <pageSetup paperSize="9" scale="55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7">
    <tabColor rgb="FF99CCFF"/>
  </sheetPr>
  <dimension ref="A1:W66"/>
  <sheetViews>
    <sheetView topLeftCell="A49" zoomScaleNormal="100" zoomScaleSheetLayoutView="100" workbookViewId="0">
      <selection activeCell="C4" sqref="C4"/>
    </sheetView>
  </sheetViews>
  <sheetFormatPr defaultColWidth="9" defaultRowHeight="13.5" x14ac:dyDescent="0.4"/>
  <cols>
    <col min="1" max="1" width="4.625" style="36" customWidth="1"/>
    <col min="2" max="2" width="2.125" style="36" customWidth="1"/>
    <col min="3" max="3" width="5" style="36" customWidth="1"/>
    <col min="4" max="4" width="4.125" style="80" customWidth="1"/>
    <col min="5" max="5" width="17.875" style="36" customWidth="1"/>
    <col min="6" max="20" width="11.75" style="36" customWidth="1"/>
    <col min="21" max="16384" width="9" style="36"/>
  </cols>
  <sheetData>
    <row r="1" spans="1:23" x14ac:dyDescent="0.4">
      <c r="A1" s="7" t="s">
        <v>2</v>
      </c>
      <c r="B1" s="8"/>
    </row>
    <row r="2" spans="1:23" x14ac:dyDescent="0.4">
      <c r="A2" s="10"/>
      <c r="B2" s="8"/>
    </row>
    <row r="3" spans="1:23" ht="21" customHeight="1" x14ac:dyDescent="0.4">
      <c r="C3" s="11" t="s">
        <v>243</v>
      </c>
      <c r="D3" s="304"/>
      <c r="E3" s="161"/>
      <c r="F3" s="161"/>
      <c r="G3" s="120"/>
      <c r="H3" s="120"/>
      <c r="I3" s="120"/>
      <c r="J3" s="120"/>
      <c r="K3" s="475"/>
      <c r="L3" s="476"/>
      <c r="M3" s="476"/>
      <c r="N3" s="476"/>
      <c r="O3" s="476"/>
      <c r="P3" s="476"/>
      <c r="Q3" s="476"/>
      <c r="S3" s="35"/>
      <c r="T3" s="35"/>
      <c r="U3" s="476"/>
    </row>
    <row r="4" spans="1:23" ht="13.5" customHeight="1" x14ac:dyDescent="0.4">
      <c r="Q4" s="338"/>
      <c r="R4" s="124"/>
      <c r="S4" s="124"/>
      <c r="T4" s="35" t="s">
        <v>123</v>
      </c>
    </row>
    <row r="5" spans="1:23" ht="15.75" customHeight="1" x14ac:dyDescent="0.4">
      <c r="C5" s="477" t="s">
        <v>244</v>
      </c>
      <c r="D5" s="478"/>
      <c r="E5" s="479" t="s">
        <v>182</v>
      </c>
      <c r="F5" s="480" t="s">
        <v>129</v>
      </c>
      <c r="G5" s="481"/>
      <c r="H5" s="482"/>
      <c r="I5" s="481" t="s">
        <v>50</v>
      </c>
      <c r="J5" s="481"/>
      <c r="K5" s="482"/>
      <c r="L5" s="481" t="s">
        <v>52</v>
      </c>
      <c r="M5" s="481"/>
      <c r="N5" s="482"/>
      <c r="O5" s="481" t="s">
        <v>53</v>
      </c>
      <c r="P5" s="481"/>
      <c r="Q5" s="482"/>
      <c r="R5" s="481" t="s">
        <v>54</v>
      </c>
      <c r="S5" s="481"/>
      <c r="T5" s="482"/>
      <c r="U5" s="28"/>
      <c r="V5" s="28"/>
      <c r="W5" s="28"/>
    </row>
    <row r="6" spans="1:23" ht="16.5" customHeight="1" x14ac:dyDescent="0.4">
      <c r="C6" s="483"/>
      <c r="D6" s="484"/>
      <c r="E6" s="485"/>
      <c r="F6" s="486" t="s">
        <v>129</v>
      </c>
      <c r="G6" s="313" t="s">
        <v>58</v>
      </c>
      <c r="H6" s="314" t="s">
        <v>59</v>
      </c>
      <c r="I6" s="487" t="s">
        <v>129</v>
      </c>
      <c r="J6" s="313" t="s">
        <v>58</v>
      </c>
      <c r="K6" s="488" t="s">
        <v>59</v>
      </c>
      <c r="L6" s="487" t="s">
        <v>129</v>
      </c>
      <c r="M6" s="313" t="s">
        <v>58</v>
      </c>
      <c r="N6" s="488" t="s">
        <v>59</v>
      </c>
      <c r="O6" s="487" t="s">
        <v>129</v>
      </c>
      <c r="P6" s="313" t="s">
        <v>58</v>
      </c>
      <c r="Q6" s="488" t="s">
        <v>59</v>
      </c>
      <c r="R6" s="487" t="s">
        <v>129</v>
      </c>
      <c r="S6" s="313" t="s">
        <v>58</v>
      </c>
      <c r="T6" s="488" t="s">
        <v>59</v>
      </c>
      <c r="U6" s="28"/>
      <c r="V6" s="28"/>
      <c r="W6" s="28"/>
    </row>
    <row r="7" spans="1:23" ht="18.75" customHeight="1" x14ac:dyDescent="0.4">
      <c r="C7" s="316" t="s">
        <v>245</v>
      </c>
      <c r="D7" s="489" t="s">
        <v>60</v>
      </c>
      <c r="E7" s="490"/>
      <c r="F7" s="243">
        <v>4467</v>
      </c>
      <c r="G7" s="237">
        <v>2093</v>
      </c>
      <c r="H7" s="238">
        <v>2374</v>
      </c>
      <c r="I7" s="242">
        <v>1560</v>
      </c>
      <c r="J7" s="237">
        <v>748</v>
      </c>
      <c r="K7" s="238">
        <v>812</v>
      </c>
      <c r="L7" s="242">
        <v>1438</v>
      </c>
      <c r="M7" s="237">
        <v>623</v>
      </c>
      <c r="N7" s="238">
        <v>815</v>
      </c>
      <c r="O7" s="242">
        <v>1437</v>
      </c>
      <c r="P7" s="237">
        <v>697</v>
      </c>
      <c r="Q7" s="238">
        <v>740</v>
      </c>
      <c r="R7" s="242">
        <v>32</v>
      </c>
      <c r="S7" s="237">
        <v>25</v>
      </c>
      <c r="T7" s="238">
        <v>7</v>
      </c>
      <c r="U7" s="35"/>
      <c r="V7" s="35"/>
      <c r="W7" s="35"/>
    </row>
    <row r="8" spans="1:23" ht="18" customHeight="1" x14ac:dyDescent="0.4">
      <c r="C8" s="491"/>
      <c r="D8" s="492"/>
      <c r="E8" s="493"/>
      <c r="F8" s="494">
        <v>120</v>
      </c>
      <c r="G8" s="495">
        <v>65</v>
      </c>
      <c r="H8" s="496">
        <v>55</v>
      </c>
      <c r="I8" s="497">
        <v>40</v>
      </c>
      <c r="J8" s="495">
        <v>22</v>
      </c>
      <c r="K8" s="496">
        <v>18</v>
      </c>
      <c r="L8" s="497">
        <v>40</v>
      </c>
      <c r="M8" s="495">
        <v>21</v>
      </c>
      <c r="N8" s="498">
        <v>19</v>
      </c>
      <c r="O8" s="497">
        <v>40</v>
      </c>
      <c r="P8" s="495">
        <v>22</v>
      </c>
      <c r="Q8" s="498">
        <v>18</v>
      </c>
      <c r="R8" s="270" t="s">
        <v>83</v>
      </c>
      <c r="S8" s="289" t="s">
        <v>83</v>
      </c>
      <c r="T8" s="290" t="s">
        <v>83</v>
      </c>
      <c r="U8" s="35"/>
      <c r="V8" s="35"/>
      <c r="W8" s="35"/>
    </row>
    <row r="9" spans="1:23" ht="18" customHeight="1" x14ac:dyDescent="0.4">
      <c r="C9" s="491"/>
      <c r="D9" s="499"/>
      <c r="E9" s="500" t="s">
        <v>184</v>
      </c>
      <c r="F9" s="501">
        <v>3072</v>
      </c>
      <c r="G9" s="228">
        <v>1412</v>
      </c>
      <c r="H9" s="229">
        <v>1660</v>
      </c>
      <c r="I9" s="35">
        <v>1075</v>
      </c>
      <c r="J9" s="228">
        <v>490</v>
      </c>
      <c r="K9" s="230">
        <v>585</v>
      </c>
      <c r="L9" s="35">
        <v>996</v>
      </c>
      <c r="M9" s="502">
        <v>424</v>
      </c>
      <c r="N9" s="230">
        <v>572</v>
      </c>
      <c r="O9" s="35">
        <v>969</v>
      </c>
      <c r="P9" s="228">
        <v>473</v>
      </c>
      <c r="Q9" s="230">
        <v>496</v>
      </c>
      <c r="R9" s="35">
        <v>32</v>
      </c>
      <c r="S9" s="228">
        <v>25</v>
      </c>
      <c r="T9" s="230">
        <v>7</v>
      </c>
      <c r="U9" s="35"/>
      <c r="V9" s="35"/>
      <c r="W9" s="35"/>
    </row>
    <row r="10" spans="1:23" ht="18" customHeight="1" x14ac:dyDescent="0.4">
      <c r="C10" s="491"/>
      <c r="D10" s="499"/>
      <c r="E10" s="500" t="s">
        <v>185</v>
      </c>
      <c r="F10" s="501">
        <v>743</v>
      </c>
      <c r="G10" s="228">
        <v>402</v>
      </c>
      <c r="H10" s="229">
        <v>341</v>
      </c>
      <c r="I10" s="35">
        <v>262</v>
      </c>
      <c r="J10" s="228">
        <v>158</v>
      </c>
      <c r="K10" s="230">
        <v>104</v>
      </c>
      <c r="L10" s="35">
        <v>238</v>
      </c>
      <c r="M10" s="228">
        <v>117</v>
      </c>
      <c r="N10" s="230">
        <v>121</v>
      </c>
      <c r="O10" s="35">
        <v>243</v>
      </c>
      <c r="P10" s="228">
        <v>127</v>
      </c>
      <c r="Q10" s="230">
        <v>116</v>
      </c>
      <c r="R10" s="35" t="s">
        <v>83</v>
      </c>
      <c r="S10" s="228" t="s">
        <v>246</v>
      </c>
      <c r="T10" s="230" t="s">
        <v>246</v>
      </c>
      <c r="U10" s="35"/>
      <c r="V10" s="35"/>
      <c r="W10" s="35"/>
    </row>
    <row r="11" spans="1:23" ht="18" customHeight="1" x14ac:dyDescent="0.4">
      <c r="C11" s="503"/>
      <c r="D11" s="504"/>
      <c r="E11" s="505" t="s">
        <v>247</v>
      </c>
      <c r="F11" s="343">
        <v>652</v>
      </c>
      <c r="G11" s="232">
        <v>279</v>
      </c>
      <c r="H11" s="233">
        <v>373</v>
      </c>
      <c r="I11" s="124">
        <v>223</v>
      </c>
      <c r="J11" s="232">
        <v>100</v>
      </c>
      <c r="K11" s="235">
        <v>123</v>
      </c>
      <c r="L11" s="124">
        <v>204</v>
      </c>
      <c r="M11" s="232">
        <v>82</v>
      </c>
      <c r="N11" s="235">
        <v>122</v>
      </c>
      <c r="O11" s="124">
        <v>225</v>
      </c>
      <c r="P11" s="232">
        <v>97</v>
      </c>
      <c r="Q11" s="235">
        <v>128</v>
      </c>
      <c r="R11" s="124" t="s">
        <v>83</v>
      </c>
      <c r="S11" s="232" t="s">
        <v>246</v>
      </c>
      <c r="T11" s="235" t="s">
        <v>246</v>
      </c>
      <c r="U11" s="35"/>
      <c r="V11" s="35"/>
      <c r="W11" s="35"/>
    </row>
    <row r="12" spans="1:23" ht="21" customHeight="1" x14ac:dyDescent="0.4">
      <c r="C12" s="316" t="s">
        <v>248</v>
      </c>
      <c r="D12" s="489" t="s">
        <v>60</v>
      </c>
      <c r="E12" s="490"/>
      <c r="F12" s="243">
        <v>4429</v>
      </c>
      <c r="G12" s="237">
        <v>2064</v>
      </c>
      <c r="H12" s="238">
        <v>2365</v>
      </c>
      <c r="I12" s="242">
        <v>1530</v>
      </c>
      <c r="J12" s="237">
        <v>755</v>
      </c>
      <c r="K12" s="238">
        <v>775</v>
      </c>
      <c r="L12" s="242">
        <v>1463</v>
      </c>
      <c r="M12" s="237">
        <v>683</v>
      </c>
      <c r="N12" s="238">
        <v>780</v>
      </c>
      <c r="O12" s="242">
        <v>1383</v>
      </c>
      <c r="P12" s="237">
        <v>594</v>
      </c>
      <c r="Q12" s="238">
        <v>789</v>
      </c>
      <c r="R12" s="242">
        <v>53</v>
      </c>
      <c r="S12" s="237">
        <v>32</v>
      </c>
      <c r="T12" s="238">
        <v>21</v>
      </c>
      <c r="U12" s="35"/>
      <c r="V12" s="35"/>
      <c r="W12" s="35"/>
    </row>
    <row r="13" spans="1:23" ht="18" customHeight="1" x14ac:dyDescent="0.4">
      <c r="C13" s="491"/>
      <c r="D13" s="492"/>
      <c r="E13" s="493"/>
      <c r="F13" s="494">
        <v>118</v>
      </c>
      <c r="G13" s="495">
        <v>62</v>
      </c>
      <c r="H13" s="496">
        <v>56</v>
      </c>
      <c r="I13" s="497">
        <v>40</v>
      </c>
      <c r="J13" s="495">
        <v>20</v>
      </c>
      <c r="K13" s="496">
        <v>20</v>
      </c>
      <c r="L13" s="497">
        <v>38</v>
      </c>
      <c r="M13" s="495">
        <v>21</v>
      </c>
      <c r="N13" s="498">
        <v>17</v>
      </c>
      <c r="O13" s="497">
        <v>40</v>
      </c>
      <c r="P13" s="495">
        <v>21</v>
      </c>
      <c r="Q13" s="498">
        <v>19</v>
      </c>
      <c r="R13" s="270" t="s">
        <v>84</v>
      </c>
      <c r="S13" s="289" t="s">
        <v>84</v>
      </c>
      <c r="T13" s="290" t="s">
        <v>84</v>
      </c>
      <c r="U13" s="35"/>
      <c r="V13" s="35"/>
      <c r="W13" s="35"/>
    </row>
    <row r="14" spans="1:23" ht="18" customHeight="1" x14ac:dyDescent="0.4">
      <c r="C14" s="491"/>
      <c r="D14" s="499"/>
      <c r="E14" s="500" t="s">
        <v>184</v>
      </c>
      <c r="F14" s="501">
        <v>3067</v>
      </c>
      <c r="G14" s="228">
        <v>1381</v>
      </c>
      <c r="H14" s="229">
        <v>1686</v>
      </c>
      <c r="I14" s="35">
        <v>1042</v>
      </c>
      <c r="J14" s="228">
        <v>497</v>
      </c>
      <c r="K14" s="230">
        <v>545</v>
      </c>
      <c r="L14" s="35">
        <v>1016</v>
      </c>
      <c r="M14" s="228">
        <v>453</v>
      </c>
      <c r="N14" s="230">
        <v>563</v>
      </c>
      <c r="O14" s="35">
        <v>956</v>
      </c>
      <c r="P14" s="228">
        <v>399</v>
      </c>
      <c r="Q14" s="230">
        <v>557</v>
      </c>
      <c r="R14" s="35">
        <v>53</v>
      </c>
      <c r="S14" s="228">
        <v>32</v>
      </c>
      <c r="T14" s="230">
        <v>21</v>
      </c>
      <c r="U14" s="35"/>
      <c r="V14" s="35"/>
      <c r="W14" s="35"/>
    </row>
    <row r="15" spans="1:23" ht="18" customHeight="1" x14ac:dyDescent="0.4">
      <c r="C15" s="491"/>
      <c r="D15" s="499"/>
      <c r="E15" s="500" t="s">
        <v>185</v>
      </c>
      <c r="F15" s="501">
        <v>731</v>
      </c>
      <c r="G15" s="228">
        <v>402</v>
      </c>
      <c r="H15" s="229">
        <v>329</v>
      </c>
      <c r="I15" s="35">
        <v>261</v>
      </c>
      <c r="J15" s="228">
        <v>146</v>
      </c>
      <c r="K15" s="230">
        <v>115</v>
      </c>
      <c r="L15" s="35">
        <v>235</v>
      </c>
      <c r="M15" s="228">
        <v>138</v>
      </c>
      <c r="N15" s="230">
        <v>97</v>
      </c>
      <c r="O15" s="35">
        <v>235</v>
      </c>
      <c r="P15" s="228">
        <v>118</v>
      </c>
      <c r="Q15" s="230">
        <v>117</v>
      </c>
      <c r="R15" s="35" t="s">
        <v>83</v>
      </c>
      <c r="S15" s="228" t="s">
        <v>246</v>
      </c>
      <c r="T15" s="230" t="s">
        <v>246</v>
      </c>
      <c r="U15" s="35"/>
      <c r="V15" s="35"/>
      <c r="W15" s="35"/>
    </row>
    <row r="16" spans="1:23" ht="18" customHeight="1" x14ac:dyDescent="0.4">
      <c r="C16" s="503"/>
      <c r="D16" s="504"/>
      <c r="E16" s="505" t="s">
        <v>247</v>
      </c>
      <c r="F16" s="343">
        <v>631</v>
      </c>
      <c r="G16" s="232">
        <v>281</v>
      </c>
      <c r="H16" s="233">
        <v>350</v>
      </c>
      <c r="I16" s="124">
        <v>227</v>
      </c>
      <c r="J16" s="232">
        <v>112</v>
      </c>
      <c r="K16" s="235">
        <v>115</v>
      </c>
      <c r="L16" s="124">
        <v>212</v>
      </c>
      <c r="M16" s="232">
        <v>92</v>
      </c>
      <c r="N16" s="235">
        <v>120</v>
      </c>
      <c r="O16" s="124">
        <v>192</v>
      </c>
      <c r="P16" s="232">
        <v>77</v>
      </c>
      <c r="Q16" s="235">
        <v>115</v>
      </c>
      <c r="R16" s="124" t="s">
        <v>83</v>
      </c>
      <c r="S16" s="232" t="s">
        <v>246</v>
      </c>
      <c r="T16" s="235" t="s">
        <v>246</v>
      </c>
      <c r="U16" s="35"/>
      <c r="V16" s="35"/>
      <c r="W16" s="35"/>
    </row>
    <row r="17" spans="3:23" ht="22.5" customHeight="1" x14ac:dyDescent="0.4">
      <c r="C17" s="316" t="s">
        <v>249</v>
      </c>
      <c r="D17" s="489" t="s">
        <v>60</v>
      </c>
      <c r="E17" s="490"/>
      <c r="F17" s="243">
        <v>4376</v>
      </c>
      <c r="G17" s="237">
        <v>2064</v>
      </c>
      <c r="H17" s="238">
        <v>2312</v>
      </c>
      <c r="I17" s="242">
        <v>1436</v>
      </c>
      <c r="J17" s="237">
        <v>663</v>
      </c>
      <c r="K17" s="238">
        <v>773</v>
      </c>
      <c r="L17" s="242">
        <v>1455</v>
      </c>
      <c r="M17" s="237">
        <v>701</v>
      </c>
      <c r="N17" s="238">
        <v>754</v>
      </c>
      <c r="O17" s="242">
        <v>1420</v>
      </c>
      <c r="P17" s="237">
        <v>659</v>
      </c>
      <c r="Q17" s="238">
        <v>761</v>
      </c>
      <c r="R17" s="242">
        <v>65</v>
      </c>
      <c r="S17" s="237">
        <v>41</v>
      </c>
      <c r="T17" s="238">
        <v>24</v>
      </c>
      <c r="U17" s="35"/>
      <c r="V17" s="35"/>
      <c r="W17" s="35"/>
    </row>
    <row r="18" spans="3:23" ht="18" customHeight="1" x14ac:dyDescent="0.4">
      <c r="C18" s="491"/>
      <c r="D18" s="492"/>
      <c r="E18" s="493"/>
      <c r="F18" s="494">
        <v>117</v>
      </c>
      <c r="G18" s="495">
        <v>69</v>
      </c>
      <c r="H18" s="496">
        <v>48</v>
      </c>
      <c r="I18" s="497">
        <v>40</v>
      </c>
      <c r="J18" s="495">
        <v>28</v>
      </c>
      <c r="K18" s="496">
        <v>12</v>
      </c>
      <c r="L18" s="497">
        <v>40</v>
      </c>
      <c r="M18" s="495">
        <v>20</v>
      </c>
      <c r="N18" s="498">
        <v>20</v>
      </c>
      <c r="O18" s="497">
        <v>37</v>
      </c>
      <c r="P18" s="495">
        <v>21</v>
      </c>
      <c r="Q18" s="498">
        <v>16</v>
      </c>
      <c r="R18" s="270" t="s">
        <v>84</v>
      </c>
      <c r="S18" s="289" t="s">
        <v>84</v>
      </c>
      <c r="T18" s="290" t="s">
        <v>84</v>
      </c>
      <c r="U18" s="35"/>
      <c r="V18" s="35"/>
      <c r="W18" s="35"/>
    </row>
    <row r="19" spans="3:23" ht="18" customHeight="1" x14ac:dyDescent="0.4">
      <c r="C19" s="491"/>
      <c r="D19" s="499"/>
      <c r="E19" s="500" t="s">
        <v>184</v>
      </c>
      <c r="F19" s="501">
        <v>3047</v>
      </c>
      <c r="G19" s="228">
        <v>1385</v>
      </c>
      <c r="H19" s="229">
        <v>1662</v>
      </c>
      <c r="I19" s="35">
        <v>992</v>
      </c>
      <c r="J19" s="228">
        <v>440</v>
      </c>
      <c r="K19" s="230">
        <v>552</v>
      </c>
      <c r="L19" s="35">
        <v>1001</v>
      </c>
      <c r="M19" s="228">
        <v>466</v>
      </c>
      <c r="N19" s="230">
        <v>535</v>
      </c>
      <c r="O19" s="35">
        <v>989</v>
      </c>
      <c r="P19" s="228">
        <v>438</v>
      </c>
      <c r="Q19" s="230">
        <v>551</v>
      </c>
      <c r="R19" s="35">
        <v>65</v>
      </c>
      <c r="S19" s="228">
        <v>41</v>
      </c>
      <c r="T19" s="230">
        <v>24</v>
      </c>
      <c r="U19" s="35"/>
      <c r="V19" s="35"/>
      <c r="W19" s="35"/>
    </row>
    <row r="20" spans="3:23" ht="18" customHeight="1" x14ac:dyDescent="0.4">
      <c r="C20" s="491"/>
      <c r="D20" s="499"/>
      <c r="E20" s="500" t="s">
        <v>185</v>
      </c>
      <c r="F20" s="501">
        <v>703</v>
      </c>
      <c r="G20" s="228">
        <v>397</v>
      </c>
      <c r="H20" s="229">
        <v>306</v>
      </c>
      <c r="I20" s="35">
        <v>241</v>
      </c>
      <c r="J20" s="228">
        <v>134</v>
      </c>
      <c r="K20" s="230">
        <v>107</v>
      </c>
      <c r="L20" s="35">
        <v>236</v>
      </c>
      <c r="M20" s="228">
        <v>131</v>
      </c>
      <c r="N20" s="230">
        <v>105</v>
      </c>
      <c r="O20" s="35">
        <v>226</v>
      </c>
      <c r="P20" s="228">
        <v>132</v>
      </c>
      <c r="Q20" s="230">
        <v>94</v>
      </c>
      <c r="R20" s="35" t="s">
        <v>83</v>
      </c>
      <c r="S20" s="228" t="s">
        <v>246</v>
      </c>
      <c r="T20" s="230" t="s">
        <v>246</v>
      </c>
      <c r="U20" s="35"/>
      <c r="V20" s="35"/>
      <c r="W20" s="35"/>
    </row>
    <row r="21" spans="3:23" ht="18" customHeight="1" x14ac:dyDescent="0.4">
      <c r="C21" s="491"/>
      <c r="D21" s="499"/>
      <c r="E21" s="505" t="s">
        <v>247</v>
      </c>
      <c r="F21" s="343">
        <v>626</v>
      </c>
      <c r="G21" s="232">
        <v>282</v>
      </c>
      <c r="H21" s="233">
        <v>344</v>
      </c>
      <c r="I21" s="124">
        <v>203</v>
      </c>
      <c r="J21" s="232">
        <v>89</v>
      </c>
      <c r="K21" s="235">
        <v>114</v>
      </c>
      <c r="L21" s="124">
        <v>218</v>
      </c>
      <c r="M21" s="232">
        <v>104</v>
      </c>
      <c r="N21" s="235">
        <v>114</v>
      </c>
      <c r="O21" s="124">
        <v>205</v>
      </c>
      <c r="P21" s="232">
        <v>89</v>
      </c>
      <c r="Q21" s="235">
        <v>116</v>
      </c>
      <c r="R21" s="124" t="s">
        <v>83</v>
      </c>
      <c r="S21" s="232" t="s">
        <v>246</v>
      </c>
      <c r="T21" s="235" t="s">
        <v>246</v>
      </c>
      <c r="U21" s="35"/>
      <c r="V21" s="35"/>
      <c r="W21" s="35"/>
    </row>
    <row r="22" spans="3:23" ht="30" customHeight="1" x14ac:dyDescent="0.4">
      <c r="C22" s="316" t="s">
        <v>250</v>
      </c>
      <c r="D22" s="489" t="s">
        <v>60</v>
      </c>
      <c r="E22" s="490"/>
      <c r="F22" s="243">
        <v>4311</v>
      </c>
      <c r="G22" s="237">
        <v>2075</v>
      </c>
      <c r="H22" s="238">
        <v>2236</v>
      </c>
      <c r="I22" s="242">
        <v>1420</v>
      </c>
      <c r="J22" s="237">
        <v>713</v>
      </c>
      <c r="K22" s="238">
        <v>707</v>
      </c>
      <c r="L22" s="242">
        <v>1419</v>
      </c>
      <c r="M22" s="237">
        <v>650</v>
      </c>
      <c r="N22" s="238">
        <v>769</v>
      </c>
      <c r="O22" s="242">
        <v>1402</v>
      </c>
      <c r="P22" s="237">
        <v>671</v>
      </c>
      <c r="Q22" s="238">
        <v>731</v>
      </c>
      <c r="R22" s="242">
        <v>70</v>
      </c>
      <c r="S22" s="237">
        <v>41</v>
      </c>
      <c r="T22" s="238">
        <v>29</v>
      </c>
      <c r="U22" s="35"/>
      <c r="V22" s="35"/>
      <c r="W22" s="35"/>
    </row>
    <row r="23" spans="3:23" ht="30" customHeight="1" x14ac:dyDescent="0.4">
      <c r="C23" s="503"/>
      <c r="D23" s="506"/>
      <c r="E23" s="507"/>
      <c r="F23" s="508">
        <v>118</v>
      </c>
      <c r="G23" s="509">
        <v>69</v>
      </c>
      <c r="H23" s="510">
        <v>49</v>
      </c>
      <c r="I23" s="511">
        <v>40</v>
      </c>
      <c r="J23" s="509">
        <v>22</v>
      </c>
      <c r="K23" s="510">
        <v>18</v>
      </c>
      <c r="L23" s="511">
        <v>38</v>
      </c>
      <c r="M23" s="509">
        <v>27</v>
      </c>
      <c r="N23" s="512">
        <v>11</v>
      </c>
      <c r="O23" s="511">
        <v>40</v>
      </c>
      <c r="P23" s="509">
        <v>20</v>
      </c>
      <c r="Q23" s="512">
        <v>20</v>
      </c>
      <c r="R23" s="513" t="s">
        <v>84</v>
      </c>
      <c r="S23" s="514" t="s">
        <v>84</v>
      </c>
      <c r="T23" s="515" t="s">
        <v>84</v>
      </c>
      <c r="U23" s="35"/>
      <c r="V23" s="35"/>
      <c r="W23" s="35"/>
    </row>
    <row r="24" spans="3:23" ht="30" customHeight="1" x14ac:dyDescent="0.4">
      <c r="C24" s="316" t="s">
        <v>251</v>
      </c>
      <c r="D24" s="489" t="s">
        <v>60</v>
      </c>
      <c r="E24" s="490"/>
      <c r="F24" s="243">
        <v>4134</v>
      </c>
      <c r="G24" s="237">
        <v>1950</v>
      </c>
      <c r="H24" s="238">
        <v>2184</v>
      </c>
      <c r="I24" s="242">
        <v>1323</v>
      </c>
      <c r="J24" s="237">
        <v>592</v>
      </c>
      <c r="K24" s="240">
        <v>731</v>
      </c>
      <c r="L24" s="242">
        <v>1357</v>
      </c>
      <c r="M24" s="237">
        <v>675</v>
      </c>
      <c r="N24" s="240">
        <v>682</v>
      </c>
      <c r="O24" s="242">
        <v>1395</v>
      </c>
      <c r="P24" s="237">
        <v>640</v>
      </c>
      <c r="Q24" s="240">
        <v>755</v>
      </c>
      <c r="R24" s="242">
        <v>59</v>
      </c>
      <c r="S24" s="237">
        <v>43</v>
      </c>
      <c r="T24" s="240">
        <v>16</v>
      </c>
      <c r="U24" s="35"/>
      <c r="V24" s="35"/>
      <c r="W24" s="35"/>
    </row>
    <row r="25" spans="3:23" ht="30" customHeight="1" x14ac:dyDescent="0.4">
      <c r="C25" s="503"/>
      <c r="D25" s="516"/>
      <c r="E25" s="517"/>
      <c r="F25" s="508">
        <v>118</v>
      </c>
      <c r="G25" s="509">
        <v>69</v>
      </c>
      <c r="H25" s="510">
        <v>49</v>
      </c>
      <c r="I25" s="511">
        <v>40</v>
      </c>
      <c r="J25" s="509">
        <v>20</v>
      </c>
      <c r="K25" s="510">
        <v>20</v>
      </c>
      <c r="L25" s="511">
        <v>40</v>
      </c>
      <c r="M25" s="509">
        <v>22</v>
      </c>
      <c r="N25" s="512">
        <v>18</v>
      </c>
      <c r="O25" s="511">
        <v>38</v>
      </c>
      <c r="P25" s="509">
        <v>27</v>
      </c>
      <c r="Q25" s="512">
        <v>11</v>
      </c>
      <c r="R25" s="513" t="s">
        <v>84</v>
      </c>
      <c r="S25" s="514" t="s">
        <v>84</v>
      </c>
      <c r="T25" s="515" t="s">
        <v>84</v>
      </c>
      <c r="U25" s="35"/>
      <c r="V25" s="35"/>
      <c r="W25" s="35"/>
    </row>
    <row r="26" spans="3:23" ht="30" customHeight="1" x14ac:dyDescent="0.4">
      <c r="C26" s="316" t="s">
        <v>252</v>
      </c>
      <c r="D26" s="489" t="s">
        <v>60</v>
      </c>
      <c r="E26" s="490"/>
      <c r="F26" s="243">
        <v>4103</v>
      </c>
      <c r="G26" s="237">
        <v>1893</v>
      </c>
      <c r="H26" s="238">
        <v>2210</v>
      </c>
      <c r="I26" s="242">
        <v>1421</v>
      </c>
      <c r="J26" s="237">
        <v>607</v>
      </c>
      <c r="K26" s="238">
        <v>814</v>
      </c>
      <c r="L26" s="242">
        <v>1294</v>
      </c>
      <c r="M26" s="237">
        <v>583</v>
      </c>
      <c r="N26" s="240">
        <v>711</v>
      </c>
      <c r="O26" s="242">
        <v>1322</v>
      </c>
      <c r="P26" s="237">
        <v>654</v>
      </c>
      <c r="Q26" s="240">
        <v>668</v>
      </c>
      <c r="R26" s="242">
        <v>66</v>
      </c>
      <c r="S26" s="237">
        <v>49</v>
      </c>
      <c r="T26" s="240">
        <v>17</v>
      </c>
      <c r="U26" s="35"/>
      <c r="V26" s="35"/>
      <c r="W26" s="35"/>
    </row>
    <row r="27" spans="3:23" ht="30" customHeight="1" x14ac:dyDescent="0.4">
      <c r="C27" s="503"/>
      <c r="D27" s="516"/>
      <c r="E27" s="517"/>
      <c r="F27" s="508">
        <v>124</v>
      </c>
      <c r="G27" s="509">
        <v>70</v>
      </c>
      <c r="H27" s="510">
        <v>54</v>
      </c>
      <c r="I27" s="511">
        <v>48</v>
      </c>
      <c r="J27" s="509">
        <v>30</v>
      </c>
      <c r="K27" s="510">
        <v>18</v>
      </c>
      <c r="L27" s="511">
        <v>39</v>
      </c>
      <c r="M27" s="509">
        <v>19</v>
      </c>
      <c r="N27" s="512">
        <v>20</v>
      </c>
      <c r="O27" s="511">
        <v>37</v>
      </c>
      <c r="P27" s="509">
        <v>21</v>
      </c>
      <c r="Q27" s="512">
        <v>16</v>
      </c>
      <c r="R27" s="513" t="s">
        <v>84</v>
      </c>
      <c r="S27" s="514" t="s">
        <v>84</v>
      </c>
      <c r="T27" s="515" t="s">
        <v>84</v>
      </c>
      <c r="U27" s="35"/>
      <c r="V27" s="35"/>
      <c r="W27" s="35"/>
    </row>
    <row r="28" spans="3:23" ht="30" customHeight="1" x14ac:dyDescent="0.4">
      <c r="C28" s="316" t="s">
        <v>253</v>
      </c>
      <c r="D28" s="489" t="s">
        <v>60</v>
      </c>
      <c r="E28" s="490"/>
      <c r="F28" s="243">
        <v>4110</v>
      </c>
      <c r="G28" s="237">
        <v>1831</v>
      </c>
      <c r="H28" s="238">
        <v>2279</v>
      </c>
      <c r="I28" s="242">
        <v>1410</v>
      </c>
      <c r="J28" s="237">
        <v>637</v>
      </c>
      <c r="K28" s="240">
        <v>773</v>
      </c>
      <c r="L28" s="242">
        <v>1407</v>
      </c>
      <c r="M28" s="237">
        <v>597</v>
      </c>
      <c r="N28" s="240">
        <v>810</v>
      </c>
      <c r="O28" s="242">
        <v>1233</v>
      </c>
      <c r="P28" s="237">
        <v>554</v>
      </c>
      <c r="Q28" s="240">
        <v>679</v>
      </c>
      <c r="R28" s="242">
        <v>60</v>
      </c>
      <c r="S28" s="237">
        <v>43</v>
      </c>
      <c r="T28" s="240">
        <v>17</v>
      </c>
      <c r="U28" s="35"/>
      <c r="V28" s="35"/>
      <c r="W28" s="35"/>
    </row>
    <row r="29" spans="3:23" ht="30" customHeight="1" x14ac:dyDescent="0.4">
      <c r="C29" s="503"/>
      <c r="D29" s="516"/>
      <c r="E29" s="517"/>
      <c r="F29" s="494">
        <v>131</v>
      </c>
      <c r="G29" s="495">
        <v>72</v>
      </c>
      <c r="H29" s="496">
        <v>59</v>
      </c>
      <c r="I29" s="497">
        <v>45</v>
      </c>
      <c r="J29" s="495">
        <v>23</v>
      </c>
      <c r="K29" s="496">
        <v>22</v>
      </c>
      <c r="L29" s="497">
        <v>48</v>
      </c>
      <c r="M29" s="495">
        <v>30</v>
      </c>
      <c r="N29" s="498">
        <v>18</v>
      </c>
      <c r="O29" s="497">
        <v>38</v>
      </c>
      <c r="P29" s="495">
        <v>19</v>
      </c>
      <c r="Q29" s="498">
        <v>19</v>
      </c>
      <c r="R29" s="518" t="s">
        <v>84</v>
      </c>
      <c r="S29" s="519" t="s">
        <v>84</v>
      </c>
      <c r="T29" s="520" t="s">
        <v>84</v>
      </c>
      <c r="U29" s="35"/>
      <c r="V29" s="35"/>
      <c r="W29" s="35"/>
    </row>
    <row r="30" spans="3:23" ht="30" customHeight="1" x14ac:dyDescent="0.4">
      <c r="C30" s="316" t="s">
        <v>254</v>
      </c>
      <c r="D30" s="489" t="s">
        <v>60</v>
      </c>
      <c r="E30" s="490"/>
      <c r="F30" s="243">
        <v>4230</v>
      </c>
      <c r="G30" s="237">
        <v>1900</v>
      </c>
      <c r="H30" s="238">
        <v>2330</v>
      </c>
      <c r="I30" s="242">
        <v>1426</v>
      </c>
      <c r="J30" s="237">
        <v>645</v>
      </c>
      <c r="K30" s="240">
        <v>781</v>
      </c>
      <c r="L30" s="242">
        <v>1379</v>
      </c>
      <c r="M30" s="237">
        <v>627</v>
      </c>
      <c r="N30" s="240">
        <v>752</v>
      </c>
      <c r="O30" s="242">
        <v>1369</v>
      </c>
      <c r="P30" s="237">
        <v>585</v>
      </c>
      <c r="Q30" s="240">
        <v>784</v>
      </c>
      <c r="R30" s="242">
        <v>56</v>
      </c>
      <c r="S30" s="237">
        <v>43</v>
      </c>
      <c r="T30" s="240">
        <v>13</v>
      </c>
      <c r="U30" s="35"/>
      <c r="V30" s="35"/>
      <c r="W30" s="35"/>
    </row>
    <row r="31" spans="3:23" ht="30" customHeight="1" x14ac:dyDescent="0.4">
      <c r="C31" s="503"/>
      <c r="D31" s="516"/>
      <c r="E31" s="517"/>
      <c r="F31" s="508">
        <v>134</v>
      </c>
      <c r="G31" s="509">
        <v>79</v>
      </c>
      <c r="H31" s="510">
        <v>55</v>
      </c>
      <c r="I31" s="511">
        <v>44</v>
      </c>
      <c r="J31" s="509">
        <v>28</v>
      </c>
      <c r="K31" s="510">
        <v>16</v>
      </c>
      <c r="L31" s="511">
        <v>42</v>
      </c>
      <c r="M31" s="509">
        <v>21</v>
      </c>
      <c r="N31" s="512">
        <v>21</v>
      </c>
      <c r="O31" s="511">
        <v>48</v>
      </c>
      <c r="P31" s="509">
        <v>30</v>
      </c>
      <c r="Q31" s="512">
        <v>18</v>
      </c>
      <c r="R31" s="513" t="s">
        <v>84</v>
      </c>
      <c r="S31" s="514" t="s">
        <v>84</v>
      </c>
      <c r="T31" s="515" t="s">
        <v>84</v>
      </c>
      <c r="U31" s="35"/>
      <c r="V31" s="35"/>
      <c r="W31" s="35"/>
    </row>
    <row r="32" spans="3:23" ht="30" customHeight="1" x14ac:dyDescent="0.4">
      <c r="C32" s="316" t="s">
        <v>255</v>
      </c>
      <c r="D32" s="489" t="s">
        <v>60</v>
      </c>
      <c r="E32" s="490"/>
      <c r="F32" s="243">
        <v>4241</v>
      </c>
      <c r="G32" s="237">
        <v>1948</v>
      </c>
      <c r="H32" s="238">
        <v>2293</v>
      </c>
      <c r="I32" s="239">
        <v>1468</v>
      </c>
      <c r="J32" s="237">
        <v>678</v>
      </c>
      <c r="K32" s="238">
        <v>790</v>
      </c>
      <c r="L32" s="239">
        <v>1375</v>
      </c>
      <c r="M32" s="237">
        <v>623</v>
      </c>
      <c r="N32" s="238">
        <v>752</v>
      </c>
      <c r="O32" s="239">
        <v>1338</v>
      </c>
      <c r="P32" s="237">
        <v>602</v>
      </c>
      <c r="Q32" s="238">
        <v>736</v>
      </c>
      <c r="R32" s="239">
        <v>60</v>
      </c>
      <c r="S32" s="239">
        <v>45</v>
      </c>
      <c r="T32" s="238">
        <v>15</v>
      </c>
      <c r="U32" s="521"/>
      <c r="V32" s="521"/>
      <c r="W32" s="521"/>
    </row>
    <row r="33" spans="3:23" ht="30" customHeight="1" x14ac:dyDescent="0.4">
      <c r="C33" s="503"/>
      <c r="D33" s="516"/>
      <c r="E33" s="517"/>
      <c r="F33" s="508">
        <v>147</v>
      </c>
      <c r="G33" s="509">
        <v>87</v>
      </c>
      <c r="H33" s="510">
        <v>60</v>
      </c>
      <c r="I33" s="522">
        <v>62</v>
      </c>
      <c r="J33" s="509">
        <v>38</v>
      </c>
      <c r="K33" s="510">
        <v>24</v>
      </c>
      <c r="L33" s="522">
        <v>43</v>
      </c>
      <c r="M33" s="509">
        <v>28</v>
      </c>
      <c r="N33" s="510">
        <v>15</v>
      </c>
      <c r="O33" s="522">
        <v>42</v>
      </c>
      <c r="P33" s="509">
        <v>21</v>
      </c>
      <c r="Q33" s="512">
        <v>21</v>
      </c>
      <c r="R33" s="513" t="s">
        <v>84</v>
      </c>
      <c r="S33" s="514" t="s">
        <v>84</v>
      </c>
      <c r="T33" s="523" t="s">
        <v>84</v>
      </c>
      <c r="U33" s="35"/>
      <c r="V33" s="35"/>
      <c r="W33" s="35"/>
    </row>
    <row r="34" spans="3:23" ht="30" customHeight="1" x14ac:dyDescent="0.4">
      <c r="C34" s="316" t="s">
        <v>256</v>
      </c>
      <c r="D34" s="489" t="s">
        <v>60</v>
      </c>
      <c r="E34" s="490"/>
      <c r="F34" s="243">
        <v>4264</v>
      </c>
      <c r="G34" s="237">
        <v>1960</v>
      </c>
      <c r="H34" s="238">
        <v>2304</v>
      </c>
      <c r="I34" s="239">
        <v>1422</v>
      </c>
      <c r="J34" s="237">
        <v>655</v>
      </c>
      <c r="K34" s="238">
        <v>767</v>
      </c>
      <c r="L34" s="239">
        <v>1449</v>
      </c>
      <c r="M34" s="237">
        <v>659</v>
      </c>
      <c r="N34" s="238">
        <v>790</v>
      </c>
      <c r="O34" s="239">
        <v>1393</v>
      </c>
      <c r="P34" s="237">
        <v>646</v>
      </c>
      <c r="Q34" s="238">
        <v>747</v>
      </c>
      <c r="R34" s="524" t="s">
        <v>246</v>
      </c>
      <c r="S34" s="524" t="s">
        <v>246</v>
      </c>
      <c r="T34" s="525" t="s">
        <v>246</v>
      </c>
      <c r="U34" s="521"/>
      <c r="V34" s="521"/>
      <c r="W34" s="521"/>
    </row>
    <row r="35" spans="3:23" ht="30" customHeight="1" x14ac:dyDescent="0.4">
      <c r="C35" s="503"/>
      <c r="D35" s="516"/>
      <c r="E35" s="517"/>
      <c r="F35" s="508">
        <v>168</v>
      </c>
      <c r="G35" s="509">
        <v>102</v>
      </c>
      <c r="H35" s="510">
        <v>66</v>
      </c>
      <c r="I35" s="522">
        <v>63</v>
      </c>
      <c r="J35" s="509">
        <v>37</v>
      </c>
      <c r="K35" s="510">
        <v>26</v>
      </c>
      <c r="L35" s="522">
        <v>61</v>
      </c>
      <c r="M35" s="509">
        <v>37</v>
      </c>
      <c r="N35" s="510">
        <v>24</v>
      </c>
      <c r="O35" s="522">
        <v>44</v>
      </c>
      <c r="P35" s="509">
        <v>28</v>
      </c>
      <c r="Q35" s="512">
        <v>16</v>
      </c>
      <c r="R35" s="526" t="s">
        <v>84</v>
      </c>
      <c r="S35" s="527" t="s">
        <v>84</v>
      </c>
      <c r="T35" s="528" t="s">
        <v>84</v>
      </c>
      <c r="U35" s="35"/>
      <c r="V35" s="35"/>
      <c r="W35" s="35"/>
    </row>
    <row r="36" spans="3:23" ht="30" customHeight="1" x14ac:dyDescent="0.4">
      <c r="C36" s="316" t="s">
        <v>257</v>
      </c>
      <c r="D36" s="489" t="s">
        <v>60</v>
      </c>
      <c r="E36" s="490"/>
      <c r="F36" s="243">
        <v>4197</v>
      </c>
      <c r="G36" s="237">
        <v>1927</v>
      </c>
      <c r="H36" s="238">
        <v>2270</v>
      </c>
      <c r="I36" s="239">
        <v>1419</v>
      </c>
      <c r="J36" s="237">
        <v>655</v>
      </c>
      <c r="K36" s="238">
        <v>764</v>
      </c>
      <c r="L36" s="239">
        <v>1344</v>
      </c>
      <c r="M36" s="237">
        <v>611</v>
      </c>
      <c r="N36" s="238">
        <v>733</v>
      </c>
      <c r="O36" s="239">
        <v>1434</v>
      </c>
      <c r="P36" s="237">
        <v>661</v>
      </c>
      <c r="Q36" s="238">
        <v>773</v>
      </c>
      <c r="R36" s="524" t="s">
        <v>246</v>
      </c>
      <c r="S36" s="529" t="s">
        <v>246</v>
      </c>
      <c r="T36" s="525" t="s">
        <v>246</v>
      </c>
      <c r="U36" s="35"/>
    </row>
    <row r="37" spans="3:23" ht="30" customHeight="1" x14ac:dyDescent="0.4">
      <c r="C37" s="503"/>
      <c r="D37" s="516"/>
      <c r="E37" s="517"/>
      <c r="F37" s="530">
        <v>186</v>
      </c>
      <c r="G37" s="527">
        <v>111</v>
      </c>
      <c r="H37" s="531">
        <v>75</v>
      </c>
      <c r="I37" s="532">
        <v>65</v>
      </c>
      <c r="J37" s="527">
        <v>38</v>
      </c>
      <c r="K37" s="531">
        <v>27</v>
      </c>
      <c r="L37" s="532">
        <v>62</v>
      </c>
      <c r="M37" s="527">
        <v>37</v>
      </c>
      <c r="N37" s="531">
        <v>25</v>
      </c>
      <c r="O37" s="532">
        <v>59</v>
      </c>
      <c r="P37" s="527">
        <v>36</v>
      </c>
      <c r="Q37" s="528">
        <v>23</v>
      </c>
      <c r="R37" s="526" t="s">
        <v>84</v>
      </c>
      <c r="S37" s="533" t="s">
        <v>84</v>
      </c>
      <c r="T37" s="528" t="s">
        <v>84</v>
      </c>
      <c r="U37" s="35"/>
    </row>
    <row r="38" spans="3:23" ht="30" customHeight="1" x14ac:dyDescent="0.4">
      <c r="C38" s="316" t="s">
        <v>258</v>
      </c>
      <c r="D38" s="489" t="s">
        <v>60</v>
      </c>
      <c r="E38" s="490"/>
      <c r="F38" s="243">
        <v>4168</v>
      </c>
      <c r="G38" s="237">
        <v>1936</v>
      </c>
      <c r="H38" s="238">
        <v>2232</v>
      </c>
      <c r="I38" s="239">
        <v>1436</v>
      </c>
      <c r="J38" s="237">
        <v>671</v>
      </c>
      <c r="K38" s="238">
        <v>765</v>
      </c>
      <c r="L38" s="239">
        <v>1382</v>
      </c>
      <c r="M38" s="237">
        <v>636</v>
      </c>
      <c r="N38" s="238">
        <v>746</v>
      </c>
      <c r="O38" s="239">
        <v>1350</v>
      </c>
      <c r="P38" s="237">
        <v>629</v>
      </c>
      <c r="Q38" s="238">
        <v>721</v>
      </c>
      <c r="R38" s="524" t="s">
        <v>246</v>
      </c>
      <c r="S38" s="524" t="s">
        <v>246</v>
      </c>
      <c r="T38" s="525" t="s">
        <v>246</v>
      </c>
      <c r="U38" s="35"/>
    </row>
    <row r="39" spans="3:23" ht="30" customHeight="1" x14ac:dyDescent="0.4">
      <c r="C39" s="503"/>
      <c r="D39" s="516"/>
      <c r="E39" s="517"/>
      <c r="F39" s="530">
        <v>185</v>
      </c>
      <c r="G39" s="527">
        <v>106</v>
      </c>
      <c r="H39" s="531">
        <v>79</v>
      </c>
      <c r="I39" s="532">
        <v>65</v>
      </c>
      <c r="J39" s="527">
        <v>36</v>
      </c>
      <c r="K39" s="531">
        <v>29</v>
      </c>
      <c r="L39" s="532">
        <v>60</v>
      </c>
      <c r="M39" s="527">
        <v>33</v>
      </c>
      <c r="N39" s="531">
        <v>27</v>
      </c>
      <c r="O39" s="532">
        <v>60</v>
      </c>
      <c r="P39" s="527">
        <v>37</v>
      </c>
      <c r="Q39" s="528">
        <v>23</v>
      </c>
      <c r="R39" s="526" t="s">
        <v>84</v>
      </c>
      <c r="S39" s="527" t="s">
        <v>84</v>
      </c>
      <c r="T39" s="528" t="s">
        <v>84</v>
      </c>
      <c r="V39" s="35"/>
      <c r="W39" s="35"/>
    </row>
    <row r="40" spans="3:23" ht="30" customHeight="1" x14ac:dyDescent="0.4">
      <c r="C40" s="316" t="s">
        <v>259</v>
      </c>
      <c r="D40" s="489" t="s">
        <v>60</v>
      </c>
      <c r="E40" s="490"/>
      <c r="F40" s="243">
        <v>4161</v>
      </c>
      <c r="G40" s="237">
        <v>1920</v>
      </c>
      <c r="H40" s="238">
        <v>2241</v>
      </c>
      <c r="I40" s="239">
        <v>1431</v>
      </c>
      <c r="J40" s="237">
        <v>652</v>
      </c>
      <c r="K40" s="238">
        <v>779</v>
      </c>
      <c r="L40" s="239">
        <v>1371</v>
      </c>
      <c r="M40" s="237">
        <v>654</v>
      </c>
      <c r="N40" s="238">
        <v>717</v>
      </c>
      <c r="O40" s="239">
        <v>1359</v>
      </c>
      <c r="P40" s="237">
        <v>614</v>
      </c>
      <c r="Q40" s="238">
        <v>745</v>
      </c>
      <c r="R40" s="524" t="s">
        <v>83</v>
      </c>
      <c r="S40" s="524" t="s">
        <v>246</v>
      </c>
      <c r="T40" s="525" t="s">
        <v>246</v>
      </c>
    </row>
    <row r="41" spans="3:23" ht="30" customHeight="1" x14ac:dyDescent="0.4">
      <c r="C41" s="503"/>
      <c r="D41" s="516"/>
      <c r="E41" s="517"/>
      <c r="F41" s="530">
        <v>199</v>
      </c>
      <c r="G41" s="527">
        <v>116</v>
      </c>
      <c r="H41" s="531">
        <v>83</v>
      </c>
      <c r="I41" s="532">
        <v>75</v>
      </c>
      <c r="J41" s="527">
        <v>47</v>
      </c>
      <c r="K41" s="531">
        <v>28</v>
      </c>
      <c r="L41" s="532">
        <v>65</v>
      </c>
      <c r="M41" s="527">
        <v>37</v>
      </c>
      <c r="N41" s="531">
        <v>28</v>
      </c>
      <c r="O41" s="532">
        <v>59</v>
      </c>
      <c r="P41" s="527">
        <v>32</v>
      </c>
      <c r="Q41" s="528">
        <v>27</v>
      </c>
      <c r="R41" s="532" t="s">
        <v>84</v>
      </c>
      <c r="S41" s="527" t="s">
        <v>84</v>
      </c>
      <c r="T41" s="528" t="s">
        <v>84</v>
      </c>
    </row>
    <row r="42" spans="3:23" ht="30" customHeight="1" x14ac:dyDescent="0.4">
      <c r="C42" s="316" t="s">
        <v>260</v>
      </c>
      <c r="D42" s="489" t="s">
        <v>60</v>
      </c>
      <c r="E42" s="490"/>
      <c r="F42" s="243">
        <v>4139</v>
      </c>
      <c r="G42" s="237">
        <v>1863</v>
      </c>
      <c r="H42" s="238">
        <v>2276</v>
      </c>
      <c r="I42" s="239">
        <v>1420</v>
      </c>
      <c r="J42" s="237">
        <v>616</v>
      </c>
      <c r="K42" s="238">
        <v>804</v>
      </c>
      <c r="L42" s="239">
        <v>1383</v>
      </c>
      <c r="M42" s="237">
        <v>622</v>
      </c>
      <c r="N42" s="238">
        <v>761</v>
      </c>
      <c r="O42" s="239">
        <v>1310</v>
      </c>
      <c r="P42" s="237">
        <v>609</v>
      </c>
      <c r="Q42" s="238">
        <v>701</v>
      </c>
      <c r="R42" s="524">
        <v>26</v>
      </c>
      <c r="S42" s="524">
        <v>16</v>
      </c>
      <c r="T42" s="525">
        <v>10</v>
      </c>
    </row>
    <row r="43" spans="3:23" ht="30" customHeight="1" x14ac:dyDescent="0.4">
      <c r="C43" s="503"/>
      <c r="D43" s="516"/>
      <c r="E43" s="517"/>
      <c r="F43" s="530">
        <v>213</v>
      </c>
      <c r="G43" s="527">
        <v>136</v>
      </c>
      <c r="H43" s="531">
        <v>77</v>
      </c>
      <c r="I43" s="532">
        <v>75</v>
      </c>
      <c r="J43" s="527">
        <v>53</v>
      </c>
      <c r="K43" s="531">
        <v>22</v>
      </c>
      <c r="L43" s="532">
        <v>75</v>
      </c>
      <c r="M43" s="527">
        <v>47</v>
      </c>
      <c r="N43" s="531">
        <v>28</v>
      </c>
      <c r="O43" s="532">
        <v>63</v>
      </c>
      <c r="P43" s="527">
        <v>36</v>
      </c>
      <c r="Q43" s="528">
        <v>27</v>
      </c>
      <c r="R43" s="526" t="s">
        <v>84</v>
      </c>
      <c r="S43" s="527" t="s">
        <v>84</v>
      </c>
      <c r="T43" s="528" t="s">
        <v>84</v>
      </c>
    </row>
    <row r="44" spans="3:23" ht="30" customHeight="1" x14ac:dyDescent="0.4">
      <c r="C44" s="316" t="s">
        <v>261</v>
      </c>
      <c r="D44" s="489" t="s">
        <v>60</v>
      </c>
      <c r="E44" s="490"/>
      <c r="F44" s="243">
        <v>4147</v>
      </c>
      <c r="G44" s="237">
        <v>1857</v>
      </c>
      <c r="H44" s="238">
        <v>2290</v>
      </c>
      <c r="I44" s="239">
        <v>1413</v>
      </c>
      <c r="J44" s="237">
        <v>652</v>
      </c>
      <c r="K44" s="238">
        <v>761</v>
      </c>
      <c r="L44" s="239">
        <v>1377</v>
      </c>
      <c r="M44" s="237">
        <v>589</v>
      </c>
      <c r="N44" s="238">
        <v>788</v>
      </c>
      <c r="O44" s="239">
        <v>1335</v>
      </c>
      <c r="P44" s="237">
        <v>602</v>
      </c>
      <c r="Q44" s="238">
        <v>733</v>
      </c>
      <c r="R44" s="524">
        <v>22</v>
      </c>
      <c r="S44" s="524">
        <v>14</v>
      </c>
      <c r="T44" s="525">
        <v>8</v>
      </c>
    </row>
    <row r="45" spans="3:23" ht="30" customHeight="1" x14ac:dyDescent="0.4">
      <c r="C45" s="503"/>
      <c r="D45" s="516"/>
      <c r="E45" s="517"/>
      <c r="F45" s="530">
        <v>221</v>
      </c>
      <c r="G45" s="527">
        <v>140</v>
      </c>
      <c r="H45" s="531">
        <v>81</v>
      </c>
      <c r="I45" s="532">
        <v>74</v>
      </c>
      <c r="J45" s="527">
        <v>43</v>
      </c>
      <c r="K45" s="531">
        <v>31</v>
      </c>
      <c r="L45" s="532">
        <v>72</v>
      </c>
      <c r="M45" s="527">
        <v>50</v>
      </c>
      <c r="N45" s="531">
        <v>22</v>
      </c>
      <c r="O45" s="532">
        <v>75</v>
      </c>
      <c r="P45" s="527">
        <v>47</v>
      </c>
      <c r="Q45" s="528">
        <v>28</v>
      </c>
      <c r="R45" s="526" t="s">
        <v>84</v>
      </c>
      <c r="S45" s="527" t="s">
        <v>84</v>
      </c>
      <c r="T45" s="528" t="s">
        <v>84</v>
      </c>
    </row>
    <row r="46" spans="3:23" ht="30" customHeight="1" x14ac:dyDescent="0.4">
      <c r="C46" s="316" t="s">
        <v>262</v>
      </c>
      <c r="D46" s="489" t="s">
        <v>60</v>
      </c>
      <c r="E46" s="490"/>
      <c r="F46" s="243">
        <v>4082</v>
      </c>
      <c r="G46" s="237">
        <v>1828</v>
      </c>
      <c r="H46" s="238">
        <v>2254</v>
      </c>
      <c r="I46" s="239">
        <v>1338</v>
      </c>
      <c r="J46" s="237">
        <v>608</v>
      </c>
      <c r="K46" s="238">
        <v>730</v>
      </c>
      <c r="L46" s="239">
        <v>1376</v>
      </c>
      <c r="M46" s="237">
        <v>628</v>
      </c>
      <c r="N46" s="238">
        <v>748</v>
      </c>
      <c r="O46" s="239">
        <v>1336</v>
      </c>
      <c r="P46" s="237">
        <v>570</v>
      </c>
      <c r="Q46" s="238">
        <v>766</v>
      </c>
      <c r="R46" s="524">
        <v>32</v>
      </c>
      <c r="S46" s="524">
        <v>22</v>
      </c>
      <c r="T46" s="525">
        <v>10</v>
      </c>
    </row>
    <row r="47" spans="3:23" ht="30" customHeight="1" x14ac:dyDescent="0.4">
      <c r="C47" s="503"/>
      <c r="D47" s="516"/>
      <c r="E47" s="517"/>
      <c r="F47" s="530">
        <v>200</v>
      </c>
      <c r="G47" s="527">
        <v>129</v>
      </c>
      <c r="H47" s="531">
        <v>71</v>
      </c>
      <c r="I47" s="532">
        <v>55</v>
      </c>
      <c r="J47" s="527">
        <v>36</v>
      </c>
      <c r="K47" s="531">
        <v>19</v>
      </c>
      <c r="L47" s="532">
        <v>74</v>
      </c>
      <c r="M47" s="527">
        <v>43</v>
      </c>
      <c r="N47" s="531">
        <v>31</v>
      </c>
      <c r="O47" s="532">
        <v>71</v>
      </c>
      <c r="P47" s="527">
        <v>50</v>
      </c>
      <c r="Q47" s="528">
        <v>21</v>
      </c>
      <c r="R47" s="526" t="s">
        <v>84</v>
      </c>
      <c r="S47" s="527" t="s">
        <v>84</v>
      </c>
      <c r="T47" s="528" t="s">
        <v>84</v>
      </c>
    </row>
    <row r="48" spans="3:23" ht="30" customHeight="1" x14ac:dyDescent="0.4">
      <c r="C48" s="316" t="s">
        <v>263</v>
      </c>
      <c r="D48" s="489" t="s">
        <v>60</v>
      </c>
      <c r="E48" s="490"/>
      <c r="F48" s="243">
        <v>4045</v>
      </c>
      <c r="G48" s="237">
        <v>1816</v>
      </c>
      <c r="H48" s="238">
        <v>2229</v>
      </c>
      <c r="I48" s="239">
        <v>1362</v>
      </c>
      <c r="J48" s="237">
        <v>621</v>
      </c>
      <c r="K48" s="238">
        <v>741</v>
      </c>
      <c r="L48" s="239">
        <v>1318</v>
      </c>
      <c r="M48" s="237">
        <v>600</v>
      </c>
      <c r="N48" s="238">
        <v>718</v>
      </c>
      <c r="O48" s="239">
        <v>1339</v>
      </c>
      <c r="P48" s="237">
        <v>582</v>
      </c>
      <c r="Q48" s="238">
        <v>757</v>
      </c>
      <c r="R48" s="524">
        <v>26</v>
      </c>
      <c r="S48" s="524">
        <v>13</v>
      </c>
      <c r="T48" s="525">
        <v>13</v>
      </c>
    </row>
    <row r="49" spans="3:20" ht="30" customHeight="1" x14ac:dyDescent="0.4">
      <c r="C49" s="503"/>
      <c r="D49" s="516"/>
      <c r="E49" s="517"/>
      <c r="F49" s="530">
        <v>183</v>
      </c>
      <c r="G49" s="527">
        <v>115</v>
      </c>
      <c r="H49" s="531">
        <v>68</v>
      </c>
      <c r="I49" s="532">
        <v>55</v>
      </c>
      <c r="J49" s="527">
        <v>37</v>
      </c>
      <c r="K49" s="531">
        <v>18</v>
      </c>
      <c r="L49" s="532">
        <v>55</v>
      </c>
      <c r="M49" s="527">
        <v>36</v>
      </c>
      <c r="N49" s="531">
        <v>19</v>
      </c>
      <c r="O49" s="532">
        <v>73</v>
      </c>
      <c r="P49" s="527">
        <v>42</v>
      </c>
      <c r="Q49" s="528">
        <v>31</v>
      </c>
      <c r="R49" s="526" t="s">
        <v>84</v>
      </c>
      <c r="S49" s="527" t="s">
        <v>84</v>
      </c>
      <c r="T49" s="528" t="s">
        <v>84</v>
      </c>
    </row>
    <row r="50" spans="3:20" ht="30" customHeight="1" x14ac:dyDescent="0.4">
      <c r="C50" s="534" t="s">
        <v>264</v>
      </c>
      <c r="D50" s="489" t="s">
        <v>60</v>
      </c>
      <c r="E50" s="490"/>
      <c r="F50" s="243">
        <v>3964</v>
      </c>
      <c r="G50" s="237">
        <v>1813</v>
      </c>
      <c r="H50" s="238">
        <v>2151</v>
      </c>
      <c r="I50" s="239">
        <v>1331</v>
      </c>
      <c r="J50" s="237">
        <v>611</v>
      </c>
      <c r="K50" s="238">
        <v>720</v>
      </c>
      <c r="L50" s="239">
        <v>1326</v>
      </c>
      <c r="M50" s="237">
        <v>610</v>
      </c>
      <c r="N50" s="238">
        <v>716</v>
      </c>
      <c r="O50" s="239">
        <v>1281</v>
      </c>
      <c r="P50" s="237">
        <v>576</v>
      </c>
      <c r="Q50" s="238">
        <v>705</v>
      </c>
      <c r="R50" s="524">
        <v>26</v>
      </c>
      <c r="S50" s="524">
        <v>16</v>
      </c>
      <c r="T50" s="525">
        <v>10</v>
      </c>
    </row>
    <row r="51" spans="3:20" ht="30" customHeight="1" x14ac:dyDescent="0.4">
      <c r="C51" s="535"/>
      <c r="D51" s="536"/>
      <c r="E51" s="537"/>
      <c r="F51" s="530">
        <v>163</v>
      </c>
      <c r="G51" s="527">
        <v>109</v>
      </c>
      <c r="H51" s="531">
        <v>54</v>
      </c>
      <c r="I51" s="532">
        <v>55</v>
      </c>
      <c r="J51" s="527">
        <v>37</v>
      </c>
      <c r="K51" s="531">
        <v>18</v>
      </c>
      <c r="L51" s="532">
        <v>54</v>
      </c>
      <c r="M51" s="527">
        <v>36</v>
      </c>
      <c r="N51" s="531">
        <v>18</v>
      </c>
      <c r="O51" s="532">
        <v>54</v>
      </c>
      <c r="P51" s="527">
        <v>36</v>
      </c>
      <c r="Q51" s="528">
        <v>18</v>
      </c>
      <c r="R51" s="526" t="s">
        <v>84</v>
      </c>
      <c r="S51" s="527" t="s">
        <v>84</v>
      </c>
      <c r="T51" s="528" t="s">
        <v>84</v>
      </c>
    </row>
    <row r="52" spans="3:20" ht="30" customHeight="1" x14ac:dyDescent="0.4">
      <c r="C52" s="316" t="s">
        <v>150</v>
      </c>
      <c r="D52" s="489" t="s">
        <v>60</v>
      </c>
      <c r="E52" s="490"/>
      <c r="F52" s="243">
        <v>3930</v>
      </c>
      <c r="G52" s="237">
        <v>1767</v>
      </c>
      <c r="H52" s="238">
        <v>2163</v>
      </c>
      <c r="I52" s="239">
        <v>1311</v>
      </c>
      <c r="J52" s="237">
        <v>568</v>
      </c>
      <c r="K52" s="238">
        <v>743</v>
      </c>
      <c r="L52" s="239">
        <v>1309</v>
      </c>
      <c r="M52" s="237">
        <v>591</v>
      </c>
      <c r="N52" s="238">
        <v>718</v>
      </c>
      <c r="O52" s="239">
        <v>1291</v>
      </c>
      <c r="P52" s="237">
        <v>591</v>
      </c>
      <c r="Q52" s="238">
        <v>700</v>
      </c>
      <c r="R52" s="524">
        <v>19</v>
      </c>
      <c r="S52" s="524">
        <v>17</v>
      </c>
      <c r="T52" s="525">
        <v>2</v>
      </c>
    </row>
    <row r="53" spans="3:20" ht="30" customHeight="1" x14ac:dyDescent="0.4">
      <c r="C53" s="503"/>
      <c r="D53" s="516"/>
      <c r="E53" s="517"/>
      <c r="F53" s="530">
        <v>162</v>
      </c>
      <c r="G53" s="527">
        <v>113</v>
      </c>
      <c r="H53" s="531">
        <v>49</v>
      </c>
      <c r="I53" s="532">
        <v>55</v>
      </c>
      <c r="J53" s="527">
        <v>42</v>
      </c>
      <c r="K53" s="531">
        <v>13</v>
      </c>
      <c r="L53" s="532">
        <v>53</v>
      </c>
      <c r="M53" s="527">
        <v>35</v>
      </c>
      <c r="N53" s="531">
        <v>18</v>
      </c>
      <c r="O53" s="532">
        <v>54</v>
      </c>
      <c r="P53" s="527">
        <v>36</v>
      </c>
      <c r="Q53" s="528">
        <v>18</v>
      </c>
      <c r="R53" s="532" t="s">
        <v>84</v>
      </c>
      <c r="S53" s="527" t="s">
        <v>84</v>
      </c>
      <c r="T53" s="528" t="s">
        <v>84</v>
      </c>
    </row>
    <row r="54" spans="3:20" ht="30" customHeight="1" x14ac:dyDescent="0.4">
      <c r="C54" s="316" t="s">
        <v>151</v>
      </c>
      <c r="D54" s="489" t="s">
        <v>60</v>
      </c>
      <c r="E54" s="490"/>
      <c r="F54" s="243">
        <v>3899</v>
      </c>
      <c r="G54" s="237">
        <v>1765</v>
      </c>
      <c r="H54" s="238">
        <v>2134</v>
      </c>
      <c r="I54" s="239">
        <v>1298</v>
      </c>
      <c r="J54" s="237">
        <v>612</v>
      </c>
      <c r="K54" s="238">
        <v>686</v>
      </c>
      <c r="L54" s="239">
        <v>1291</v>
      </c>
      <c r="M54" s="237">
        <v>553</v>
      </c>
      <c r="N54" s="238">
        <v>738</v>
      </c>
      <c r="O54" s="239">
        <v>1282</v>
      </c>
      <c r="P54" s="237">
        <v>579</v>
      </c>
      <c r="Q54" s="238">
        <v>703</v>
      </c>
      <c r="R54" s="524">
        <v>28</v>
      </c>
      <c r="S54" s="524">
        <v>21</v>
      </c>
      <c r="T54" s="525">
        <v>7</v>
      </c>
    </row>
    <row r="55" spans="3:20" ht="30" customHeight="1" x14ac:dyDescent="0.4">
      <c r="C55" s="491"/>
      <c r="D55" s="516"/>
      <c r="E55" s="517"/>
      <c r="F55" s="538">
        <v>160</v>
      </c>
      <c r="G55" s="539">
        <v>111</v>
      </c>
      <c r="H55" s="540">
        <v>49</v>
      </c>
      <c r="I55" s="541">
        <v>56</v>
      </c>
      <c r="J55" s="539">
        <v>37</v>
      </c>
      <c r="K55" s="540">
        <v>19</v>
      </c>
      <c r="L55" s="541">
        <v>53</v>
      </c>
      <c r="M55" s="539">
        <v>41</v>
      </c>
      <c r="N55" s="540">
        <v>12</v>
      </c>
      <c r="O55" s="541">
        <v>51</v>
      </c>
      <c r="P55" s="539">
        <v>33</v>
      </c>
      <c r="Q55" s="542">
        <v>18</v>
      </c>
      <c r="R55" s="543" t="s">
        <v>84</v>
      </c>
      <c r="S55" s="539" t="s">
        <v>84</v>
      </c>
      <c r="T55" s="542" t="s">
        <v>84</v>
      </c>
    </row>
    <row r="56" spans="3:20" ht="30" customHeight="1" x14ac:dyDescent="0.4">
      <c r="C56" s="316" t="s">
        <v>152</v>
      </c>
      <c r="D56" s="489" t="s">
        <v>60</v>
      </c>
      <c r="E56" s="490"/>
      <c r="F56" s="243">
        <v>3687</v>
      </c>
      <c r="G56" s="237">
        <v>1621</v>
      </c>
      <c r="H56" s="238">
        <v>2066</v>
      </c>
      <c r="I56" s="239">
        <v>1240</v>
      </c>
      <c r="J56" s="237">
        <v>535</v>
      </c>
      <c r="K56" s="238">
        <v>705</v>
      </c>
      <c r="L56" s="239">
        <v>1222</v>
      </c>
      <c r="M56" s="237">
        <v>562</v>
      </c>
      <c r="N56" s="238">
        <v>660</v>
      </c>
      <c r="O56" s="239">
        <v>1197</v>
      </c>
      <c r="P56" s="237">
        <v>502</v>
      </c>
      <c r="Q56" s="238">
        <v>695</v>
      </c>
      <c r="R56" s="524">
        <v>28</v>
      </c>
      <c r="S56" s="524">
        <v>22</v>
      </c>
      <c r="T56" s="525">
        <v>6</v>
      </c>
    </row>
    <row r="57" spans="3:20" ht="30" customHeight="1" x14ac:dyDescent="0.4">
      <c r="C57" s="491"/>
      <c r="D57" s="516"/>
      <c r="E57" s="517"/>
      <c r="F57" s="538">
        <v>159</v>
      </c>
      <c r="G57" s="539">
        <v>112</v>
      </c>
      <c r="H57" s="540">
        <v>47</v>
      </c>
      <c r="I57" s="541">
        <v>53</v>
      </c>
      <c r="J57" s="539">
        <v>35</v>
      </c>
      <c r="K57" s="540">
        <v>18</v>
      </c>
      <c r="L57" s="541">
        <v>55</v>
      </c>
      <c r="M57" s="539">
        <v>37</v>
      </c>
      <c r="N57" s="540">
        <v>18</v>
      </c>
      <c r="O57" s="541">
        <v>51</v>
      </c>
      <c r="P57" s="539">
        <v>40</v>
      </c>
      <c r="Q57" s="542">
        <v>11</v>
      </c>
      <c r="R57" s="543" t="s">
        <v>84</v>
      </c>
      <c r="S57" s="539" t="s">
        <v>84</v>
      </c>
      <c r="T57" s="542" t="s">
        <v>84</v>
      </c>
    </row>
    <row r="58" spans="3:20" ht="30" customHeight="1" x14ac:dyDescent="0.4">
      <c r="C58" s="316" t="s">
        <v>153</v>
      </c>
      <c r="D58" s="489" t="s">
        <v>60</v>
      </c>
      <c r="E58" s="490"/>
      <c r="F58" s="243">
        <v>3700</v>
      </c>
      <c r="G58" s="237">
        <v>1624</v>
      </c>
      <c r="H58" s="238">
        <v>2076</v>
      </c>
      <c r="I58" s="239">
        <v>1276</v>
      </c>
      <c r="J58" s="237">
        <v>532</v>
      </c>
      <c r="K58" s="238">
        <v>744</v>
      </c>
      <c r="L58" s="239">
        <v>1214</v>
      </c>
      <c r="M58" s="237">
        <v>526</v>
      </c>
      <c r="N58" s="238">
        <v>688</v>
      </c>
      <c r="O58" s="239">
        <v>1180</v>
      </c>
      <c r="P58" s="237">
        <v>546</v>
      </c>
      <c r="Q58" s="238">
        <v>634</v>
      </c>
      <c r="R58" s="524">
        <v>30</v>
      </c>
      <c r="S58" s="524">
        <v>20</v>
      </c>
      <c r="T58" s="525">
        <v>10</v>
      </c>
    </row>
    <row r="59" spans="3:20" ht="30" customHeight="1" x14ac:dyDescent="0.4">
      <c r="C59" s="323"/>
      <c r="D59" s="544"/>
      <c r="E59" s="545"/>
      <c r="F59" s="538">
        <v>168</v>
      </c>
      <c r="G59" s="539">
        <v>109</v>
      </c>
      <c r="H59" s="540">
        <v>59</v>
      </c>
      <c r="I59" s="541">
        <v>60</v>
      </c>
      <c r="J59" s="539">
        <v>37</v>
      </c>
      <c r="K59" s="540">
        <v>23</v>
      </c>
      <c r="L59" s="541">
        <v>52</v>
      </c>
      <c r="M59" s="539">
        <v>34</v>
      </c>
      <c r="N59" s="540">
        <v>18</v>
      </c>
      <c r="O59" s="541">
        <v>56</v>
      </c>
      <c r="P59" s="539">
        <v>38</v>
      </c>
      <c r="Q59" s="542">
        <v>18</v>
      </c>
      <c r="R59" s="543" t="s">
        <v>84</v>
      </c>
      <c r="S59" s="539" t="s">
        <v>84</v>
      </c>
      <c r="T59" s="542" t="s">
        <v>84</v>
      </c>
    </row>
    <row r="60" spans="3:20" ht="30" customHeight="1" x14ac:dyDescent="0.4">
      <c r="C60" s="316" t="s">
        <v>154</v>
      </c>
      <c r="D60" s="489" t="s">
        <v>60</v>
      </c>
      <c r="E60" s="490"/>
      <c r="F60" s="243">
        <v>3683</v>
      </c>
      <c r="G60" s="237">
        <v>1590</v>
      </c>
      <c r="H60" s="238">
        <v>2093</v>
      </c>
      <c r="I60" s="239">
        <v>1244</v>
      </c>
      <c r="J60" s="237">
        <v>545</v>
      </c>
      <c r="K60" s="238">
        <v>699</v>
      </c>
      <c r="L60" s="239">
        <v>1231</v>
      </c>
      <c r="M60" s="237">
        <v>508</v>
      </c>
      <c r="N60" s="238">
        <v>723</v>
      </c>
      <c r="O60" s="239">
        <v>1182</v>
      </c>
      <c r="P60" s="237">
        <v>517</v>
      </c>
      <c r="Q60" s="238">
        <v>665</v>
      </c>
      <c r="R60" s="524">
        <v>26</v>
      </c>
      <c r="S60" s="524">
        <v>20</v>
      </c>
      <c r="T60" s="525">
        <v>6</v>
      </c>
    </row>
    <row r="61" spans="3:20" ht="30" customHeight="1" x14ac:dyDescent="0.4">
      <c r="C61" s="323"/>
      <c r="D61" s="546"/>
      <c r="E61" s="547"/>
      <c r="F61" s="538">
        <v>172</v>
      </c>
      <c r="G61" s="539">
        <v>106</v>
      </c>
      <c r="H61" s="540">
        <v>66</v>
      </c>
      <c r="I61" s="541">
        <v>60</v>
      </c>
      <c r="J61" s="539">
        <v>35</v>
      </c>
      <c r="K61" s="540">
        <v>25</v>
      </c>
      <c r="L61" s="541">
        <v>60</v>
      </c>
      <c r="M61" s="539">
        <v>37</v>
      </c>
      <c r="N61" s="540">
        <v>23</v>
      </c>
      <c r="O61" s="541">
        <v>52</v>
      </c>
      <c r="P61" s="539">
        <v>34</v>
      </c>
      <c r="Q61" s="542">
        <v>18</v>
      </c>
      <c r="R61" s="543" t="s">
        <v>83</v>
      </c>
      <c r="S61" s="539" t="s">
        <v>83</v>
      </c>
      <c r="T61" s="542" t="s">
        <v>83</v>
      </c>
    </row>
    <row r="62" spans="3:20" ht="12.95" customHeight="1" x14ac:dyDescent="0.4">
      <c r="C62" s="323"/>
      <c r="D62" s="548"/>
      <c r="E62" s="549" t="s">
        <v>265</v>
      </c>
      <c r="F62" s="501">
        <v>39727</v>
      </c>
      <c r="G62" s="228">
        <v>19913</v>
      </c>
      <c r="H62" s="229">
        <v>19814</v>
      </c>
      <c r="I62" s="550">
        <v>13697</v>
      </c>
      <c r="J62" s="228">
        <v>6842</v>
      </c>
      <c r="K62" s="229">
        <v>6855</v>
      </c>
      <c r="L62" s="550">
        <v>13208</v>
      </c>
      <c r="M62" s="228">
        <v>6633</v>
      </c>
      <c r="N62" s="229">
        <v>6575</v>
      </c>
      <c r="O62" s="550">
        <v>12650</v>
      </c>
      <c r="P62" s="228">
        <v>6308</v>
      </c>
      <c r="Q62" s="230">
        <v>6342</v>
      </c>
      <c r="R62" s="550">
        <v>114</v>
      </c>
      <c r="S62" s="550">
        <v>75</v>
      </c>
      <c r="T62" s="230">
        <v>39</v>
      </c>
    </row>
    <row r="63" spans="3:20" ht="12.95" customHeight="1" x14ac:dyDescent="0.4">
      <c r="C63" s="323"/>
      <c r="D63" s="548"/>
      <c r="E63" s="549" t="s">
        <v>266</v>
      </c>
      <c r="F63" s="501">
        <v>3032</v>
      </c>
      <c r="G63" s="228">
        <v>1653</v>
      </c>
      <c r="H63" s="229">
        <v>1379</v>
      </c>
      <c r="I63" s="550">
        <v>1068</v>
      </c>
      <c r="J63" s="550">
        <v>597</v>
      </c>
      <c r="K63" s="230">
        <v>471</v>
      </c>
      <c r="L63" s="550">
        <v>1002</v>
      </c>
      <c r="M63" s="228">
        <v>552</v>
      </c>
      <c r="N63" s="229">
        <v>450</v>
      </c>
      <c r="O63" s="550">
        <v>962</v>
      </c>
      <c r="P63" s="228">
        <v>504</v>
      </c>
      <c r="Q63" s="229">
        <v>458</v>
      </c>
      <c r="R63" s="551" t="s">
        <v>83</v>
      </c>
      <c r="S63" s="551" t="s">
        <v>83</v>
      </c>
      <c r="T63" s="552" t="s">
        <v>83</v>
      </c>
    </row>
    <row r="64" spans="3:20" ht="12.95" customHeight="1" x14ac:dyDescent="0.4">
      <c r="C64" s="324"/>
      <c r="D64" s="553"/>
      <c r="E64" s="554" t="s">
        <v>267</v>
      </c>
      <c r="F64" s="343">
        <v>1139</v>
      </c>
      <c r="G64" s="232">
        <v>720</v>
      </c>
      <c r="H64" s="233">
        <v>419</v>
      </c>
      <c r="I64" s="234">
        <v>396</v>
      </c>
      <c r="J64" s="234">
        <v>248</v>
      </c>
      <c r="K64" s="235">
        <v>148</v>
      </c>
      <c r="L64" s="234">
        <v>372</v>
      </c>
      <c r="M64" s="232">
        <v>234</v>
      </c>
      <c r="N64" s="233">
        <v>138</v>
      </c>
      <c r="O64" s="234">
        <v>354</v>
      </c>
      <c r="P64" s="232">
        <v>225</v>
      </c>
      <c r="Q64" s="233">
        <v>129</v>
      </c>
      <c r="R64" s="555" t="s">
        <v>84</v>
      </c>
      <c r="S64" s="555" t="s">
        <v>84</v>
      </c>
      <c r="T64" s="556" t="s">
        <v>84</v>
      </c>
    </row>
    <row r="65" spans="3:20" ht="16.5" customHeight="1" x14ac:dyDescent="0.4">
      <c r="C65" s="18" t="s">
        <v>268</v>
      </c>
      <c r="D65" s="18"/>
      <c r="T65" s="244" t="s">
        <v>269</v>
      </c>
    </row>
    <row r="66" spans="3:20" ht="16.5" customHeight="1" x14ac:dyDescent="0.4">
      <c r="C66" s="18" t="s">
        <v>270</v>
      </c>
      <c r="D66" s="18"/>
      <c r="T66" s="557" t="s">
        <v>271</v>
      </c>
    </row>
  </sheetData>
  <mergeCells count="68">
    <mergeCell ref="C58:C59"/>
    <mergeCell ref="D58:E58"/>
    <mergeCell ref="D59:E59"/>
    <mergeCell ref="C60:C64"/>
    <mergeCell ref="D60:E60"/>
    <mergeCell ref="D61:E61"/>
    <mergeCell ref="C54:C55"/>
    <mergeCell ref="D54:E54"/>
    <mergeCell ref="D55:E55"/>
    <mergeCell ref="C56:C57"/>
    <mergeCell ref="D56:E56"/>
    <mergeCell ref="D57:E57"/>
    <mergeCell ref="C50:C51"/>
    <mergeCell ref="D50:E50"/>
    <mergeCell ref="D51:E51"/>
    <mergeCell ref="C52:C53"/>
    <mergeCell ref="D52:E52"/>
    <mergeCell ref="D53:E53"/>
    <mergeCell ref="C46:C47"/>
    <mergeCell ref="D46:E46"/>
    <mergeCell ref="D47:E47"/>
    <mergeCell ref="C48:C49"/>
    <mergeCell ref="D48:E48"/>
    <mergeCell ref="D49:E49"/>
    <mergeCell ref="C42:C43"/>
    <mergeCell ref="D42:E42"/>
    <mergeCell ref="D43:E43"/>
    <mergeCell ref="C44:C45"/>
    <mergeCell ref="D44:E44"/>
    <mergeCell ref="D45:E45"/>
    <mergeCell ref="C38:C39"/>
    <mergeCell ref="D38:E38"/>
    <mergeCell ref="D39:E39"/>
    <mergeCell ref="C40:C41"/>
    <mergeCell ref="D40:E40"/>
    <mergeCell ref="D41:E41"/>
    <mergeCell ref="C34:C35"/>
    <mergeCell ref="D34:E34"/>
    <mergeCell ref="D35:E35"/>
    <mergeCell ref="C36:C37"/>
    <mergeCell ref="D36:E36"/>
    <mergeCell ref="D37:E37"/>
    <mergeCell ref="C30:C31"/>
    <mergeCell ref="D30:E30"/>
    <mergeCell ref="D31:E31"/>
    <mergeCell ref="C32:C33"/>
    <mergeCell ref="D32:E32"/>
    <mergeCell ref="D33:E33"/>
    <mergeCell ref="C26:C27"/>
    <mergeCell ref="D26:E26"/>
    <mergeCell ref="D27:E27"/>
    <mergeCell ref="C28:C29"/>
    <mergeCell ref="D28:E28"/>
    <mergeCell ref="D29:E29"/>
    <mergeCell ref="C17:C21"/>
    <mergeCell ref="D17:E17"/>
    <mergeCell ref="C22:C23"/>
    <mergeCell ref="D22:E22"/>
    <mergeCell ref="D23:E23"/>
    <mergeCell ref="C24:C25"/>
    <mergeCell ref="D24:E24"/>
    <mergeCell ref="D25:E25"/>
    <mergeCell ref="C5:C6"/>
    <mergeCell ref="E5:E6"/>
    <mergeCell ref="C7:C11"/>
    <mergeCell ref="D7:E7"/>
    <mergeCell ref="C12:C16"/>
    <mergeCell ref="D12:E12"/>
  </mergeCells>
  <phoneticPr fontId="4"/>
  <hyperlinks>
    <hyperlink ref="A1" location="基本情報!C96" display="基本情報"/>
    <hyperlink ref="T66" r:id="rId1"/>
  </hyperlinks>
  <pageMargins left="0.70866141732283472" right="0.70866141732283472" top="0.74803149606299213" bottom="0.74803149606299213" header="0.31496062992125984" footer="0.31496062992125984"/>
  <pageSetup paperSize="9" scale="57" orientation="landscape" r:id="rId2"/>
  <rowBreaks count="1" manualBreakCount="1">
    <brk id="37" min="2" max="1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>
    <tabColor rgb="FF99CCFF"/>
  </sheetPr>
  <dimension ref="A1:Q68"/>
  <sheetViews>
    <sheetView zoomScaleNormal="100" zoomScaleSheetLayoutView="85" workbookViewId="0">
      <selection activeCell="C4" sqref="C4"/>
    </sheetView>
  </sheetViews>
  <sheetFormatPr defaultColWidth="9" defaultRowHeight="13.5" x14ac:dyDescent="0.4"/>
  <cols>
    <col min="1" max="1" width="4.625" style="36" customWidth="1"/>
    <col min="2" max="2" width="2.125" style="36" customWidth="1"/>
    <col min="3" max="3" width="6.125" style="36" customWidth="1"/>
    <col min="4" max="4" width="3.75" style="80" customWidth="1"/>
    <col min="5" max="5" width="19.75" style="36" customWidth="1"/>
    <col min="6" max="11" width="15" style="36" customWidth="1"/>
    <col min="12" max="16384" width="9" style="36"/>
  </cols>
  <sheetData>
    <row r="1" spans="1:13" x14ac:dyDescent="0.4">
      <c r="A1" s="7" t="s">
        <v>2</v>
      </c>
      <c r="B1" s="8"/>
    </row>
    <row r="2" spans="1:13" x14ac:dyDescent="0.4">
      <c r="A2" s="10"/>
      <c r="B2" s="8"/>
    </row>
    <row r="3" spans="1:13" ht="21" customHeight="1" x14ac:dyDescent="0.4">
      <c r="C3" s="120" t="s">
        <v>272</v>
      </c>
      <c r="D3" s="558"/>
      <c r="E3" s="120"/>
      <c r="F3" s="120"/>
      <c r="K3" s="394"/>
    </row>
    <row r="4" spans="1:13" ht="16.5" customHeight="1" x14ac:dyDescent="0.4">
      <c r="E4" s="162"/>
      <c r="F4" s="245"/>
      <c r="K4" s="35" t="s">
        <v>273</v>
      </c>
    </row>
    <row r="5" spans="1:13" ht="18.75" customHeight="1" x14ac:dyDescent="0.4">
      <c r="C5" s="306" t="s">
        <v>181</v>
      </c>
      <c r="D5" s="559"/>
      <c r="E5" s="479" t="s">
        <v>125</v>
      </c>
      <c r="F5" s="347" t="s">
        <v>216</v>
      </c>
      <c r="G5" s="347"/>
      <c r="H5" s="348"/>
      <c r="I5" s="350" t="s">
        <v>127</v>
      </c>
      <c r="J5" s="350"/>
      <c r="K5" s="351"/>
    </row>
    <row r="6" spans="1:13" ht="18.75" customHeight="1" x14ac:dyDescent="0.4">
      <c r="C6" s="311"/>
      <c r="D6" s="560"/>
      <c r="E6" s="485"/>
      <c r="F6" s="561" t="s">
        <v>129</v>
      </c>
      <c r="G6" s="562" t="s">
        <v>58</v>
      </c>
      <c r="H6" s="359" t="s">
        <v>59</v>
      </c>
      <c r="I6" s="561" t="s">
        <v>129</v>
      </c>
      <c r="J6" s="562" t="s">
        <v>58</v>
      </c>
      <c r="K6" s="359" t="s">
        <v>59</v>
      </c>
    </row>
    <row r="7" spans="1:13" ht="30" customHeight="1" x14ac:dyDescent="0.4">
      <c r="C7" s="316" t="s">
        <v>245</v>
      </c>
      <c r="D7" s="489" t="s">
        <v>60</v>
      </c>
      <c r="E7" s="490"/>
      <c r="F7" s="563">
        <v>4467</v>
      </c>
      <c r="G7" s="564">
        <v>2093</v>
      </c>
      <c r="H7" s="565">
        <v>2374</v>
      </c>
      <c r="I7" s="563">
        <v>357</v>
      </c>
      <c r="J7" s="564">
        <v>210</v>
      </c>
      <c r="K7" s="565">
        <v>147</v>
      </c>
      <c r="M7" s="566"/>
    </row>
    <row r="8" spans="1:13" ht="18.75" customHeight="1" x14ac:dyDescent="0.4">
      <c r="C8" s="491"/>
      <c r="D8" s="499"/>
      <c r="E8" s="567"/>
      <c r="F8" s="568">
        <v>120</v>
      </c>
      <c r="G8" s="569">
        <v>65</v>
      </c>
      <c r="H8" s="570">
        <v>55</v>
      </c>
      <c r="I8" s="571">
        <v>43</v>
      </c>
      <c r="J8" s="569">
        <v>25</v>
      </c>
      <c r="K8" s="570">
        <v>18</v>
      </c>
      <c r="M8" s="566"/>
    </row>
    <row r="9" spans="1:13" ht="18.75" customHeight="1" x14ac:dyDescent="0.4">
      <c r="C9" s="491"/>
      <c r="D9" s="499"/>
      <c r="E9" s="572" t="s">
        <v>184</v>
      </c>
      <c r="F9" s="573">
        <v>3072</v>
      </c>
      <c r="G9" s="574">
        <v>1412</v>
      </c>
      <c r="H9" s="575">
        <v>1660</v>
      </c>
      <c r="I9" s="576">
        <v>256</v>
      </c>
      <c r="J9" s="574">
        <v>153</v>
      </c>
      <c r="K9" s="575">
        <v>103</v>
      </c>
      <c r="M9" s="566"/>
    </row>
    <row r="10" spans="1:13" ht="18.75" customHeight="1" x14ac:dyDescent="0.4">
      <c r="C10" s="491"/>
      <c r="D10" s="499"/>
      <c r="E10" s="572" t="s">
        <v>185</v>
      </c>
      <c r="F10" s="573">
        <v>743</v>
      </c>
      <c r="G10" s="574">
        <v>402</v>
      </c>
      <c r="H10" s="575">
        <v>341</v>
      </c>
      <c r="I10" s="576">
        <v>56</v>
      </c>
      <c r="J10" s="574">
        <v>34</v>
      </c>
      <c r="K10" s="575">
        <v>22</v>
      </c>
      <c r="M10" s="566"/>
    </row>
    <row r="11" spans="1:13" ht="18.75" customHeight="1" x14ac:dyDescent="0.4">
      <c r="C11" s="503"/>
      <c r="D11" s="499"/>
      <c r="E11" s="572" t="s">
        <v>247</v>
      </c>
      <c r="F11" s="577">
        <v>652</v>
      </c>
      <c r="G11" s="578">
        <v>279</v>
      </c>
      <c r="H11" s="579">
        <v>373</v>
      </c>
      <c r="I11" s="580">
        <v>45</v>
      </c>
      <c r="J11" s="578">
        <v>23</v>
      </c>
      <c r="K11" s="579">
        <v>22</v>
      </c>
      <c r="M11" s="566"/>
    </row>
    <row r="12" spans="1:13" ht="30" customHeight="1" x14ac:dyDescent="0.4">
      <c r="C12" s="316" t="s">
        <v>274</v>
      </c>
      <c r="D12" s="489" t="s">
        <v>60</v>
      </c>
      <c r="E12" s="490"/>
      <c r="F12" s="563">
        <v>4429</v>
      </c>
      <c r="G12" s="564">
        <v>2064</v>
      </c>
      <c r="H12" s="565">
        <v>2365</v>
      </c>
      <c r="I12" s="563">
        <v>351</v>
      </c>
      <c r="J12" s="564">
        <v>198</v>
      </c>
      <c r="K12" s="565">
        <v>153</v>
      </c>
      <c r="M12" s="566"/>
    </row>
    <row r="13" spans="1:13" ht="18.75" customHeight="1" x14ac:dyDescent="0.4">
      <c r="C13" s="491"/>
      <c r="D13" s="499"/>
      <c r="E13" s="567"/>
      <c r="F13" s="568">
        <v>118</v>
      </c>
      <c r="G13" s="569">
        <v>62</v>
      </c>
      <c r="H13" s="570">
        <v>56</v>
      </c>
      <c r="I13" s="571">
        <v>41</v>
      </c>
      <c r="J13" s="569">
        <v>23</v>
      </c>
      <c r="K13" s="570">
        <v>18</v>
      </c>
      <c r="M13" s="566"/>
    </row>
    <row r="14" spans="1:13" ht="18.75" customHeight="1" x14ac:dyDescent="0.4">
      <c r="C14" s="491"/>
      <c r="D14" s="499"/>
      <c r="E14" s="572" t="s">
        <v>184</v>
      </c>
      <c r="F14" s="573">
        <v>3067</v>
      </c>
      <c r="G14" s="574">
        <v>1381</v>
      </c>
      <c r="H14" s="575">
        <v>1686</v>
      </c>
      <c r="I14" s="576">
        <v>253</v>
      </c>
      <c r="J14" s="574">
        <v>146</v>
      </c>
      <c r="K14" s="575">
        <v>107</v>
      </c>
      <c r="M14" s="566"/>
    </row>
    <row r="15" spans="1:13" ht="18.75" customHeight="1" x14ac:dyDescent="0.4">
      <c r="C15" s="491"/>
      <c r="D15" s="499"/>
      <c r="E15" s="572" t="s">
        <v>185</v>
      </c>
      <c r="F15" s="573">
        <v>731</v>
      </c>
      <c r="G15" s="574">
        <v>402</v>
      </c>
      <c r="H15" s="575">
        <v>329</v>
      </c>
      <c r="I15" s="576">
        <v>54</v>
      </c>
      <c r="J15" s="574">
        <v>31</v>
      </c>
      <c r="K15" s="575">
        <v>23</v>
      </c>
      <c r="M15" s="566"/>
    </row>
    <row r="16" spans="1:13" ht="18.75" customHeight="1" x14ac:dyDescent="0.4">
      <c r="C16" s="503"/>
      <c r="D16" s="499"/>
      <c r="E16" s="572" t="s">
        <v>247</v>
      </c>
      <c r="F16" s="577">
        <v>631</v>
      </c>
      <c r="G16" s="578">
        <v>281</v>
      </c>
      <c r="H16" s="579">
        <v>350</v>
      </c>
      <c r="I16" s="580">
        <v>44</v>
      </c>
      <c r="J16" s="578">
        <v>21</v>
      </c>
      <c r="K16" s="579">
        <v>23</v>
      </c>
      <c r="M16" s="566"/>
    </row>
    <row r="17" spans="3:13" ht="30" customHeight="1" x14ac:dyDescent="0.4">
      <c r="C17" s="316" t="s">
        <v>275</v>
      </c>
      <c r="D17" s="489" t="s">
        <v>60</v>
      </c>
      <c r="E17" s="490"/>
      <c r="F17" s="563">
        <v>4376</v>
      </c>
      <c r="G17" s="564">
        <v>2064</v>
      </c>
      <c r="H17" s="565">
        <v>2312</v>
      </c>
      <c r="I17" s="563">
        <v>359</v>
      </c>
      <c r="J17" s="564">
        <v>196</v>
      </c>
      <c r="K17" s="565">
        <v>163</v>
      </c>
      <c r="M17" s="566"/>
    </row>
    <row r="18" spans="3:13" ht="18.75" customHeight="1" x14ac:dyDescent="0.4">
      <c r="C18" s="491"/>
      <c r="D18" s="499"/>
      <c r="E18" s="567"/>
      <c r="F18" s="568">
        <v>117</v>
      </c>
      <c r="G18" s="569">
        <v>69</v>
      </c>
      <c r="H18" s="570">
        <v>48</v>
      </c>
      <c r="I18" s="571">
        <v>39</v>
      </c>
      <c r="J18" s="569">
        <v>21</v>
      </c>
      <c r="K18" s="570">
        <v>18</v>
      </c>
      <c r="M18" s="566"/>
    </row>
    <row r="19" spans="3:13" ht="18.75" customHeight="1" x14ac:dyDescent="0.4">
      <c r="C19" s="491"/>
      <c r="D19" s="499"/>
      <c r="E19" s="572" t="s">
        <v>184</v>
      </c>
      <c r="F19" s="573">
        <v>3047</v>
      </c>
      <c r="G19" s="574">
        <v>1385</v>
      </c>
      <c r="H19" s="575">
        <v>1662</v>
      </c>
      <c r="I19" s="576">
        <v>256</v>
      </c>
      <c r="J19" s="574">
        <v>145</v>
      </c>
      <c r="K19" s="575">
        <v>111</v>
      </c>
      <c r="M19" s="566"/>
    </row>
    <row r="20" spans="3:13" ht="18.75" customHeight="1" x14ac:dyDescent="0.4">
      <c r="C20" s="491"/>
      <c r="D20" s="499"/>
      <c r="E20" s="572" t="s">
        <v>185</v>
      </c>
      <c r="F20" s="573">
        <v>703</v>
      </c>
      <c r="G20" s="574">
        <v>397</v>
      </c>
      <c r="H20" s="575">
        <v>306</v>
      </c>
      <c r="I20" s="576">
        <v>55</v>
      </c>
      <c r="J20" s="574">
        <v>30</v>
      </c>
      <c r="K20" s="575">
        <v>25</v>
      </c>
      <c r="M20" s="566"/>
    </row>
    <row r="21" spans="3:13" ht="18.75" customHeight="1" x14ac:dyDescent="0.4">
      <c r="C21" s="503"/>
      <c r="D21" s="499"/>
      <c r="E21" s="572" t="s">
        <v>247</v>
      </c>
      <c r="F21" s="577">
        <v>626</v>
      </c>
      <c r="G21" s="578">
        <v>282</v>
      </c>
      <c r="H21" s="579">
        <v>344</v>
      </c>
      <c r="I21" s="580">
        <v>48</v>
      </c>
      <c r="J21" s="578">
        <v>21</v>
      </c>
      <c r="K21" s="579">
        <v>27</v>
      </c>
      <c r="M21" s="566"/>
    </row>
    <row r="22" spans="3:13" ht="33.75" customHeight="1" x14ac:dyDescent="0.4">
      <c r="C22" s="316" t="s">
        <v>250</v>
      </c>
      <c r="D22" s="489" t="s">
        <v>60</v>
      </c>
      <c r="E22" s="490"/>
      <c r="F22" s="563">
        <v>4311</v>
      </c>
      <c r="G22" s="564">
        <v>2075</v>
      </c>
      <c r="H22" s="565">
        <v>2236</v>
      </c>
      <c r="I22" s="563">
        <v>352</v>
      </c>
      <c r="J22" s="564">
        <v>173</v>
      </c>
      <c r="K22" s="565">
        <v>179</v>
      </c>
      <c r="M22" s="566"/>
    </row>
    <row r="23" spans="3:13" ht="33.75" customHeight="1" x14ac:dyDescent="0.4">
      <c r="C23" s="491"/>
      <c r="D23" s="506"/>
      <c r="E23" s="507"/>
      <c r="F23" s="571">
        <v>118</v>
      </c>
      <c r="G23" s="569">
        <v>69</v>
      </c>
      <c r="H23" s="570">
        <v>49</v>
      </c>
      <c r="I23" s="571">
        <v>40</v>
      </c>
      <c r="J23" s="569">
        <v>18</v>
      </c>
      <c r="K23" s="570">
        <v>22</v>
      </c>
      <c r="M23" s="566"/>
    </row>
    <row r="24" spans="3:13" ht="33.75" customHeight="1" x14ac:dyDescent="0.4">
      <c r="C24" s="316" t="s">
        <v>251</v>
      </c>
      <c r="D24" s="489" t="s">
        <v>60</v>
      </c>
      <c r="E24" s="490"/>
      <c r="F24" s="563">
        <v>4134</v>
      </c>
      <c r="G24" s="564">
        <v>1950</v>
      </c>
      <c r="H24" s="565">
        <v>2184</v>
      </c>
      <c r="I24" s="563">
        <v>347</v>
      </c>
      <c r="J24" s="564">
        <v>173</v>
      </c>
      <c r="K24" s="565">
        <v>174</v>
      </c>
      <c r="M24" s="566"/>
    </row>
    <row r="25" spans="3:13" ht="33.75" customHeight="1" x14ac:dyDescent="0.4">
      <c r="C25" s="503"/>
      <c r="D25" s="506"/>
      <c r="E25" s="507"/>
      <c r="F25" s="581">
        <v>118</v>
      </c>
      <c r="G25" s="582">
        <v>69</v>
      </c>
      <c r="H25" s="583">
        <v>49</v>
      </c>
      <c r="I25" s="581">
        <v>41</v>
      </c>
      <c r="J25" s="582">
        <v>16</v>
      </c>
      <c r="K25" s="583">
        <v>25</v>
      </c>
      <c r="M25" s="566"/>
    </row>
    <row r="26" spans="3:13" ht="33.75" customHeight="1" x14ac:dyDescent="0.4">
      <c r="C26" s="316" t="s">
        <v>252</v>
      </c>
      <c r="D26" s="489" t="s">
        <v>60</v>
      </c>
      <c r="E26" s="490"/>
      <c r="F26" s="563">
        <v>4103</v>
      </c>
      <c r="G26" s="564">
        <v>1893</v>
      </c>
      <c r="H26" s="565">
        <v>2210</v>
      </c>
      <c r="I26" s="563">
        <v>348</v>
      </c>
      <c r="J26" s="564">
        <v>177</v>
      </c>
      <c r="K26" s="565">
        <v>171</v>
      </c>
      <c r="M26" s="566"/>
    </row>
    <row r="27" spans="3:13" ht="33.75" customHeight="1" x14ac:dyDescent="0.4">
      <c r="C27" s="503"/>
      <c r="D27" s="506"/>
      <c r="E27" s="507"/>
      <c r="F27" s="581">
        <v>124</v>
      </c>
      <c r="G27" s="582">
        <v>70</v>
      </c>
      <c r="H27" s="583">
        <v>54</v>
      </c>
      <c r="I27" s="581">
        <v>45</v>
      </c>
      <c r="J27" s="582">
        <v>18</v>
      </c>
      <c r="K27" s="583">
        <v>27</v>
      </c>
      <c r="M27" s="566"/>
    </row>
    <row r="28" spans="3:13" ht="33.75" customHeight="1" x14ac:dyDescent="0.4">
      <c r="C28" s="316" t="s">
        <v>253</v>
      </c>
      <c r="D28" s="489" t="s">
        <v>60</v>
      </c>
      <c r="E28" s="490"/>
      <c r="F28" s="563">
        <v>4110</v>
      </c>
      <c r="G28" s="564">
        <v>1831</v>
      </c>
      <c r="H28" s="565">
        <v>2279</v>
      </c>
      <c r="I28" s="563">
        <v>346</v>
      </c>
      <c r="J28" s="564">
        <v>179</v>
      </c>
      <c r="K28" s="565">
        <v>167</v>
      </c>
      <c r="M28" s="566"/>
    </row>
    <row r="29" spans="3:13" ht="33.75" customHeight="1" x14ac:dyDescent="0.4">
      <c r="C29" s="503"/>
      <c r="D29" s="506"/>
      <c r="E29" s="507"/>
      <c r="F29" s="581">
        <v>131</v>
      </c>
      <c r="G29" s="582">
        <v>72</v>
      </c>
      <c r="H29" s="583">
        <v>59</v>
      </c>
      <c r="I29" s="581">
        <v>43</v>
      </c>
      <c r="J29" s="582">
        <v>18</v>
      </c>
      <c r="K29" s="583">
        <v>25</v>
      </c>
      <c r="M29" s="566"/>
    </row>
    <row r="30" spans="3:13" ht="33.75" customHeight="1" x14ac:dyDescent="0.4">
      <c r="C30" s="316" t="s">
        <v>254</v>
      </c>
      <c r="D30" s="489" t="s">
        <v>60</v>
      </c>
      <c r="E30" s="490"/>
      <c r="F30" s="563">
        <v>4230</v>
      </c>
      <c r="G30" s="564">
        <v>1900</v>
      </c>
      <c r="H30" s="565">
        <v>2330</v>
      </c>
      <c r="I30" s="563">
        <v>350</v>
      </c>
      <c r="J30" s="564">
        <v>177</v>
      </c>
      <c r="K30" s="565">
        <v>173</v>
      </c>
      <c r="M30" s="566"/>
    </row>
    <row r="31" spans="3:13" ht="33.75" customHeight="1" x14ac:dyDescent="0.4">
      <c r="C31" s="503"/>
      <c r="D31" s="506"/>
      <c r="E31" s="507"/>
      <c r="F31" s="581">
        <v>134</v>
      </c>
      <c r="G31" s="582">
        <v>79</v>
      </c>
      <c r="H31" s="583">
        <v>55</v>
      </c>
      <c r="I31" s="581">
        <v>43</v>
      </c>
      <c r="J31" s="582">
        <v>25</v>
      </c>
      <c r="K31" s="583">
        <v>18</v>
      </c>
      <c r="M31" s="566"/>
    </row>
    <row r="32" spans="3:13" ht="33.75" customHeight="1" x14ac:dyDescent="0.4">
      <c r="C32" s="316" t="s">
        <v>255</v>
      </c>
      <c r="D32" s="489" t="s">
        <v>60</v>
      </c>
      <c r="E32" s="490"/>
      <c r="F32" s="563">
        <v>4241</v>
      </c>
      <c r="G32" s="564">
        <v>1948</v>
      </c>
      <c r="H32" s="565">
        <v>2293</v>
      </c>
      <c r="I32" s="563">
        <v>355</v>
      </c>
      <c r="J32" s="564">
        <v>182</v>
      </c>
      <c r="K32" s="565">
        <v>173</v>
      </c>
      <c r="M32" s="566"/>
    </row>
    <row r="33" spans="3:17" ht="33.75" customHeight="1" x14ac:dyDescent="0.4">
      <c r="C33" s="503"/>
      <c r="D33" s="506"/>
      <c r="E33" s="507"/>
      <c r="F33" s="581">
        <v>147</v>
      </c>
      <c r="G33" s="582">
        <v>87</v>
      </c>
      <c r="H33" s="583">
        <v>60</v>
      </c>
      <c r="I33" s="581">
        <v>47</v>
      </c>
      <c r="J33" s="582">
        <v>23</v>
      </c>
      <c r="K33" s="583">
        <v>24</v>
      </c>
      <c r="M33" s="566"/>
    </row>
    <row r="34" spans="3:17" ht="33.75" customHeight="1" x14ac:dyDescent="0.4">
      <c r="C34" s="316" t="s">
        <v>256</v>
      </c>
      <c r="D34" s="489" t="s">
        <v>60</v>
      </c>
      <c r="E34" s="490"/>
      <c r="F34" s="563">
        <v>4264</v>
      </c>
      <c r="G34" s="564">
        <v>1960</v>
      </c>
      <c r="H34" s="565">
        <v>2304</v>
      </c>
      <c r="I34" s="563">
        <v>311</v>
      </c>
      <c r="J34" s="564">
        <v>162</v>
      </c>
      <c r="K34" s="565">
        <v>149</v>
      </c>
      <c r="M34" s="566"/>
    </row>
    <row r="35" spans="3:17" ht="33.75" customHeight="1" x14ac:dyDescent="0.4">
      <c r="C35" s="503"/>
      <c r="D35" s="506"/>
      <c r="E35" s="507"/>
      <c r="F35" s="581">
        <v>168</v>
      </c>
      <c r="G35" s="582">
        <v>102</v>
      </c>
      <c r="H35" s="583">
        <v>66</v>
      </c>
      <c r="I35" s="581">
        <v>51</v>
      </c>
      <c r="J35" s="582">
        <v>25</v>
      </c>
      <c r="K35" s="583">
        <v>26</v>
      </c>
      <c r="M35" s="566"/>
    </row>
    <row r="36" spans="3:17" ht="33.75" customHeight="1" x14ac:dyDescent="0.4">
      <c r="C36" s="316" t="s">
        <v>257</v>
      </c>
      <c r="D36" s="489" t="s">
        <v>60</v>
      </c>
      <c r="E36" s="490"/>
      <c r="F36" s="563">
        <v>4197</v>
      </c>
      <c r="G36" s="564">
        <v>1927</v>
      </c>
      <c r="H36" s="565">
        <v>2270</v>
      </c>
      <c r="I36" s="563">
        <v>369</v>
      </c>
      <c r="J36" s="564">
        <v>192</v>
      </c>
      <c r="K36" s="565">
        <v>177</v>
      </c>
      <c r="M36" s="566"/>
    </row>
    <row r="37" spans="3:17" ht="33.75" customHeight="1" x14ac:dyDescent="0.4">
      <c r="C37" s="503"/>
      <c r="D37" s="506"/>
      <c r="E37" s="507"/>
      <c r="F37" s="581">
        <v>186</v>
      </c>
      <c r="G37" s="582">
        <v>111</v>
      </c>
      <c r="H37" s="583">
        <v>75</v>
      </c>
      <c r="I37" s="581">
        <v>59</v>
      </c>
      <c r="J37" s="582">
        <v>31</v>
      </c>
      <c r="K37" s="583">
        <v>28</v>
      </c>
      <c r="M37" s="566"/>
    </row>
    <row r="38" spans="3:17" ht="33.75" customHeight="1" x14ac:dyDescent="0.4">
      <c r="C38" s="316" t="s">
        <v>258</v>
      </c>
      <c r="D38" s="489" t="s">
        <v>60</v>
      </c>
      <c r="E38" s="490"/>
      <c r="F38" s="563">
        <v>4168</v>
      </c>
      <c r="G38" s="564">
        <v>1936</v>
      </c>
      <c r="H38" s="565">
        <v>2232</v>
      </c>
      <c r="I38" s="563">
        <v>362</v>
      </c>
      <c r="J38" s="564">
        <v>194</v>
      </c>
      <c r="K38" s="565">
        <v>168</v>
      </c>
      <c r="L38" s="187"/>
      <c r="M38" s="332"/>
      <c r="N38" s="332"/>
      <c r="O38" s="332"/>
      <c r="P38" s="332"/>
      <c r="Q38" s="332"/>
    </row>
    <row r="39" spans="3:17" ht="33.75" customHeight="1" x14ac:dyDescent="0.4">
      <c r="C39" s="503"/>
      <c r="D39" s="506"/>
      <c r="E39" s="507"/>
      <c r="F39" s="581">
        <v>185</v>
      </c>
      <c r="G39" s="582">
        <v>106</v>
      </c>
      <c r="H39" s="583">
        <v>79</v>
      </c>
      <c r="I39" s="581">
        <v>60</v>
      </c>
      <c r="J39" s="582">
        <v>34</v>
      </c>
      <c r="K39" s="583">
        <v>26</v>
      </c>
    </row>
    <row r="40" spans="3:17" ht="33.75" customHeight="1" x14ac:dyDescent="0.4">
      <c r="C40" s="316" t="s">
        <v>259</v>
      </c>
      <c r="D40" s="489" t="s">
        <v>60</v>
      </c>
      <c r="E40" s="490"/>
      <c r="F40" s="563">
        <v>4161</v>
      </c>
      <c r="G40" s="564">
        <v>1920</v>
      </c>
      <c r="H40" s="565">
        <v>2241</v>
      </c>
      <c r="I40" s="563">
        <v>358</v>
      </c>
      <c r="J40" s="564">
        <v>192</v>
      </c>
      <c r="K40" s="565">
        <v>166</v>
      </c>
    </row>
    <row r="41" spans="3:17" ht="33.75" customHeight="1" x14ac:dyDescent="0.4">
      <c r="C41" s="503"/>
      <c r="D41" s="506"/>
      <c r="E41" s="507"/>
      <c r="F41" s="581">
        <v>199</v>
      </c>
      <c r="G41" s="582">
        <v>116</v>
      </c>
      <c r="H41" s="583">
        <v>83</v>
      </c>
      <c r="I41" s="581">
        <v>62</v>
      </c>
      <c r="J41" s="582">
        <v>35</v>
      </c>
      <c r="K41" s="583">
        <v>27</v>
      </c>
    </row>
    <row r="42" spans="3:17" ht="33.75" customHeight="1" x14ac:dyDescent="0.4">
      <c r="C42" s="316" t="s">
        <v>260</v>
      </c>
      <c r="D42" s="489" t="s">
        <v>60</v>
      </c>
      <c r="E42" s="490"/>
      <c r="F42" s="563">
        <v>4139</v>
      </c>
      <c r="G42" s="564">
        <v>1863</v>
      </c>
      <c r="H42" s="565">
        <v>2276</v>
      </c>
      <c r="I42" s="563">
        <v>359</v>
      </c>
      <c r="J42" s="564">
        <v>191</v>
      </c>
      <c r="K42" s="565">
        <v>168</v>
      </c>
    </row>
    <row r="43" spans="3:17" ht="33.75" customHeight="1" x14ac:dyDescent="0.4">
      <c r="C43" s="503"/>
      <c r="D43" s="506"/>
      <c r="E43" s="507"/>
      <c r="F43" s="581">
        <v>213</v>
      </c>
      <c r="G43" s="582">
        <v>136</v>
      </c>
      <c r="H43" s="583">
        <v>77</v>
      </c>
      <c r="I43" s="581">
        <v>68</v>
      </c>
      <c r="J43" s="582">
        <v>38</v>
      </c>
      <c r="K43" s="583">
        <v>30</v>
      </c>
    </row>
    <row r="44" spans="3:17" ht="33.75" customHeight="1" x14ac:dyDescent="0.4">
      <c r="C44" s="316" t="s">
        <v>261</v>
      </c>
      <c r="D44" s="489" t="s">
        <v>60</v>
      </c>
      <c r="E44" s="490"/>
      <c r="F44" s="563">
        <v>4147</v>
      </c>
      <c r="G44" s="564">
        <v>1857</v>
      </c>
      <c r="H44" s="565">
        <v>2290</v>
      </c>
      <c r="I44" s="563">
        <v>366</v>
      </c>
      <c r="J44" s="564">
        <v>200</v>
      </c>
      <c r="K44" s="565">
        <v>166</v>
      </c>
    </row>
    <row r="45" spans="3:17" ht="33.75" customHeight="1" x14ac:dyDescent="0.4">
      <c r="C45" s="503"/>
      <c r="D45" s="506"/>
      <c r="E45" s="507"/>
      <c r="F45" s="581">
        <v>221</v>
      </c>
      <c r="G45" s="582">
        <v>140</v>
      </c>
      <c r="H45" s="583">
        <v>81</v>
      </c>
      <c r="I45" s="581">
        <v>70</v>
      </c>
      <c r="J45" s="582">
        <v>38</v>
      </c>
      <c r="K45" s="583">
        <v>32</v>
      </c>
    </row>
    <row r="46" spans="3:17" ht="33.75" customHeight="1" x14ac:dyDescent="0.4">
      <c r="C46" s="316" t="s">
        <v>262</v>
      </c>
      <c r="D46" s="489" t="s">
        <v>60</v>
      </c>
      <c r="E46" s="490"/>
      <c r="F46" s="563">
        <v>4082</v>
      </c>
      <c r="G46" s="564">
        <v>1828</v>
      </c>
      <c r="H46" s="565">
        <v>2254</v>
      </c>
      <c r="I46" s="563">
        <v>341</v>
      </c>
      <c r="J46" s="564">
        <v>187</v>
      </c>
      <c r="K46" s="565">
        <v>154</v>
      </c>
    </row>
    <row r="47" spans="3:17" ht="33.75" customHeight="1" x14ac:dyDescent="0.4">
      <c r="C47" s="503"/>
      <c r="D47" s="506"/>
      <c r="E47" s="507"/>
      <c r="F47" s="581">
        <v>200</v>
      </c>
      <c r="G47" s="582">
        <v>129</v>
      </c>
      <c r="H47" s="583">
        <v>71</v>
      </c>
      <c r="I47" s="581">
        <v>53</v>
      </c>
      <c r="J47" s="582">
        <v>31</v>
      </c>
      <c r="K47" s="583">
        <v>22</v>
      </c>
    </row>
    <row r="48" spans="3:17" ht="33.75" customHeight="1" x14ac:dyDescent="0.4">
      <c r="C48" s="316" t="s">
        <v>263</v>
      </c>
      <c r="D48" s="489" t="s">
        <v>60</v>
      </c>
      <c r="E48" s="490"/>
      <c r="F48" s="563">
        <v>4045</v>
      </c>
      <c r="G48" s="564">
        <v>1816</v>
      </c>
      <c r="H48" s="565">
        <v>2229</v>
      </c>
      <c r="I48" s="563">
        <v>338</v>
      </c>
      <c r="J48" s="564">
        <v>178</v>
      </c>
      <c r="K48" s="565">
        <v>160</v>
      </c>
    </row>
    <row r="49" spans="3:11" ht="33.75" customHeight="1" x14ac:dyDescent="0.4">
      <c r="C49" s="503"/>
      <c r="D49" s="506"/>
      <c r="E49" s="507"/>
      <c r="F49" s="581">
        <v>183</v>
      </c>
      <c r="G49" s="582">
        <v>115</v>
      </c>
      <c r="H49" s="583">
        <v>68</v>
      </c>
      <c r="I49" s="581">
        <v>55</v>
      </c>
      <c r="J49" s="582">
        <v>29</v>
      </c>
      <c r="K49" s="583">
        <v>26</v>
      </c>
    </row>
    <row r="50" spans="3:11" ht="33.75" customHeight="1" x14ac:dyDescent="0.4">
      <c r="C50" s="316" t="s">
        <v>149</v>
      </c>
      <c r="D50" s="489" t="s">
        <v>60</v>
      </c>
      <c r="E50" s="490"/>
      <c r="F50" s="563">
        <v>3964</v>
      </c>
      <c r="G50" s="564">
        <v>1813</v>
      </c>
      <c r="H50" s="565">
        <v>2151</v>
      </c>
      <c r="I50" s="563">
        <v>330</v>
      </c>
      <c r="J50" s="564">
        <v>167</v>
      </c>
      <c r="K50" s="565">
        <v>163</v>
      </c>
    </row>
    <row r="51" spans="3:11" ht="33.75" customHeight="1" x14ac:dyDescent="0.4">
      <c r="C51" s="503"/>
      <c r="D51" s="506"/>
      <c r="E51" s="507"/>
      <c r="F51" s="581">
        <v>163</v>
      </c>
      <c r="G51" s="582">
        <v>109</v>
      </c>
      <c r="H51" s="583">
        <v>54</v>
      </c>
      <c r="I51" s="581">
        <v>54</v>
      </c>
      <c r="J51" s="582">
        <v>24</v>
      </c>
      <c r="K51" s="583">
        <v>30</v>
      </c>
    </row>
    <row r="52" spans="3:11" ht="33.75" customHeight="1" x14ac:dyDescent="0.4">
      <c r="C52" s="316" t="s">
        <v>150</v>
      </c>
      <c r="D52" s="489" t="s">
        <v>60</v>
      </c>
      <c r="E52" s="490"/>
      <c r="F52" s="563">
        <v>3920</v>
      </c>
      <c r="G52" s="564">
        <v>1757</v>
      </c>
      <c r="H52" s="565">
        <v>2163</v>
      </c>
      <c r="I52" s="563">
        <v>336</v>
      </c>
      <c r="J52" s="564">
        <v>165</v>
      </c>
      <c r="K52" s="565">
        <v>171</v>
      </c>
    </row>
    <row r="53" spans="3:11" ht="33.75" customHeight="1" x14ac:dyDescent="0.4">
      <c r="C53" s="503"/>
      <c r="D53" s="506"/>
      <c r="E53" s="507"/>
      <c r="F53" s="581">
        <v>152</v>
      </c>
      <c r="G53" s="582">
        <v>103</v>
      </c>
      <c r="H53" s="583">
        <v>49</v>
      </c>
      <c r="I53" s="581">
        <v>54</v>
      </c>
      <c r="J53" s="582">
        <v>22</v>
      </c>
      <c r="K53" s="583">
        <v>32</v>
      </c>
    </row>
    <row r="54" spans="3:11" ht="33.75" customHeight="1" x14ac:dyDescent="0.4">
      <c r="C54" s="316" t="s">
        <v>276</v>
      </c>
      <c r="D54" s="489" t="s">
        <v>60</v>
      </c>
      <c r="E54" s="490"/>
      <c r="F54" s="563">
        <v>3899</v>
      </c>
      <c r="G54" s="564">
        <v>1765</v>
      </c>
      <c r="H54" s="565">
        <v>2134</v>
      </c>
      <c r="I54" s="563">
        <v>343</v>
      </c>
      <c r="J54" s="564">
        <v>164</v>
      </c>
      <c r="K54" s="565">
        <v>179</v>
      </c>
    </row>
    <row r="55" spans="3:11" ht="33.75" customHeight="1" x14ac:dyDescent="0.4">
      <c r="C55" s="324"/>
      <c r="D55" s="584"/>
      <c r="E55" s="585"/>
      <c r="F55" s="581">
        <v>160</v>
      </c>
      <c r="G55" s="582">
        <v>111</v>
      </c>
      <c r="H55" s="583">
        <v>49</v>
      </c>
      <c r="I55" s="581">
        <v>54</v>
      </c>
      <c r="J55" s="582">
        <v>21</v>
      </c>
      <c r="K55" s="583">
        <v>33</v>
      </c>
    </row>
    <row r="56" spans="3:11" ht="33.75" customHeight="1" x14ac:dyDescent="0.4">
      <c r="C56" s="316" t="s">
        <v>277</v>
      </c>
      <c r="D56" s="489" t="s">
        <v>60</v>
      </c>
      <c r="E56" s="490"/>
      <c r="F56" s="563">
        <v>3687</v>
      </c>
      <c r="G56" s="564">
        <v>1621</v>
      </c>
      <c r="H56" s="565">
        <v>2066</v>
      </c>
      <c r="I56" s="563">
        <v>280</v>
      </c>
      <c r="J56" s="564">
        <v>147</v>
      </c>
      <c r="K56" s="565">
        <v>133</v>
      </c>
    </row>
    <row r="57" spans="3:11" ht="33.75" customHeight="1" x14ac:dyDescent="0.4">
      <c r="C57" s="324"/>
      <c r="D57" s="584"/>
      <c r="E57" s="585"/>
      <c r="F57" s="581">
        <v>159</v>
      </c>
      <c r="G57" s="582">
        <v>112</v>
      </c>
      <c r="H57" s="583">
        <v>47</v>
      </c>
      <c r="I57" s="581">
        <v>52</v>
      </c>
      <c r="J57" s="582">
        <v>22</v>
      </c>
      <c r="K57" s="583">
        <v>30</v>
      </c>
    </row>
    <row r="58" spans="3:11" ht="33.75" customHeight="1" x14ac:dyDescent="0.4">
      <c r="C58" s="316" t="s">
        <v>278</v>
      </c>
      <c r="D58" s="489" t="s">
        <v>60</v>
      </c>
      <c r="E58" s="490"/>
      <c r="F58" s="449">
        <v>3700</v>
      </c>
      <c r="G58" s="586">
        <v>1624</v>
      </c>
      <c r="H58" s="587">
        <v>2076</v>
      </c>
      <c r="I58" s="449">
        <v>276</v>
      </c>
      <c r="J58" s="586">
        <v>134</v>
      </c>
      <c r="K58" s="587">
        <v>142</v>
      </c>
    </row>
    <row r="59" spans="3:11" ht="33.75" customHeight="1" x14ac:dyDescent="0.4">
      <c r="C59" s="323"/>
      <c r="D59" s="546"/>
      <c r="E59" s="547"/>
      <c r="F59" s="581">
        <v>168</v>
      </c>
      <c r="G59" s="582">
        <v>109</v>
      </c>
      <c r="H59" s="583">
        <v>59</v>
      </c>
      <c r="I59" s="581">
        <v>52</v>
      </c>
      <c r="J59" s="582">
        <v>22</v>
      </c>
      <c r="K59" s="583">
        <v>30</v>
      </c>
    </row>
    <row r="60" spans="3:11" ht="33.75" customHeight="1" x14ac:dyDescent="0.4">
      <c r="C60" s="316" t="s">
        <v>279</v>
      </c>
      <c r="D60" s="489" t="s">
        <v>60</v>
      </c>
      <c r="E60" s="490"/>
      <c r="F60" s="449">
        <v>3683</v>
      </c>
      <c r="G60" s="586">
        <v>1590</v>
      </c>
      <c r="H60" s="587">
        <v>2093</v>
      </c>
      <c r="I60" s="449">
        <v>280</v>
      </c>
      <c r="J60" s="586">
        <v>138</v>
      </c>
      <c r="K60" s="587">
        <v>142</v>
      </c>
    </row>
    <row r="61" spans="3:11" ht="33.75" customHeight="1" x14ac:dyDescent="0.4">
      <c r="C61" s="323"/>
      <c r="D61" s="546"/>
      <c r="E61" s="547"/>
      <c r="F61" s="571">
        <v>172</v>
      </c>
      <c r="G61" s="569">
        <v>106</v>
      </c>
      <c r="H61" s="570">
        <v>66</v>
      </c>
      <c r="I61" s="571">
        <v>53</v>
      </c>
      <c r="J61" s="569">
        <v>25</v>
      </c>
      <c r="K61" s="570">
        <v>28</v>
      </c>
    </row>
    <row r="62" spans="3:11" ht="18.75" customHeight="1" x14ac:dyDescent="0.4">
      <c r="C62" s="323"/>
      <c r="D62" s="548"/>
      <c r="E62" s="500" t="s">
        <v>280</v>
      </c>
      <c r="F62" s="573">
        <v>39727</v>
      </c>
      <c r="G62" s="573">
        <v>19913</v>
      </c>
      <c r="H62" s="574">
        <v>19814</v>
      </c>
      <c r="I62" s="576">
        <v>3306</v>
      </c>
      <c r="J62" s="573">
        <v>1808</v>
      </c>
      <c r="K62" s="574">
        <v>1498</v>
      </c>
    </row>
    <row r="63" spans="3:11" ht="18.75" customHeight="1" x14ac:dyDescent="0.4">
      <c r="C63" s="323"/>
      <c r="D63" s="548"/>
      <c r="E63" s="500" t="s">
        <v>281</v>
      </c>
      <c r="F63" s="573">
        <v>3032</v>
      </c>
      <c r="G63" s="573">
        <v>1653</v>
      </c>
      <c r="H63" s="574">
        <v>1379</v>
      </c>
      <c r="I63" s="576">
        <v>183</v>
      </c>
      <c r="J63" s="573">
        <v>121</v>
      </c>
      <c r="K63" s="574">
        <v>62</v>
      </c>
    </row>
    <row r="64" spans="3:11" ht="18.75" customHeight="1" x14ac:dyDescent="0.4">
      <c r="C64" s="324"/>
      <c r="D64" s="553"/>
      <c r="E64" s="505" t="s">
        <v>282</v>
      </c>
      <c r="F64" s="577">
        <v>1139</v>
      </c>
      <c r="G64" s="577">
        <v>720</v>
      </c>
      <c r="H64" s="578">
        <v>419</v>
      </c>
      <c r="I64" s="580">
        <v>1580</v>
      </c>
      <c r="J64" s="577">
        <v>623</v>
      </c>
      <c r="K64" s="578">
        <v>957</v>
      </c>
    </row>
    <row r="65" spans="3:11" ht="16.5" customHeight="1" x14ac:dyDescent="0.4">
      <c r="K65" s="160" t="s">
        <v>283</v>
      </c>
    </row>
    <row r="66" spans="3:11" ht="16.5" customHeight="1" x14ac:dyDescent="0.4">
      <c r="K66" s="471" t="s">
        <v>271</v>
      </c>
    </row>
    <row r="67" spans="3:11" ht="16.5" customHeight="1" x14ac:dyDescent="0.4">
      <c r="C67" s="588" t="s">
        <v>284</v>
      </c>
      <c r="D67" s="588"/>
    </row>
    <row r="68" spans="3:11" ht="16.5" customHeight="1" x14ac:dyDescent="0.4">
      <c r="C68" s="589" t="s">
        <v>285</v>
      </c>
      <c r="D68" s="590"/>
    </row>
  </sheetData>
  <mergeCells count="68">
    <mergeCell ref="C58:C59"/>
    <mergeCell ref="D58:E58"/>
    <mergeCell ref="D59:E59"/>
    <mergeCell ref="C60:C64"/>
    <mergeCell ref="D60:E60"/>
    <mergeCell ref="D61:E61"/>
    <mergeCell ref="C54:C55"/>
    <mergeCell ref="D54:E54"/>
    <mergeCell ref="D55:E55"/>
    <mergeCell ref="C56:C57"/>
    <mergeCell ref="D56:E56"/>
    <mergeCell ref="D57:E57"/>
    <mergeCell ref="C50:C51"/>
    <mergeCell ref="D50:E50"/>
    <mergeCell ref="D51:E51"/>
    <mergeCell ref="C52:C53"/>
    <mergeCell ref="D52:E52"/>
    <mergeCell ref="D53:E53"/>
    <mergeCell ref="C46:C47"/>
    <mergeCell ref="D46:E46"/>
    <mergeCell ref="D47:E47"/>
    <mergeCell ref="C48:C49"/>
    <mergeCell ref="D48:E48"/>
    <mergeCell ref="D49:E49"/>
    <mergeCell ref="C42:C43"/>
    <mergeCell ref="D42:E42"/>
    <mergeCell ref="D43:E43"/>
    <mergeCell ref="C44:C45"/>
    <mergeCell ref="D44:E44"/>
    <mergeCell ref="D45:E45"/>
    <mergeCell ref="C38:C39"/>
    <mergeCell ref="D38:E38"/>
    <mergeCell ref="D39:E39"/>
    <mergeCell ref="C40:C41"/>
    <mergeCell ref="D40:E40"/>
    <mergeCell ref="D41:E41"/>
    <mergeCell ref="C34:C35"/>
    <mergeCell ref="D34:E34"/>
    <mergeCell ref="D35:E35"/>
    <mergeCell ref="C36:C37"/>
    <mergeCell ref="D36:E36"/>
    <mergeCell ref="D37:E37"/>
    <mergeCell ref="C30:C31"/>
    <mergeCell ref="D30:E30"/>
    <mergeCell ref="D31:E31"/>
    <mergeCell ref="C32:C33"/>
    <mergeCell ref="D32:E32"/>
    <mergeCell ref="D33:E33"/>
    <mergeCell ref="C26:C27"/>
    <mergeCell ref="D26:E26"/>
    <mergeCell ref="D27:E27"/>
    <mergeCell ref="C28:C29"/>
    <mergeCell ref="D28:E28"/>
    <mergeCell ref="D29:E29"/>
    <mergeCell ref="C17:C21"/>
    <mergeCell ref="D17:E17"/>
    <mergeCell ref="C22:C23"/>
    <mergeCell ref="D22:E22"/>
    <mergeCell ref="D23:E23"/>
    <mergeCell ref="C24:C25"/>
    <mergeCell ref="D24:E24"/>
    <mergeCell ref="D25:E25"/>
    <mergeCell ref="C5:C6"/>
    <mergeCell ref="E5:E6"/>
    <mergeCell ref="C7:C11"/>
    <mergeCell ref="D7:E7"/>
    <mergeCell ref="C12:C16"/>
    <mergeCell ref="D12:E12"/>
  </mergeCells>
  <phoneticPr fontId="4"/>
  <hyperlinks>
    <hyperlink ref="A1" location="基本情報!C97" display="基本情報"/>
    <hyperlink ref="K66" r:id="rId1"/>
  </hyperlinks>
  <pageMargins left="0.70866141732283472" right="0.70866141732283472" top="0.74803149606299213" bottom="0.74803149606299213" header="0.31496062992125984" footer="0.31496062992125984"/>
  <pageSetup paperSize="9" scale="63" orientation="portrait" r:id="rId2"/>
  <rowBreaks count="1" manualBreakCount="1">
    <brk id="43" min="2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9">
    <tabColor rgb="FF99CCFF"/>
  </sheetPr>
  <dimension ref="A1:BM109"/>
  <sheetViews>
    <sheetView zoomScale="85" zoomScaleNormal="85" zoomScaleSheetLayoutView="85" workbookViewId="0">
      <selection activeCell="C4" sqref="C4"/>
    </sheetView>
  </sheetViews>
  <sheetFormatPr defaultColWidth="9" defaultRowHeight="13.5" x14ac:dyDescent="0.4"/>
  <cols>
    <col min="1" max="1" width="4.625" style="36" customWidth="1"/>
    <col min="2" max="2" width="2.125" style="36" customWidth="1"/>
    <col min="3" max="3" width="14" style="36" customWidth="1"/>
    <col min="4" max="32" width="7.25" style="36" customWidth="1"/>
    <col min="33" max="33" width="12.25" style="36" customWidth="1"/>
    <col min="34" max="16384" width="9" style="36"/>
  </cols>
  <sheetData>
    <row r="1" spans="1:65" x14ac:dyDescent="0.4">
      <c r="A1" s="7" t="s">
        <v>2</v>
      </c>
      <c r="B1" s="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</row>
    <row r="2" spans="1:65" x14ac:dyDescent="0.4">
      <c r="A2" s="10"/>
      <c r="B2" s="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</row>
    <row r="3" spans="1:65" ht="21" customHeight="1" x14ac:dyDescent="0.4">
      <c r="C3" s="11" t="s">
        <v>286</v>
      </c>
      <c r="D3" s="161"/>
      <c r="E3" s="161"/>
      <c r="F3" s="161"/>
      <c r="G3" s="120"/>
      <c r="H3" s="120"/>
      <c r="I3" s="120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304"/>
      <c r="BM3" s="304"/>
    </row>
    <row r="4" spans="1:65" ht="16.5" customHeight="1" x14ac:dyDescent="0.4"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 t="s">
        <v>287</v>
      </c>
    </row>
    <row r="5" spans="1:65" ht="49.5" customHeight="1" x14ac:dyDescent="0.4">
      <c r="C5" s="591"/>
      <c r="D5" s="592" t="s">
        <v>288</v>
      </c>
      <c r="E5" s="352"/>
      <c r="F5" s="353"/>
      <c r="G5" s="593" t="s">
        <v>289</v>
      </c>
      <c r="H5" s="593"/>
      <c r="I5" s="594"/>
      <c r="J5" s="593" t="s">
        <v>290</v>
      </c>
      <c r="K5" s="593"/>
      <c r="L5" s="594"/>
      <c r="M5" s="593" t="s">
        <v>291</v>
      </c>
      <c r="N5" s="593"/>
      <c r="O5" s="594"/>
      <c r="P5" s="593" t="s">
        <v>292</v>
      </c>
      <c r="Q5" s="593"/>
      <c r="R5" s="594"/>
      <c r="S5" s="481" t="s">
        <v>293</v>
      </c>
      <c r="T5" s="481"/>
      <c r="U5" s="482"/>
      <c r="V5" s="481" t="s">
        <v>294</v>
      </c>
      <c r="W5" s="481"/>
      <c r="X5" s="482"/>
      <c r="Y5" s="593" t="s">
        <v>295</v>
      </c>
      <c r="Z5" s="593"/>
      <c r="AA5" s="594"/>
      <c r="AB5" s="593" t="s">
        <v>296</v>
      </c>
      <c r="AC5" s="593"/>
      <c r="AD5" s="594"/>
      <c r="AE5" s="595" t="s">
        <v>297</v>
      </c>
      <c r="AF5" s="477" t="s">
        <v>298</v>
      </c>
    </row>
    <row r="6" spans="1:65" ht="49.5" customHeight="1" x14ac:dyDescent="0.4">
      <c r="C6" s="596" t="s">
        <v>299</v>
      </c>
      <c r="D6" s="597"/>
      <c r="E6" s="361"/>
      <c r="F6" s="362"/>
      <c r="G6" s="598" t="s">
        <v>300</v>
      </c>
      <c r="H6" s="598"/>
      <c r="I6" s="599"/>
      <c r="J6" s="598" t="s">
        <v>301</v>
      </c>
      <c r="K6" s="598"/>
      <c r="L6" s="599"/>
      <c r="M6" s="598" t="s">
        <v>302</v>
      </c>
      <c r="N6" s="598"/>
      <c r="O6" s="599"/>
      <c r="P6" s="598" t="s">
        <v>303</v>
      </c>
      <c r="Q6" s="598"/>
      <c r="R6" s="599"/>
      <c r="S6" s="600" t="s">
        <v>304</v>
      </c>
      <c r="T6" s="600"/>
      <c r="U6" s="601"/>
      <c r="V6" s="600" t="s">
        <v>305</v>
      </c>
      <c r="W6" s="600"/>
      <c r="X6" s="601"/>
      <c r="Y6" s="600" t="s">
        <v>306</v>
      </c>
      <c r="Z6" s="600"/>
      <c r="AA6" s="601"/>
      <c r="AB6" s="600" t="s">
        <v>306</v>
      </c>
      <c r="AC6" s="600"/>
      <c r="AD6" s="601"/>
      <c r="AE6" s="602"/>
      <c r="AF6" s="603"/>
    </row>
    <row r="7" spans="1:65" ht="33.75" customHeight="1" x14ac:dyDescent="0.4">
      <c r="C7" s="604"/>
      <c r="D7" s="486" t="s">
        <v>129</v>
      </c>
      <c r="E7" s="313" t="s">
        <v>58</v>
      </c>
      <c r="F7" s="488" t="s">
        <v>59</v>
      </c>
      <c r="G7" s="315" t="s">
        <v>129</v>
      </c>
      <c r="H7" s="313" t="s">
        <v>58</v>
      </c>
      <c r="I7" s="488" t="s">
        <v>59</v>
      </c>
      <c r="J7" s="315" t="s">
        <v>129</v>
      </c>
      <c r="K7" s="605" t="s">
        <v>58</v>
      </c>
      <c r="L7" s="314" t="s">
        <v>59</v>
      </c>
      <c r="M7" s="315" t="s">
        <v>129</v>
      </c>
      <c r="N7" s="313" t="s">
        <v>58</v>
      </c>
      <c r="O7" s="314" t="s">
        <v>59</v>
      </c>
      <c r="P7" s="315" t="s">
        <v>129</v>
      </c>
      <c r="Q7" s="313" t="s">
        <v>58</v>
      </c>
      <c r="R7" s="314" t="s">
        <v>59</v>
      </c>
      <c r="S7" s="315" t="s">
        <v>129</v>
      </c>
      <c r="T7" s="313" t="s">
        <v>58</v>
      </c>
      <c r="U7" s="314" t="s">
        <v>59</v>
      </c>
      <c r="V7" s="315" t="s">
        <v>129</v>
      </c>
      <c r="W7" s="313" t="s">
        <v>58</v>
      </c>
      <c r="X7" s="314" t="s">
        <v>59</v>
      </c>
      <c r="Y7" s="315" t="s">
        <v>129</v>
      </c>
      <c r="Z7" s="313" t="s">
        <v>58</v>
      </c>
      <c r="AA7" s="314" t="s">
        <v>59</v>
      </c>
      <c r="AB7" s="315" t="s">
        <v>129</v>
      </c>
      <c r="AC7" s="313" t="s">
        <v>58</v>
      </c>
      <c r="AD7" s="314" t="s">
        <v>59</v>
      </c>
      <c r="AE7" s="606"/>
      <c r="AF7" s="483"/>
    </row>
    <row r="8" spans="1:65" ht="36" customHeight="1" x14ac:dyDescent="0.4">
      <c r="C8" s="607" t="s">
        <v>307</v>
      </c>
      <c r="D8" s="608">
        <v>1477</v>
      </c>
      <c r="E8" s="609">
        <v>831</v>
      </c>
      <c r="F8" s="610">
        <v>646</v>
      </c>
      <c r="G8" s="609">
        <v>1380</v>
      </c>
      <c r="H8" s="609">
        <v>771</v>
      </c>
      <c r="I8" s="610">
        <v>609</v>
      </c>
      <c r="J8" s="609">
        <v>2</v>
      </c>
      <c r="K8" s="609" t="s">
        <v>83</v>
      </c>
      <c r="L8" s="610">
        <v>2</v>
      </c>
      <c r="M8" s="609">
        <v>2</v>
      </c>
      <c r="N8" s="609">
        <v>2</v>
      </c>
      <c r="O8" s="610" t="s">
        <v>84</v>
      </c>
      <c r="P8" s="609">
        <v>9</v>
      </c>
      <c r="Q8" s="609">
        <v>7</v>
      </c>
      <c r="R8" s="610">
        <v>2</v>
      </c>
      <c r="S8" s="609">
        <v>84</v>
      </c>
      <c r="T8" s="609">
        <v>51</v>
      </c>
      <c r="U8" s="610">
        <v>33</v>
      </c>
      <c r="V8" s="609" t="s">
        <v>84</v>
      </c>
      <c r="W8" s="609" t="s">
        <v>84</v>
      </c>
      <c r="X8" s="610" t="s">
        <v>84</v>
      </c>
      <c r="Y8" s="609">
        <v>3</v>
      </c>
      <c r="Z8" s="609">
        <v>2</v>
      </c>
      <c r="AA8" s="610">
        <v>1</v>
      </c>
      <c r="AB8" s="609" t="s">
        <v>84</v>
      </c>
      <c r="AC8" s="609" t="s">
        <v>84</v>
      </c>
      <c r="AD8" s="610" t="s">
        <v>84</v>
      </c>
      <c r="AE8" s="611">
        <v>93.432633716993905</v>
      </c>
      <c r="AF8" s="612">
        <v>0.60934326337169942</v>
      </c>
      <c r="AG8" s="613"/>
    </row>
    <row r="9" spans="1:65" ht="36" customHeight="1" x14ac:dyDescent="0.4">
      <c r="C9" s="607" t="s">
        <v>308</v>
      </c>
      <c r="D9" s="608">
        <v>1396</v>
      </c>
      <c r="E9" s="609">
        <v>676</v>
      </c>
      <c r="F9" s="610">
        <v>720</v>
      </c>
      <c r="G9" s="609">
        <v>1310</v>
      </c>
      <c r="H9" s="609">
        <v>624</v>
      </c>
      <c r="I9" s="610">
        <v>686</v>
      </c>
      <c r="J9" s="609">
        <v>2</v>
      </c>
      <c r="K9" s="609" t="s">
        <v>83</v>
      </c>
      <c r="L9" s="610">
        <v>2</v>
      </c>
      <c r="M9" s="609">
        <v>2</v>
      </c>
      <c r="N9" s="609">
        <v>2</v>
      </c>
      <c r="O9" s="610" t="s">
        <v>84</v>
      </c>
      <c r="P9" s="609">
        <v>8</v>
      </c>
      <c r="Q9" s="609">
        <v>7</v>
      </c>
      <c r="R9" s="610">
        <v>1</v>
      </c>
      <c r="S9" s="609">
        <v>74</v>
      </c>
      <c r="T9" s="609">
        <v>43</v>
      </c>
      <c r="U9" s="610">
        <v>31</v>
      </c>
      <c r="V9" s="609" t="s">
        <v>84</v>
      </c>
      <c r="W9" s="609" t="s">
        <v>84</v>
      </c>
      <c r="X9" s="610" t="s">
        <v>84</v>
      </c>
      <c r="Y9" s="609">
        <v>2</v>
      </c>
      <c r="Z9" s="609">
        <v>1</v>
      </c>
      <c r="AA9" s="610">
        <v>1</v>
      </c>
      <c r="AB9" s="609" t="s">
        <v>84</v>
      </c>
      <c r="AC9" s="609" t="s">
        <v>84</v>
      </c>
      <c r="AD9" s="610" t="s">
        <v>84</v>
      </c>
      <c r="AE9" s="611">
        <v>93.839541547277932</v>
      </c>
      <c r="AF9" s="612">
        <v>0.57306590257879653</v>
      </c>
      <c r="AG9" s="613"/>
    </row>
    <row r="10" spans="1:65" ht="36" customHeight="1" x14ac:dyDescent="0.4">
      <c r="C10" s="607" t="s">
        <v>309</v>
      </c>
      <c r="D10" s="608">
        <v>1611</v>
      </c>
      <c r="E10" s="609">
        <v>805</v>
      </c>
      <c r="F10" s="610">
        <v>806</v>
      </c>
      <c r="G10" s="609">
        <v>1492</v>
      </c>
      <c r="H10" s="609">
        <v>729</v>
      </c>
      <c r="I10" s="610">
        <v>763</v>
      </c>
      <c r="J10" s="609">
        <v>1</v>
      </c>
      <c r="K10" s="609" t="s">
        <v>83</v>
      </c>
      <c r="L10" s="610">
        <v>1</v>
      </c>
      <c r="M10" s="609">
        <v>1</v>
      </c>
      <c r="N10" s="609">
        <v>1</v>
      </c>
      <c r="O10" s="610" t="s">
        <v>84</v>
      </c>
      <c r="P10" s="609">
        <v>15</v>
      </c>
      <c r="Q10" s="609">
        <v>11</v>
      </c>
      <c r="R10" s="610">
        <v>4</v>
      </c>
      <c r="S10" s="609">
        <v>102</v>
      </c>
      <c r="T10" s="609">
        <v>64</v>
      </c>
      <c r="U10" s="610">
        <v>38</v>
      </c>
      <c r="V10" s="609" t="s">
        <v>84</v>
      </c>
      <c r="W10" s="609" t="s">
        <v>84</v>
      </c>
      <c r="X10" s="610" t="s">
        <v>84</v>
      </c>
      <c r="Y10" s="609">
        <v>2</v>
      </c>
      <c r="Z10" s="609">
        <v>1</v>
      </c>
      <c r="AA10" s="610">
        <v>1</v>
      </c>
      <c r="AB10" s="609" t="s">
        <v>84</v>
      </c>
      <c r="AC10" s="609" t="s">
        <v>84</v>
      </c>
      <c r="AD10" s="610" t="s">
        <v>84</v>
      </c>
      <c r="AE10" s="611">
        <v>92.613283674736195</v>
      </c>
      <c r="AF10" s="612">
        <v>0.93109869646182497</v>
      </c>
      <c r="AG10" s="613"/>
    </row>
    <row r="11" spans="1:65" ht="36" customHeight="1" x14ac:dyDescent="0.4">
      <c r="C11" s="607" t="s">
        <v>310</v>
      </c>
      <c r="D11" s="608">
        <v>1546</v>
      </c>
      <c r="E11" s="609">
        <v>821</v>
      </c>
      <c r="F11" s="610">
        <v>725</v>
      </c>
      <c r="G11" s="609">
        <v>1400</v>
      </c>
      <c r="H11" s="609">
        <v>733</v>
      </c>
      <c r="I11" s="610">
        <v>667</v>
      </c>
      <c r="J11" s="609">
        <v>2</v>
      </c>
      <c r="K11" s="609">
        <v>1</v>
      </c>
      <c r="L11" s="610">
        <v>1</v>
      </c>
      <c r="M11" s="609">
        <v>1</v>
      </c>
      <c r="N11" s="609">
        <v>1</v>
      </c>
      <c r="O11" s="610" t="s">
        <v>84</v>
      </c>
      <c r="P11" s="609">
        <v>53</v>
      </c>
      <c r="Q11" s="609">
        <v>40</v>
      </c>
      <c r="R11" s="610">
        <v>13</v>
      </c>
      <c r="S11" s="609">
        <v>90</v>
      </c>
      <c r="T11" s="609">
        <v>46</v>
      </c>
      <c r="U11" s="610">
        <v>44</v>
      </c>
      <c r="V11" s="609" t="s">
        <v>84</v>
      </c>
      <c r="W11" s="609" t="s">
        <v>84</v>
      </c>
      <c r="X11" s="610" t="s">
        <v>84</v>
      </c>
      <c r="Y11" s="609">
        <v>4</v>
      </c>
      <c r="Z11" s="609">
        <v>4</v>
      </c>
      <c r="AA11" s="610" t="s">
        <v>84</v>
      </c>
      <c r="AB11" s="609" t="s">
        <v>84</v>
      </c>
      <c r="AC11" s="609" t="s">
        <v>84</v>
      </c>
      <c r="AD11" s="610" t="s">
        <v>84</v>
      </c>
      <c r="AE11" s="611">
        <v>90.556274256144889</v>
      </c>
      <c r="AF11" s="612">
        <v>3.4282018111254851</v>
      </c>
      <c r="AG11" s="613"/>
    </row>
    <row r="12" spans="1:65" ht="36" customHeight="1" x14ac:dyDescent="0.4">
      <c r="C12" s="607" t="s">
        <v>311</v>
      </c>
      <c r="D12" s="608">
        <v>1488</v>
      </c>
      <c r="E12" s="609">
        <v>765</v>
      </c>
      <c r="F12" s="610">
        <v>723</v>
      </c>
      <c r="G12" s="609">
        <v>1397</v>
      </c>
      <c r="H12" s="609">
        <v>714</v>
      </c>
      <c r="I12" s="610">
        <v>683</v>
      </c>
      <c r="J12" s="609">
        <v>1</v>
      </c>
      <c r="K12" s="609" t="s">
        <v>83</v>
      </c>
      <c r="L12" s="610">
        <v>1</v>
      </c>
      <c r="M12" s="609" t="s">
        <v>84</v>
      </c>
      <c r="N12" s="609" t="s">
        <v>84</v>
      </c>
      <c r="O12" s="610" t="s">
        <v>84</v>
      </c>
      <c r="P12" s="609">
        <v>11</v>
      </c>
      <c r="Q12" s="609">
        <v>11</v>
      </c>
      <c r="R12" s="610" t="s">
        <v>84</v>
      </c>
      <c r="S12" s="609">
        <v>79</v>
      </c>
      <c r="T12" s="609">
        <v>40</v>
      </c>
      <c r="U12" s="610">
        <v>39</v>
      </c>
      <c r="V12" s="609" t="s">
        <v>84</v>
      </c>
      <c r="W12" s="609" t="s">
        <v>84</v>
      </c>
      <c r="X12" s="610" t="s">
        <v>84</v>
      </c>
      <c r="Y12" s="609">
        <v>2</v>
      </c>
      <c r="Z12" s="609">
        <v>2</v>
      </c>
      <c r="AA12" s="610" t="s">
        <v>84</v>
      </c>
      <c r="AB12" s="609" t="s">
        <v>84</v>
      </c>
      <c r="AC12" s="609" t="s">
        <v>84</v>
      </c>
      <c r="AD12" s="610" t="s">
        <v>84</v>
      </c>
      <c r="AE12" s="611">
        <v>93.884408602150543</v>
      </c>
      <c r="AF12" s="612">
        <v>0.739247311827957</v>
      </c>
      <c r="AG12" s="613"/>
    </row>
    <row r="13" spans="1:65" ht="36" customHeight="1" x14ac:dyDescent="0.4">
      <c r="C13" s="607" t="s">
        <v>312</v>
      </c>
      <c r="D13" s="608">
        <v>1482</v>
      </c>
      <c r="E13" s="609">
        <v>748</v>
      </c>
      <c r="F13" s="610">
        <v>734</v>
      </c>
      <c r="G13" s="609">
        <v>1372</v>
      </c>
      <c r="H13" s="609">
        <v>680</v>
      </c>
      <c r="I13" s="610">
        <v>692</v>
      </c>
      <c r="J13" s="609">
        <v>3</v>
      </c>
      <c r="K13" s="609">
        <v>2</v>
      </c>
      <c r="L13" s="610">
        <v>1</v>
      </c>
      <c r="M13" s="609">
        <v>3</v>
      </c>
      <c r="N13" s="609">
        <v>3</v>
      </c>
      <c r="O13" s="610" t="s">
        <v>84</v>
      </c>
      <c r="P13" s="609">
        <v>19</v>
      </c>
      <c r="Q13" s="609">
        <v>15</v>
      </c>
      <c r="R13" s="610">
        <v>4</v>
      </c>
      <c r="S13" s="609">
        <v>85</v>
      </c>
      <c r="T13" s="609">
        <v>48</v>
      </c>
      <c r="U13" s="610">
        <v>37</v>
      </c>
      <c r="V13" s="609" t="s">
        <v>84</v>
      </c>
      <c r="W13" s="609" t="s">
        <v>84</v>
      </c>
      <c r="X13" s="610" t="s">
        <v>84</v>
      </c>
      <c r="Y13" s="609">
        <v>5</v>
      </c>
      <c r="Z13" s="609">
        <v>3</v>
      </c>
      <c r="AA13" s="610">
        <v>2</v>
      </c>
      <c r="AB13" s="609" t="s">
        <v>84</v>
      </c>
      <c r="AC13" s="609" t="s">
        <v>84</v>
      </c>
      <c r="AD13" s="610" t="s">
        <v>84</v>
      </c>
      <c r="AE13" s="611">
        <v>92.577597840755729</v>
      </c>
      <c r="AF13" s="612">
        <v>1.2820512820512819</v>
      </c>
      <c r="AG13" s="613"/>
    </row>
    <row r="14" spans="1:65" ht="36" customHeight="1" x14ac:dyDescent="0.4">
      <c r="C14" s="607" t="s">
        <v>313</v>
      </c>
      <c r="D14" s="614">
        <v>1454</v>
      </c>
      <c r="E14" s="615">
        <v>750</v>
      </c>
      <c r="F14" s="616">
        <v>704</v>
      </c>
      <c r="G14" s="615">
        <v>1355</v>
      </c>
      <c r="H14" s="615">
        <v>690</v>
      </c>
      <c r="I14" s="616">
        <v>665</v>
      </c>
      <c r="J14" s="615">
        <v>5</v>
      </c>
      <c r="K14" s="615">
        <v>1</v>
      </c>
      <c r="L14" s="616">
        <v>4</v>
      </c>
      <c r="M14" s="615">
        <v>1</v>
      </c>
      <c r="N14" s="615">
        <v>1</v>
      </c>
      <c r="O14" s="616" t="s">
        <v>84</v>
      </c>
      <c r="P14" s="615">
        <v>23</v>
      </c>
      <c r="Q14" s="615">
        <v>17</v>
      </c>
      <c r="R14" s="616">
        <v>6</v>
      </c>
      <c r="S14" s="615">
        <v>70</v>
      </c>
      <c r="T14" s="615">
        <v>41</v>
      </c>
      <c r="U14" s="616">
        <v>29</v>
      </c>
      <c r="V14" s="615" t="s">
        <v>84</v>
      </c>
      <c r="W14" s="615" t="s">
        <v>84</v>
      </c>
      <c r="X14" s="616" t="s">
        <v>84</v>
      </c>
      <c r="Y14" s="615" t="s">
        <v>83</v>
      </c>
      <c r="Z14" s="615" t="s">
        <v>84</v>
      </c>
      <c r="AA14" s="616" t="s">
        <v>84</v>
      </c>
      <c r="AB14" s="615" t="s">
        <v>84</v>
      </c>
      <c r="AC14" s="615" t="s">
        <v>84</v>
      </c>
      <c r="AD14" s="616" t="s">
        <v>84</v>
      </c>
      <c r="AE14" s="617">
        <v>93.191196698762042</v>
      </c>
      <c r="AF14" s="618">
        <v>1.5818431911966988</v>
      </c>
      <c r="AG14" s="613"/>
    </row>
    <row r="15" spans="1:65" ht="36" customHeight="1" x14ac:dyDescent="0.4">
      <c r="C15" s="607" t="s">
        <v>314</v>
      </c>
      <c r="D15" s="614">
        <v>1476</v>
      </c>
      <c r="E15" s="615">
        <v>766</v>
      </c>
      <c r="F15" s="616">
        <v>710</v>
      </c>
      <c r="G15" s="615">
        <v>1374</v>
      </c>
      <c r="H15" s="615">
        <v>698</v>
      </c>
      <c r="I15" s="616">
        <v>676</v>
      </c>
      <c r="J15" s="615">
        <v>2</v>
      </c>
      <c r="K15" s="615">
        <v>2</v>
      </c>
      <c r="L15" s="616" t="s">
        <v>83</v>
      </c>
      <c r="M15" s="615" t="s">
        <v>84</v>
      </c>
      <c r="N15" s="615" t="s">
        <v>84</v>
      </c>
      <c r="O15" s="616" t="s">
        <v>84</v>
      </c>
      <c r="P15" s="615">
        <v>45</v>
      </c>
      <c r="Q15" s="615">
        <v>36</v>
      </c>
      <c r="R15" s="616">
        <v>9</v>
      </c>
      <c r="S15" s="615">
        <v>55</v>
      </c>
      <c r="T15" s="615">
        <v>30</v>
      </c>
      <c r="U15" s="616">
        <v>25</v>
      </c>
      <c r="V15" s="615" t="s">
        <v>84</v>
      </c>
      <c r="W15" s="615" t="s">
        <v>84</v>
      </c>
      <c r="X15" s="616" t="s">
        <v>84</v>
      </c>
      <c r="Y15" s="615">
        <v>5</v>
      </c>
      <c r="Z15" s="615">
        <v>3</v>
      </c>
      <c r="AA15" s="616">
        <v>2</v>
      </c>
      <c r="AB15" s="615" t="s">
        <v>84</v>
      </c>
      <c r="AC15" s="615" t="s">
        <v>84</v>
      </c>
      <c r="AD15" s="616" t="s">
        <v>84</v>
      </c>
      <c r="AE15" s="617">
        <v>93.089430894308947</v>
      </c>
      <c r="AF15" s="618">
        <v>3.0487804878048781</v>
      </c>
      <c r="AG15" s="613"/>
    </row>
    <row r="16" spans="1:65" ht="36" customHeight="1" x14ac:dyDescent="0.4">
      <c r="C16" s="607" t="s">
        <v>315</v>
      </c>
      <c r="D16" s="614">
        <v>1490</v>
      </c>
      <c r="E16" s="615">
        <v>769</v>
      </c>
      <c r="F16" s="616">
        <v>721</v>
      </c>
      <c r="G16" s="615">
        <v>1412</v>
      </c>
      <c r="H16" s="615">
        <v>714</v>
      </c>
      <c r="I16" s="616">
        <v>698</v>
      </c>
      <c r="J16" s="615" t="s">
        <v>84</v>
      </c>
      <c r="K16" s="615" t="s">
        <v>83</v>
      </c>
      <c r="L16" s="616" t="s">
        <v>84</v>
      </c>
      <c r="M16" s="615" t="s">
        <v>84</v>
      </c>
      <c r="N16" s="615" t="s">
        <v>84</v>
      </c>
      <c r="O16" s="616" t="s">
        <v>84</v>
      </c>
      <c r="P16" s="615">
        <v>32</v>
      </c>
      <c r="Q16" s="615">
        <v>26</v>
      </c>
      <c r="R16" s="616">
        <v>6</v>
      </c>
      <c r="S16" s="615">
        <v>46</v>
      </c>
      <c r="T16" s="615">
        <v>29</v>
      </c>
      <c r="U16" s="616">
        <v>17</v>
      </c>
      <c r="V16" s="615" t="s">
        <v>84</v>
      </c>
      <c r="W16" s="615" t="s">
        <v>84</v>
      </c>
      <c r="X16" s="616" t="s">
        <v>84</v>
      </c>
      <c r="Y16" s="615">
        <v>14</v>
      </c>
      <c r="Z16" s="615">
        <v>8</v>
      </c>
      <c r="AA16" s="616">
        <v>6</v>
      </c>
      <c r="AB16" s="615" t="s">
        <v>84</v>
      </c>
      <c r="AC16" s="615" t="s">
        <v>84</v>
      </c>
      <c r="AD16" s="616" t="s">
        <v>84</v>
      </c>
      <c r="AE16" s="617">
        <v>94.765100671140942</v>
      </c>
      <c r="AF16" s="618">
        <v>2.1476510067114094</v>
      </c>
      <c r="AG16" s="613"/>
    </row>
    <row r="17" spans="3:34" ht="36" customHeight="1" x14ac:dyDescent="0.4">
      <c r="C17" s="607" t="s">
        <v>316</v>
      </c>
      <c r="D17" s="614">
        <v>1379</v>
      </c>
      <c r="E17" s="615">
        <v>688</v>
      </c>
      <c r="F17" s="616">
        <v>691</v>
      </c>
      <c r="G17" s="615">
        <v>1270</v>
      </c>
      <c r="H17" s="615">
        <v>621</v>
      </c>
      <c r="I17" s="616">
        <v>649</v>
      </c>
      <c r="J17" s="615">
        <v>1</v>
      </c>
      <c r="K17" s="615">
        <v>1</v>
      </c>
      <c r="L17" s="616" t="s">
        <v>84</v>
      </c>
      <c r="M17" s="615" t="s">
        <v>84</v>
      </c>
      <c r="N17" s="615" t="s">
        <v>84</v>
      </c>
      <c r="O17" s="616" t="s">
        <v>84</v>
      </c>
      <c r="P17" s="615">
        <v>19</v>
      </c>
      <c r="Q17" s="615">
        <v>18</v>
      </c>
      <c r="R17" s="616">
        <v>1</v>
      </c>
      <c r="S17" s="615">
        <v>89</v>
      </c>
      <c r="T17" s="615">
        <v>48</v>
      </c>
      <c r="U17" s="616">
        <v>41</v>
      </c>
      <c r="V17" s="615" t="s">
        <v>84</v>
      </c>
      <c r="W17" s="615" t="s">
        <v>84</v>
      </c>
      <c r="X17" s="616" t="s">
        <v>84</v>
      </c>
      <c r="Y17" s="615">
        <v>9</v>
      </c>
      <c r="Z17" s="615">
        <v>6</v>
      </c>
      <c r="AA17" s="616">
        <v>3</v>
      </c>
      <c r="AB17" s="615" t="s">
        <v>84</v>
      </c>
      <c r="AC17" s="615" t="s">
        <v>84</v>
      </c>
      <c r="AD17" s="616" t="s">
        <v>84</v>
      </c>
      <c r="AE17" s="617">
        <v>92.095721537345895</v>
      </c>
      <c r="AF17" s="618">
        <v>1.3778100072516315</v>
      </c>
      <c r="AG17" s="613"/>
    </row>
    <row r="18" spans="3:34" ht="36" customHeight="1" x14ac:dyDescent="0.4">
      <c r="C18" s="607" t="s">
        <v>317</v>
      </c>
      <c r="D18" s="614">
        <v>1409</v>
      </c>
      <c r="E18" s="615">
        <v>694</v>
      </c>
      <c r="F18" s="616">
        <v>715</v>
      </c>
      <c r="G18" s="615">
        <v>1328</v>
      </c>
      <c r="H18" s="615">
        <v>632</v>
      </c>
      <c r="I18" s="616">
        <v>696</v>
      </c>
      <c r="J18" s="615">
        <v>2</v>
      </c>
      <c r="K18" s="615">
        <v>1</v>
      </c>
      <c r="L18" s="616">
        <v>1</v>
      </c>
      <c r="M18" s="615" t="s">
        <v>84</v>
      </c>
      <c r="N18" s="615" t="s">
        <v>84</v>
      </c>
      <c r="O18" s="616" t="s">
        <v>84</v>
      </c>
      <c r="P18" s="615">
        <v>14</v>
      </c>
      <c r="Q18" s="615">
        <v>12</v>
      </c>
      <c r="R18" s="616">
        <v>2</v>
      </c>
      <c r="S18" s="615">
        <v>65</v>
      </c>
      <c r="T18" s="615">
        <v>49</v>
      </c>
      <c r="U18" s="616">
        <v>16</v>
      </c>
      <c r="V18" s="615" t="s">
        <v>84</v>
      </c>
      <c r="W18" s="615" t="s">
        <v>84</v>
      </c>
      <c r="X18" s="616" t="s">
        <v>84</v>
      </c>
      <c r="Y18" s="615">
        <v>15</v>
      </c>
      <c r="Z18" s="615">
        <v>9</v>
      </c>
      <c r="AA18" s="616">
        <v>6</v>
      </c>
      <c r="AB18" s="615" t="s">
        <v>84</v>
      </c>
      <c r="AC18" s="615" t="s">
        <v>84</v>
      </c>
      <c r="AD18" s="616" t="s">
        <v>84</v>
      </c>
      <c r="AE18" s="617">
        <v>94.251242015613911</v>
      </c>
      <c r="AF18" s="618">
        <v>0.99361249112845995</v>
      </c>
      <c r="AG18" s="613"/>
    </row>
    <row r="19" spans="3:34" ht="36" customHeight="1" x14ac:dyDescent="0.4">
      <c r="C19" s="607" t="s">
        <v>318</v>
      </c>
      <c r="D19" s="614">
        <v>1467</v>
      </c>
      <c r="E19" s="615">
        <v>761</v>
      </c>
      <c r="F19" s="616">
        <v>706</v>
      </c>
      <c r="G19" s="615">
        <v>1373</v>
      </c>
      <c r="H19" s="615">
        <v>706</v>
      </c>
      <c r="I19" s="616">
        <v>667</v>
      </c>
      <c r="J19" s="615" t="s">
        <v>84</v>
      </c>
      <c r="K19" s="615" t="s">
        <v>84</v>
      </c>
      <c r="L19" s="616" t="s">
        <v>84</v>
      </c>
      <c r="M19" s="615">
        <v>1</v>
      </c>
      <c r="N19" s="615" t="s">
        <v>84</v>
      </c>
      <c r="O19" s="616">
        <v>1</v>
      </c>
      <c r="P19" s="615">
        <v>14</v>
      </c>
      <c r="Q19" s="615">
        <v>11</v>
      </c>
      <c r="R19" s="616">
        <v>3</v>
      </c>
      <c r="S19" s="615">
        <v>79</v>
      </c>
      <c r="T19" s="615">
        <v>44</v>
      </c>
      <c r="U19" s="616">
        <v>35</v>
      </c>
      <c r="V19" s="615" t="s">
        <v>84</v>
      </c>
      <c r="W19" s="615" t="s">
        <v>84</v>
      </c>
      <c r="X19" s="616" t="s">
        <v>84</v>
      </c>
      <c r="Y19" s="615">
        <v>15</v>
      </c>
      <c r="Z19" s="615">
        <v>12</v>
      </c>
      <c r="AA19" s="616">
        <v>3</v>
      </c>
      <c r="AB19" s="615">
        <v>1</v>
      </c>
      <c r="AC19" s="615">
        <v>1</v>
      </c>
      <c r="AD19" s="616" t="s">
        <v>84</v>
      </c>
      <c r="AE19" s="617">
        <v>93.592365371506475</v>
      </c>
      <c r="AF19" s="618">
        <v>1.0224948875255624</v>
      </c>
      <c r="AG19" s="613"/>
    </row>
    <row r="20" spans="3:34" ht="36" customHeight="1" x14ac:dyDescent="0.4">
      <c r="C20" s="607" t="s">
        <v>319</v>
      </c>
      <c r="D20" s="614">
        <v>1418</v>
      </c>
      <c r="E20" s="615">
        <v>730</v>
      </c>
      <c r="F20" s="616">
        <v>688</v>
      </c>
      <c r="G20" s="615">
        <v>1347</v>
      </c>
      <c r="H20" s="615">
        <v>673</v>
      </c>
      <c r="I20" s="616">
        <v>674</v>
      </c>
      <c r="J20" s="615">
        <v>1</v>
      </c>
      <c r="K20" s="615" t="s">
        <v>84</v>
      </c>
      <c r="L20" s="616">
        <v>1</v>
      </c>
      <c r="M20" s="615">
        <v>5</v>
      </c>
      <c r="N20" s="615">
        <v>5</v>
      </c>
      <c r="O20" s="616" t="s">
        <v>84</v>
      </c>
      <c r="P20" s="615">
        <v>11</v>
      </c>
      <c r="Q20" s="615">
        <v>11</v>
      </c>
      <c r="R20" s="616" t="s">
        <v>84</v>
      </c>
      <c r="S20" s="615">
        <v>48</v>
      </c>
      <c r="T20" s="615">
        <v>38</v>
      </c>
      <c r="U20" s="616">
        <v>10</v>
      </c>
      <c r="V20" s="615">
        <v>6</v>
      </c>
      <c r="W20" s="615">
        <v>3</v>
      </c>
      <c r="X20" s="616">
        <v>3</v>
      </c>
      <c r="Y20" s="615">
        <v>10</v>
      </c>
      <c r="Z20" s="615">
        <v>8</v>
      </c>
      <c r="AA20" s="616">
        <v>2</v>
      </c>
      <c r="AB20" s="615" t="s">
        <v>84</v>
      </c>
      <c r="AC20" s="615" t="s">
        <v>84</v>
      </c>
      <c r="AD20" s="616" t="s">
        <v>84</v>
      </c>
      <c r="AE20" s="617">
        <v>94.992947813822283</v>
      </c>
      <c r="AF20" s="618">
        <v>0.7757404795486601</v>
      </c>
      <c r="AG20" s="613"/>
    </row>
    <row r="21" spans="3:34" ht="36" customHeight="1" x14ac:dyDescent="0.4">
      <c r="C21" s="607" t="s">
        <v>320</v>
      </c>
      <c r="D21" s="614">
        <v>1434</v>
      </c>
      <c r="E21" s="615">
        <v>726</v>
      </c>
      <c r="F21" s="616">
        <v>708</v>
      </c>
      <c r="G21" s="615">
        <v>1379</v>
      </c>
      <c r="H21" s="615">
        <v>691</v>
      </c>
      <c r="I21" s="616">
        <v>688</v>
      </c>
      <c r="J21" s="615" t="s">
        <v>84</v>
      </c>
      <c r="K21" s="615" t="s">
        <v>84</v>
      </c>
      <c r="L21" s="616" t="s">
        <v>84</v>
      </c>
      <c r="M21" s="615" t="s">
        <v>84</v>
      </c>
      <c r="N21" s="615" t="s">
        <v>84</v>
      </c>
      <c r="O21" s="616" t="s">
        <v>84</v>
      </c>
      <c r="P21" s="615">
        <v>16</v>
      </c>
      <c r="Q21" s="615">
        <v>11</v>
      </c>
      <c r="R21" s="616">
        <v>5</v>
      </c>
      <c r="S21" s="615">
        <v>39</v>
      </c>
      <c r="T21" s="615">
        <v>24</v>
      </c>
      <c r="U21" s="616">
        <v>15</v>
      </c>
      <c r="V21" s="615" t="s">
        <v>84</v>
      </c>
      <c r="W21" s="615" t="s">
        <v>84</v>
      </c>
      <c r="X21" s="616" t="s">
        <v>84</v>
      </c>
      <c r="Y21" s="615">
        <v>16</v>
      </c>
      <c r="Z21" s="615">
        <v>9</v>
      </c>
      <c r="AA21" s="616">
        <v>7</v>
      </c>
      <c r="AB21" s="615" t="s">
        <v>84</v>
      </c>
      <c r="AC21" s="615" t="s">
        <v>84</v>
      </c>
      <c r="AD21" s="616" t="s">
        <v>84</v>
      </c>
      <c r="AE21" s="617">
        <v>96.164574616457472</v>
      </c>
      <c r="AF21" s="618">
        <v>1.1157601115760112</v>
      </c>
      <c r="AG21" s="613"/>
    </row>
    <row r="22" spans="3:34" ht="36" customHeight="1" x14ac:dyDescent="0.4">
      <c r="C22" s="607" t="s">
        <v>321</v>
      </c>
      <c r="D22" s="614">
        <v>1437</v>
      </c>
      <c r="E22" s="615">
        <v>762</v>
      </c>
      <c r="F22" s="616">
        <v>675</v>
      </c>
      <c r="G22" s="615">
        <v>1383</v>
      </c>
      <c r="H22" s="615">
        <v>727</v>
      </c>
      <c r="I22" s="616">
        <v>656</v>
      </c>
      <c r="J22" s="615">
        <v>11</v>
      </c>
      <c r="K22" s="615">
        <v>5</v>
      </c>
      <c r="L22" s="616">
        <v>6</v>
      </c>
      <c r="M22" s="615">
        <v>1</v>
      </c>
      <c r="N22" s="615">
        <v>1</v>
      </c>
      <c r="O22" s="616" t="s">
        <v>84</v>
      </c>
      <c r="P22" s="615">
        <v>12</v>
      </c>
      <c r="Q22" s="615">
        <v>7</v>
      </c>
      <c r="R22" s="616">
        <v>5</v>
      </c>
      <c r="S22" s="615">
        <v>30</v>
      </c>
      <c r="T22" s="615">
        <v>22</v>
      </c>
      <c r="U22" s="616">
        <v>8</v>
      </c>
      <c r="V22" s="615" t="s">
        <v>84</v>
      </c>
      <c r="W22" s="615" t="s">
        <v>84</v>
      </c>
      <c r="X22" s="616" t="s">
        <v>84</v>
      </c>
      <c r="Y22" s="615">
        <v>20</v>
      </c>
      <c r="Z22" s="615">
        <v>12</v>
      </c>
      <c r="AA22" s="616">
        <v>8</v>
      </c>
      <c r="AB22" s="615" t="s">
        <v>84</v>
      </c>
      <c r="AC22" s="615" t="s">
        <v>84</v>
      </c>
      <c r="AD22" s="616" t="s">
        <v>84</v>
      </c>
      <c r="AE22" s="617">
        <v>96.242171189979118</v>
      </c>
      <c r="AF22" s="618">
        <v>0.83507306889352806</v>
      </c>
      <c r="AG22" s="613"/>
    </row>
    <row r="23" spans="3:34" ht="36" customHeight="1" x14ac:dyDescent="0.4">
      <c r="C23" s="607" t="s">
        <v>322</v>
      </c>
      <c r="D23" s="608">
        <v>1387</v>
      </c>
      <c r="E23" s="609">
        <v>696</v>
      </c>
      <c r="F23" s="610">
        <v>691</v>
      </c>
      <c r="G23" s="609">
        <v>1339</v>
      </c>
      <c r="H23" s="609">
        <v>662</v>
      </c>
      <c r="I23" s="610">
        <v>677</v>
      </c>
      <c r="J23" s="609">
        <v>4</v>
      </c>
      <c r="K23" s="609">
        <v>4</v>
      </c>
      <c r="L23" s="610" t="s">
        <v>84</v>
      </c>
      <c r="M23" s="609">
        <v>4</v>
      </c>
      <c r="N23" s="609">
        <v>4</v>
      </c>
      <c r="O23" s="610" t="s">
        <v>84</v>
      </c>
      <c r="P23" s="609">
        <v>24</v>
      </c>
      <c r="Q23" s="609">
        <v>20</v>
      </c>
      <c r="R23" s="610">
        <v>4</v>
      </c>
      <c r="S23" s="609">
        <v>16</v>
      </c>
      <c r="T23" s="609">
        <v>6</v>
      </c>
      <c r="U23" s="610">
        <v>10</v>
      </c>
      <c r="V23" s="609" t="s">
        <v>84</v>
      </c>
      <c r="W23" s="609" t="s">
        <v>84</v>
      </c>
      <c r="X23" s="610" t="s">
        <v>84</v>
      </c>
      <c r="Y23" s="609">
        <v>19</v>
      </c>
      <c r="Z23" s="609">
        <v>8</v>
      </c>
      <c r="AA23" s="610">
        <v>11</v>
      </c>
      <c r="AB23" s="609" t="s">
        <v>84</v>
      </c>
      <c r="AC23" s="609" t="s">
        <v>84</v>
      </c>
      <c r="AD23" s="610" t="s">
        <v>84</v>
      </c>
      <c r="AE23" s="619">
        <v>96.539293439077142</v>
      </c>
      <c r="AF23" s="612">
        <v>1.7303532804614274</v>
      </c>
      <c r="AG23" s="613"/>
    </row>
    <row r="24" spans="3:34" ht="36" customHeight="1" x14ac:dyDescent="0.4">
      <c r="C24" s="607" t="s">
        <v>323</v>
      </c>
      <c r="D24" s="614">
        <v>1351</v>
      </c>
      <c r="E24" s="615">
        <v>722</v>
      </c>
      <c r="F24" s="616">
        <v>629</v>
      </c>
      <c r="G24" s="615">
        <v>1298</v>
      </c>
      <c r="H24" s="615">
        <v>684</v>
      </c>
      <c r="I24" s="616">
        <v>614</v>
      </c>
      <c r="J24" s="615" t="s">
        <v>83</v>
      </c>
      <c r="K24" s="615" t="s">
        <v>84</v>
      </c>
      <c r="L24" s="616" t="s">
        <v>84</v>
      </c>
      <c r="M24" s="615">
        <v>6</v>
      </c>
      <c r="N24" s="615">
        <v>6</v>
      </c>
      <c r="O24" s="616" t="s">
        <v>84</v>
      </c>
      <c r="P24" s="615">
        <v>15</v>
      </c>
      <c r="Q24" s="615">
        <v>15</v>
      </c>
      <c r="R24" s="616" t="s">
        <v>84</v>
      </c>
      <c r="S24" s="615">
        <v>32</v>
      </c>
      <c r="T24" s="615">
        <v>17</v>
      </c>
      <c r="U24" s="616">
        <v>15</v>
      </c>
      <c r="V24" s="615" t="s">
        <v>84</v>
      </c>
      <c r="W24" s="615" t="s">
        <v>84</v>
      </c>
      <c r="X24" s="616" t="s">
        <v>84</v>
      </c>
      <c r="Y24" s="615">
        <v>13</v>
      </c>
      <c r="Z24" s="615">
        <v>6</v>
      </c>
      <c r="AA24" s="616">
        <v>7</v>
      </c>
      <c r="AB24" s="615" t="s">
        <v>84</v>
      </c>
      <c r="AC24" s="615" t="s">
        <v>84</v>
      </c>
      <c r="AD24" s="616" t="s">
        <v>84</v>
      </c>
      <c r="AE24" s="617">
        <v>96.076980014803851</v>
      </c>
      <c r="AF24" s="618">
        <v>1.1102886750555145</v>
      </c>
      <c r="AG24" s="613"/>
    </row>
    <row r="25" spans="3:34" ht="36" customHeight="1" x14ac:dyDescent="0.4">
      <c r="C25" s="607" t="s">
        <v>324</v>
      </c>
      <c r="D25" s="614">
        <v>1340</v>
      </c>
      <c r="E25" s="615">
        <v>649</v>
      </c>
      <c r="F25" s="616">
        <v>691</v>
      </c>
      <c r="G25" s="615">
        <v>1287</v>
      </c>
      <c r="H25" s="615">
        <v>612</v>
      </c>
      <c r="I25" s="616">
        <v>675</v>
      </c>
      <c r="J25" s="615">
        <v>2</v>
      </c>
      <c r="K25" s="615">
        <v>2</v>
      </c>
      <c r="L25" s="616" t="s">
        <v>83</v>
      </c>
      <c r="M25" s="615">
        <v>7</v>
      </c>
      <c r="N25" s="615">
        <v>7</v>
      </c>
      <c r="O25" s="616" t="s">
        <v>83</v>
      </c>
      <c r="P25" s="615">
        <v>18</v>
      </c>
      <c r="Q25" s="615">
        <v>15</v>
      </c>
      <c r="R25" s="616">
        <v>3</v>
      </c>
      <c r="S25" s="615">
        <v>26</v>
      </c>
      <c r="T25" s="615">
        <v>13</v>
      </c>
      <c r="U25" s="616">
        <v>13</v>
      </c>
      <c r="V25" s="615" t="s">
        <v>83</v>
      </c>
      <c r="W25" s="615" t="s">
        <v>83</v>
      </c>
      <c r="X25" s="616" t="s">
        <v>83</v>
      </c>
      <c r="Y25" s="615">
        <v>16</v>
      </c>
      <c r="Z25" s="615">
        <v>12</v>
      </c>
      <c r="AA25" s="616">
        <v>4</v>
      </c>
      <c r="AB25" s="615" t="s">
        <v>84</v>
      </c>
      <c r="AC25" s="615" t="s">
        <v>84</v>
      </c>
      <c r="AD25" s="616" t="s">
        <v>84</v>
      </c>
      <c r="AE25" s="617">
        <v>96.044776119402982</v>
      </c>
      <c r="AF25" s="618">
        <v>1.1194029850746268</v>
      </c>
      <c r="AG25" s="613"/>
    </row>
    <row r="26" spans="3:34" ht="36" customHeight="1" x14ac:dyDescent="0.4">
      <c r="C26" s="620" t="s">
        <v>325</v>
      </c>
      <c r="D26" s="614">
        <v>1473</v>
      </c>
      <c r="E26" s="615">
        <v>749</v>
      </c>
      <c r="F26" s="616">
        <v>724</v>
      </c>
      <c r="G26" s="615">
        <v>1408</v>
      </c>
      <c r="H26" s="615">
        <v>711</v>
      </c>
      <c r="I26" s="616">
        <v>697</v>
      </c>
      <c r="J26" s="615">
        <v>2</v>
      </c>
      <c r="K26" s="615">
        <v>1</v>
      </c>
      <c r="L26" s="616">
        <v>1</v>
      </c>
      <c r="M26" s="615">
        <v>4</v>
      </c>
      <c r="N26" s="615">
        <v>4</v>
      </c>
      <c r="O26" s="616" t="s">
        <v>83</v>
      </c>
      <c r="P26" s="615">
        <v>18</v>
      </c>
      <c r="Q26" s="615">
        <v>14</v>
      </c>
      <c r="R26" s="616">
        <v>4</v>
      </c>
      <c r="S26" s="615">
        <v>41</v>
      </c>
      <c r="T26" s="615">
        <v>19</v>
      </c>
      <c r="U26" s="616">
        <v>22</v>
      </c>
      <c r="V26" s="615" t="s">
        <v>83</v>
      </c>
      <c r="W26" s="615" t="s">
        <v>83</v>
      </c>
      <c r="X26" s="616" t="s">
        <v>83</v>
      </c>
      <c r="Y26" s="615">
        <v>20</v>
      </c>
      <c r="Z26" s="615">
        <v>11</v>
      </c>
      <c r="AA26" s="616">
        <v>9</v>
      </c>
      <c r="AB26" s="615" t="s">
        <v>84</v>
      </c>
      <c r="AC26" s="615" t="s">
        <v>84</v>
      </c>
      <c r="AD26" s="616" t="s">
        <v>84</v>
      </c>
      <c r="AE26" s="617">
        <v>95.587236931432457</v>
      </c>
      <c r="AF26" s="618">
        <v>1.1541072640868975</v>
      </c>
      <c r="AG26" s="613"/>
    </row>
    <row r="27" spans="3:34" ht="36" customHeight="1" thickBot="1" x14ac:dyDescent="0.45">
      <c r="C27" s="621" t="s">
        <v>326</v>
      </c>
      <c r="D27" s="622">
        <v>1415</v>
      </c>
      <c r="E27" s="623">
        <v>722</v>
      </c>
      <c r="F27" s="624">
        <v>693</v>
      </c>
      <c r="G27" s="623">
        <v>1349</v>
      </c>
      <c r="H27" s="623">
        <v>683</v>
      </c>
      <c r="I27" s="624">
        <v>666</v>
      </c>
      <c r="J27" s="623">
        <v>1</v>
      </c>
      <c r="K27" s="623" t="s">
        <v>83</v>
      </c>
      <c r="L27" s="624">
        <v>1</v>
      </c>
      <c r="M27" s="623">
        <v>1</v>
      </c>
      <c r="N27" s="623">
        <v>1</v>
      </c>
      <c r="O27" s="624" t="s">
        <v>83</v>
      </c>
      <c r="P27" s="623">
        <v>21</v>
      </c>
      <c r="Q27" s="623">
        <v>13</v>
      </c>
      <c r="R27" s="624">
        <v>8</v>
      </c>
      <c r="S27" s="623">
        <v>43</v>
      </c>
      <c r="T27" s="623">
        <v>25</v>
      </c>
      <c r="U27" s="624">
        <v>18</v>
      </c>
      <c r="V27" s="623" t="s">
        <v>83</v>
      </c>
      <c r="W27" s="623" t="s">
        <v>83</v>
      </c>
      <c r="X27" s="624" t="s">
        <v>83</v>
      </c>
      <c r="Y27" s="623">
        <v>15</v>
      </c>
      <c r="Z27" s="623">
        <v>12</v>
      </c>
      <c r="AA27" s="624">
        <v>3</v>
      </c>
      <c r="AB27" s="623" t="s">
        <v>83</v>
      </c>
      <c r="AC27" s="623" t="s">
        <v>83</v>
      </c>
      <c r="AD27" s="624" t="s">
        <v>83</v>
      </c>
      <c r="AE27" s="625">
        <v>95.3</v>
      </c>
      <c r="AF27" s="626">
        <v>1.4</v>
      </c>
      <c r="AG27" s="613"/>
    </row>
    <row r="28" spans="3:34" ht="29.25" customHeight="1" thickTop="1" x14ac:dyDescent="0.4">
      <c r="C28" s="627" t="s">
        <v>327</v>
      </c>
      <c r="D28" s="628">
        <v>16744</v>
      </c>
      <c r="E28" s="629">
        <v>8513</v>
      </c>
      <c r="F28" s="630">
        <v>8231</v>
      </c>
      <c r="G28" s="615">
        <v>16243</v>
      </c>
      <c r="H28" s="615">
        <v>8215</v>
      </c>
      <c r="I28" s="616">
        <v>8028</v>
      </c>
      <c r="J28" s="615">
        <v>82</v>
      </c>
      <c r="K28" s="615">
        <v>31</v>
      </c>
      <c r="L28" s="616">
        <v>51</v>
      </c>
      <c r="M28" s="615">
        <v>2</v>
      </c>
      <c r="N28" s="615">
        <v>2</v>
      </c>
      <c r="O28" s="616" t="s">
        <v>83</v>
      </c>
      <c r="P28" s="615">
        <v>115</v>
      </c>
      <c r="Q28" s="615">
        <v>86</v>
      </c>
      <c r="R28" s="616">
        <v>29</v>
      </c>
      <c r="S28" s="615">
        <v>301</v>
      </c>
      <c r="T28" s="615">
        <v>178</v>
      </c>
      <c r="U28" s="616">
        <v>123</v>
      </c>
      <c r="V28" s="615">
        <v>1</v>
      </c>
      <c r="W28" s="615">
        <v>1</v>
      </c>
      <c r="X28" s="616" t="s">
        <v>83</v>
      </c>
      <c r="Y28" s="615">
        <v>369</v>
      </c>
      <c r="Z28" s="615">
        <v>251</v>
      </c>
      <c r="AA28" s="616">
        <v>118</v>
      </c>
      <c r="AB28" s="615">
        <v>11</v>
      </c>
      <c r="AC28" s="615">
        <v>10</v>
      </c>
      <c r="AD28" s="616">
        <v>1</v>
      </c>
      <c r="AE28" s="617">
        <v>97</v>
      </c>
      <c r="AF28" s="618">
        <v>0.5</v>
      </c>
      <c r="AG28" s="631"/>
      <c r="AH28" s="613"/>
    </row>
    <row r="29" spans="3:34" ht="16.5" customHeight="1" x14ac:dyDescent="0.4">
      <c r="C29" s="18"/>
      <c r="D29" s="28"/>
      <c r="E29" s="632"/>
      <c r="F29" s="632"/>
      <c r="G29" s="632"/>
      <c r="H29" s="632"/>
      <c r="I29" s="28"/>
      <c r="J29" s="28"/>
      <c r="K29" s="632"/>
      <c r="L29" s="28"/>
      <c r="M29" s="28"/>
      <c r="N29" s="632"/>
      <c r="O29" s="28"/>
      <c r="P29" s="28"/>
      <c r="Q29" s="632"/>
      <c r="R29" s="28"/>
      <c r="S29" s="28"/>
      <c r="T29" s="632"/>
      <c r="U29" s="28"/>
      <c r="V29" s="28"/>
      <c r="W29" s="632"/>
      <c r="X29" s="28"/>
      <c r="Y29" s="28"/>
      <c r="Z29" s="632"/>
      <c r="AA29" s="28"/>
      <c r="AB29" s="28"/>
      <c r="AC29" s="632"/>
      <c r="AD29" s="28"/>
      <c r="AE29" s="28"/>
      <c r="AF29" s="35" t="s">
        <v>328</v>
      </c>
    </row>
    <row r="30" spans="3:34" ht="16.5" customHeight="1" x14ac:dyDescent="0.4">
      <c r="C30" s="28"/>
      <c r="D30" s="28"/>
      <c r="E30" s="632"/>
      <c r="F30" s="632"/>
      <c r="G30" s="632"/>
      <c r="H30" s="632"/>
      <c r="I30" s="28"/>
      <c r="J30" s="28"/>
      <c r="K30" s="632"/>
      <c r="L30" s="28"/>
      <c r="M30" s="28"/>
      <c r="N30" s="632"/>
      <c r="O30" s="28"/>
      <c r="P30" s="28"/>
      <c r="Q30" s="632"/>
      <c r="R30" s="28"/>
      <c r="S30" s="28"/>
      <c r="T30" s="632"/>
      <c r="U30" s="28"/>
      <c r="V30" s="28"/>
      <c r="W30" s="632"/>
      <c r="X30" s="28"/>
      <c r="Y30" s="28"/>
      <c r="Z30" s="632"/>
      <c r="AA30" s="28"/>
      <c r="AB30" s="28"/>
      <c r="AC30" s="632"/>
      <c r="AD30" s="28"/>
      <c r="AE30" s="28"/>
      <c r="AF30" s="557" t="s">
        <v>271</v>
      </c>
    </row>
    <row r="108" s="80" customFormat="1" x14ac:dyDescent="0.4"/>
    <row r="109" s="80" customFormat="1" x14ac:dyDescent="0.4"/>
  </sheetData>
  <mergeCells count="3">
    <mergeCell ref="D5:F6"/>
    <mergeCell ref="AE5:AE7"/>
    <mergeCell ref="AF5:AF7"/>
  </mergeCells>
  <phoneticPr fontId="4"/>
  <hyperlinks>
    <hyperlink ref="A1" location="基本情報!C98" display="基本情報"/>
    <hyperlink ref="AF30" r:id="rId1"/>
  </hyperlinks>
  <pageMargins left="0.70866141732283472" right="0.70866141732283472" top="0.74803149606299213" bottom="0.74803149606299213" header="0.31496062992125984" footer="0.31496062992125984"/>
  <pageSetup paperSize="9" scale="52" orientation="landscape" r:id="rId2"/>
  <rowBreaks count="1" manualBreakCount="1">
    <brk id="10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0">
    <tabColor rgb="FF99CCFF"/>
  </sheetPr>
  <dimension ref="A1:BV72"/>
  <sheetViews>
    <sheetView zoomScale="85" zoomScaleNormal="85" zoomScaleSheetLayoutView="80" workbookViewId="0">
      <selection activeCell="C4" sqref="C4"/>
    </sheetView>
  </sheetViews>
  <sheetFormatPr defaultColWidth="9" defaultRowHeight="14.25" x14ac:dyDescent="0.4"/>
  <cols>
    <col min="1" max="1" width="4.625" style="36" customWidth="1"/>
    <col min="2" max="3" width="2.125" style="36" customWidth="1"/>
    <col min="4" max="4" width="12.5" style="36" customWidth="1"/>
    <col min="5" max="5" width="10.625" style="36" customWidth="1"/>
    <col min="6" max="9" width="7.5" style="36" customWidth="1"/>
    <col min="10" max="10" width="7.5" style="633" customWidth="1"/>
    <col min="11" max="35" width="7.5" style="36" customWidth="1"/>
    <col min="36" max="37" width="11.75" style="36" customWidth="1"/>
    <col min="38" max="16384" width="9" style="36"/>
  </cols>
  <sheetData>
    <row r="1" spans="1:74" x14ac:dyDescent="0.4">
      <c r="A1" s="7" t="s">
        <v>2</v>
      </c>
      <c r="B1" s="8"/>
      <c r="C1" s="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</row>
    <row r="2" spans="1:74" x14ac:dyDescent="0.4">
      <c r="A2" s="10"/>
      <c r="B2" s="8"/>
      <c r="C2" s="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</row>
    <row r="3" spans="1:74" ht="21" customHeight="1" x14ac:dyDescent="0.4">
      <c r="C3" s="11" t="s">
        <v>329</v>
      </c>
      <c r="E3" s="161"/>
      <c r="G3" s="161"/>
      <c r="H3" s="161"/>
      <c r="I3" s="120"/>
      <c r="J3" s="63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304"/>
      <c r="BM3" s="304"/>
      <c r="BN3" s="304"/>
      <c r="BO3" s="304"/>
      <c r="BP3" s="304"/>
      <c r="BQ3" s="304"/>
    </row>
    <row r="4" spans="1:74" ht="16.5" customHeight="1" x14ac:dyDescent="0.4"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 t="s">
        <v>330</v>
      </c>
    </row>
    <row r="5" spans="1:74" ht="41.25" customHeight="1" x14ac:dyDescent="0.4">
      <c r="C5" s="344" t="s">
        <v>182</v>
      </c>
      <c r="D5" s="345"/>
      <c r="E5" s="479"/>
      <c r="F5" s="592" t="s">
        <v>288</v>
      </c>
      <c r="G5" s="352"/>
      <c r="H5" s="353"/>
      <c r="I5" s="593" t="s">
        <v>331</v>
      </c>
      <c r="J5" s="593"/>
      <c r="K5" s="594"/>
      <c r="L5" s="593" t="s">
        <v>332</v>
      </c>
      <c r="M5" s="593"/>
      <c r="N5" s="594"/>
      <c r="O5" s="593" t="s">
        <v>333</v>
      </c>
      <c r="P5" s="593"/>
      <c r="Q5" s="594"/>
      <c r="R5" s="593" t="s">
        <v>334</v>
      </c>
      <c r="S5" s="593"/>
      <c r="T5" s="594"/>
      <c r="U5" s="593" t="s">
        <v>335</v>
      </c>
      <c r="V5" s="593"/>
      <c r="W5" s="594"/>
      <c r="X5" s="593" t="s">
        <v>336</v>
      </c>
      <c r="Y5" s="593"/>
      <c r="Z5" s="594"/>
      <c r="AA5" s="481" t="s">
        <v>293</v>
      </c>
      <c r="AB5" s="481"/>
      <c r="AC5" s="482"/>
      <c r="AD5" s="481" t="s">
        <v>294</v>
      </c>
      <c r="AE5" s="481"/>
      <c r="AF5" s="482"/>
      <c r="AG5" s="593" t="s">
        <v>337</v>
      </c>
      <c r="AH5" s="593"/>
      <c r="AI5" s="594"/>
      <c r="AJ5" s="353" t="s">
        <v>338</v>
      </c>
      <c r="AK5" s="635" t="s">
        <v>339</v>
      </c>
    </row>
    <row r="6" spans="1:74" ht="17.25" customHeight="1" x14ac:dyDescent="0.4">
      <c r="C6" s="636"/>
      <c r="D6" s="637"/>
      <c r="E6" s="638"/>
      <c r="F6" s="597"/>
      <c r="G6" s="361"/>
      <c r="H6" s="362"/>
      <c r="I6" s="598" t="s">
        <v>300</v>
      </c>
      <c r="J6" s="598"/>
      <c r="K6" s="599"/>
      <c r="L6" s="598" t="s">
        <v>340</v>
      </c>
      <c r="M6" s="598"/>
      <c r="N6" s="599"/>
      <c r="O6" s="598" t="s">
        <v>302</v>
      </c>
      <c r="P6" s="598"/>
      <c r="Q6" s="599"/>
      <c r="R6" s="598" t="s">
        <v>303</v>
      </c>
      <c r="S6" s="598"/>
      <c r="T6" s="599"/>
      <c r="U6" s="600" t="s">
        <v>304</v>
      </c>
      <c r="V6" s="600"/>
      <c r="W6" s="601"/>
      <c r="X6" s="600" t="s">
        <v>305</v>
      </c>
      <c r="Y6" s="600"/>
      <c r="Z6" s="601"/>
      <c r="AA6" s="600" t="s">
        <v>341</v>
      </c>
      <c r="AB6" s="600"/>
      <c r="AC6" s="601"/>
      <c r="AD6" s="600" t="s">
        <v>342</v>
      </c>
      <c r="AE6" s="600"/>
      <c r="AF6" s="601"/>
      <c r="AG6" s="600" t="s">
        <v>306</v>
      </c>
      <c r="AH6" s="600"/>
      <c r="AI6" s="601"/>
      <c r="AJ6" s="639"/>
      <c r="AK6" s="640"/>
    </row>
    <row r="7" spans="1:74" ht="17.25" customHeight="1" x14ac:dyDescent="0.4">
      <c r="C7" s="636"/>
      <c r="D7" s="637"/>
      <c r="E7" s="637"/>
      <c r="F7" s="641" t="s">
        <v>129</v>
      </c>
      <c r="G7" s="642" t="s">
        <v>58</v>
      </c>
      <c r="H7" s="643" t="s">
        <v>59</v>
      </c>
      <c r="I7" s="315" t="s">
        <v>129</v>
      </c>
      <c r="J7" s="313" t="s">
        <v>58</v>
      </c>
      <c r="K7" s="488" t="s">
        <v>59</v>
      </c>
      <c r="L7" s="315" t="s">
        <v>129</v>
      </c>
      <c r="M7" s="605" t="s">
        <v>58</v>
      </c>
      <c r="N7" s="314" t="s">
        <v>59</v>
      </c>
      <c r="O7" s="315" t="s">
        <v>129</v>
      </c>
      <c r="P7" s="313" t="s">
        <v>58</v>
      </c>
      <c r="Q7" s="314" t="s">
        <v>59</v>
      </c>
      <c r="R7" s="315" t="s">
        <v>129</v>
      </c>
      <c r="S7" s="313" t="s">
        <v>58</v>
      </c>
      <c r="T7" s="314" t="s">
        <v>59</v>
      </c>
      <c r="U7" s="315" t="s">
        <v>129</v>
      </c>
      <c r="V7" s="313" t="s">
        <v>58</v>
      </c>
      <c r="W7" s="314" t="s">
        <v>59</v>
      </c>
      <c r="X7" s="315" t="s">
        <v>129</v>
      </c>
      <c r="Y7" s="313" t="s">
        <v>58</v>
      </c>
      <c r="Z7" s="314" t="s">
        <v>59</v>
      </c>
      <c r="AA7" s="315" t="s">
        <v>129</v>
      </c>
      <c r="AB7" s="313" t="s">
        <v>58</v>
      </c>
      <c r="AC7" s="314" t="s">
        <v>59</v>
      </c>
      <c r="AD7" s="315" t="s">
        <v>129</v>
      </c>
      <c r="AE7" s="313" t="s">
        <v>58</v>
      </c>
      <c r="AF7" s="314" t="s">
        <v>59</v>
      </c>
      <c r="AG7" s="315" t="s">
        <v>129</v>
      </c>
      <c r="AH7" s="313" t="s">
        <v>58</v>
      </c>
      <c r="AI7" s="314" t="s">
        <v>59</v>
      </c>
      <c r="AJ7" s="362"/>
      <c r="AK7" s="644"/>
    </row>
    <row r="8" spans="1:74" ht="16.5" customHeight="1" x14ac:dyDescent="0.4">
      <c r="C8" s="645"/>
      <c r="D8" s="646"/>
      <c r="E8" s="647" t="s">
        <v>343</v>
      </c>
      <c r="F8" s="648">
        <v>1346</v>
      </c>
      <c r="G8" s="649">
        <v>619</v>
      </c>
      <c r="H8" s="650">
        <v>727</v>
      </c>
      <c r="I8" s="651">
        <v>323</v>
      </c>
      <c r="J8" s="652">
        <v>157</v>
      </c>
      <c r="K8" s="650">
        <v>166</v>
      </c>
      <c r="L8" s="651">
        <v>324</v>
      </c>
      <c r="M8" s="652">
        <v>130</v>
      </c>
      <c r="N8" s="650">
        <v>194</v>
      </c>
      <c r="O8" s="651">
        <v>60</v>
      </c>
      <c r="P8" s="652">
        <v>17</v>
      </c>
      <c r="Q8" s="650">
        <v>43</v>
      </c>
      <c r="R8" s="651">
        <v>42</v>
      </c>
      <c r="S8" s="652">
        <v>32</v>
      </c>
      <c r="T8" s="650">
        <v>10</v>
      </c>
      <c r="U8" s="651">
        <v>228</v>
      </c>
      <c r="V8" s="652">
        <v>101</v>
      </c>
      <c r="W8" s="650">
        <v>127</v>
      </c>
      <c r="X8" s="651">
        <v>91</v>
      </c>
      <c r="Y8" s="652">
        <v>42</v>
      </c>
      <c r="Z8" s="650">
        <v>49</v>
      </c>
      <c r="AA8" s="651">
        <v>265</v>
      </c>
      <c r="AB8" s="652">
        <v>133</v>
      </c>
      <c r="AC8" s="650">
        <v>132</v>
      </c>
      <c r="AD8" s="651">
        <v>13</v>
      </c>
      <c r="AE8" s="652">
        <v>7</v>
      </c>
      <c r="AF8" s="650">
        <v>6</v>
      </c>
      <c r="AG8" s="651">
        <v>25</v>
      </c>
      <c r="AH8" s="652">
        <v>4</v>
      </c>
      <c r="AI8" s="650">
        <v>21</v>
      </c>
      <c r="AJ8" s="653">
        <v>23.99702823179792</v>
      </c>
      <c r="AK8" s="654">
        <v>18.796433878157504</v>
      </c>
    </row>
    <row r="9" spans="1:74" ht="16.5" customHeight="1" x14ac:dyDescent="0.4">
      <c r="C9" s="655" t="s">
        <v>344</v>
      </c>
      <c r="D9" s="656"/>
      <c r="E9" s="657" t="s">
        <v>345</v>
      </c>
      <c r="F9" s="181">
        <v>1323</v>
      </c>
      <c r="G9" s="658">
        <v>606</v>
      </c>
      <c r="H9" s="230">
        <v>717</v>
      </c>
      <c r="I9" s="550">
        <v>323</v>
      </c>
      <c r="J9" s="228">
        <v>157</v>
      </c>
      <c r="K9" s="230">
        <v>166</v>
      </c>
      <c r="L9" s="550">
        <v>324</v>
      </c>
      <c r="M9" s="228">
        <v>130</v>
      </c>
      <c r="N9" s="230">
        <v>194</v>
      </c>
      <c r="O9" s="550">
        <v>60</v>
      </c>
      <c r="P9" s="228">
        <v>17</v>
      </c>
      <c r="Q9" s="230">
        <v>43</v>
      </c>
      <c r="R9" s="550">
        <v>42</v>
      </c>
      <c r="S9" s="228">
        <v>32</v>
      </c>
      <c r="T9" s="230">
        <v>10</v>
      </c>
      <c r="U9" s="550">
        <v>211</v>
      </c>
      <c r="V9" s="228">
        <v>91</v>
      </c>
      <c r="W9" s="230">
        <v>120</v>
      </c>
      <c r="X9" s="550">
        <v>91</v>
      </c>
      <c r="Y9" s="228">
        <v>42</v>
      </c>
      <c r="Z9" s="230">
        <v>49</v>
      </c>
      <c r="AA9" s="550">
        <v>259</v>
      </c>
      <c r="AB9" s="228">
        <v>130</v>
      </c>
      <c r="AC9" s="230">
        <v>129</v>
      </c>
      <c r="AD9" s="550">
        <v>13</v>
      </c>
      <c r="AE9" s="228">
        <v>7</v>
      </c>
      <c r="AF9" s="230">
        <v>6</v>
      </c>
      <c r="AG9" s="550">
        <v>25</v>
      </c>
      <c r="AH9" s="228">
        <v>4</v>
      </c>
      <c r="AI9" s="230">
        <v>21</v>
      </c>
      <c r="AJ9" s="659">
        <v>24.414210128495842</v>
      </c>
      <c r="AK9" s="660">
        <v>17.838246409674984</v>
      </c>
    </row>
    <row r="10" spans="1:74" ht="16.5" customHeight="1" x14ac:dyDescent="0.4">
      <c r="C10" s="661"/>
      <c r="D10" s="662"/>
      <c r="E10" s="657" t="s">
        <v>346</v>
      </c>
      <c r="F10" s="231">
        <v>23</v>
      </c>
      <c r="G10" s="663">
        <v>13</v>
      </c>
      <c r="H10" s="235">
        <v>10</v>
      </c>
      <c r="I10" s="234" t="s">
        <v>83</v>
      </c>
      <c r="J10" s="232" t="s">
        <v>83</v>
      </c>
      <c r="K10" s="235" t="s">
        <v>83</v>
      </c>
      <c r="L10" s="234" t="s">
        <v>83</v>
      </c>
      <c r="M10" s="232" t="s">
        <v>83</v>
      </c>
      <c r="N10" s="235" t="s">
        <v>83</v>
      </c>
      <c r="O10" s="234" t="s">
        <v>83</v>
      </c>
      <c r="P10" s="232" t="s">
        <v>83</v>
      </c>
      <c r="Q10" s="235" t="s">
        <v>83</v>
      </c>
      <c r="R10" s="234" t="s">
        <v>83</v>
      </c>
      <c r="S10" s="232" t="s">
        <v>83</v>
      </c>
      <c r="T10" s="235" t="s">
        <v>83</v>
      </c>
      <c r="U10" s="234">
        <v>17</v>
      </c>
      <c r="V10" s="232">
        <v>10</v>
      </c>
      <c r="W10" s="235">
        <v>7</v>
      </c>
      <c r="X10" s="234" t="s">
        <v>83</v>
      </c>
      <c r="Y10" s="232" t="s">
        <v>83</v>
      </c>
      <c r="Z10" s="235" t="s">
        <v>83</v>
      </c>
      <c r="AA10" s="234">
        <v>6</v>
      </c>
      <c r="AB10" s="232">
        <v>3</v>
      </c>
      <c r="AC10" s="235">
        <v>3</v>
      </c>
      <c r="AD10" s="234" t="s">
        <v>83</v>
      </c>
      <c r="AE10" s="232" t="s">
        <v>83</v>
      </c>
      <c r="AF10" s="235" t="s">
        <v>83</v>
      </c>
      <c r="AG10" s="234" t="s">
        <v>83</v>
      </c>
      <c r="AH10" s="232" t="s">
        <v>83</v>
      </c>
      <c r="AI10" s="235" t="s">
        <v>83</v>
      </c>
      <c r="AJ10" s="664">
        <v>0</v>
      </c>
      <c r="AK10" s="665">
        <v>73.91304347826086</v>
      </c>
    </row>
    <row r="11" spans="1:74" ht="16.5" customHeight="1" x14ac:dyDescent="0.4">
      <c r="C11" s="645"/>
      <c r="D11" s="646"/>
      <c r="E11" s="647" t="s">
        <v>343</v>
      </c>
      <c r="F11" s="648">
        <v>1311</v>
      </c>
      <c r="G11" s="649">
        <v>622</v>
      </c>
      <c r="H11" s="650">
        <v>689</v>
      </c>
      <c r="I11" s="651">
        <v>305</v>
      </c>
      <c r="J11" s="652">
        <v>162</v>
      </c>
      <c r="K11" s="650">
        <v>143</v>
      </c>
      <c r="L11" s="651">
        <v>368</v>
      </c>
      <c r="M11" s="652">
        <v>171</v>
      </c>
      <c r="N11" s="650">
        <v>197</v>
      </c>
      <c r="O11" s="651">
        <v>69</v>
      </c>
      <c r="P11" s="652">
        <v>20</v>
      </c>
      <c r="Q11" s="650">
        <v>49</v>
      </c>
      <c r="R11" s="651">
        <v>46</v>
      </c>
      <c r="S11" s="652">
        <v>37</v>
      </c>
      <c r="T11" s="650">
        <v>9</v>
      </c>
      <c r="U11" s="651">
        <v>239</v>
      </c>
      <c r="V11" s="652">
        <v>109</v>
      </c>
      <c r="W11" s="650">
        <v>130</v>
      </c>
      <c r="X11" s="651">
        <v>75</v>
      </c>
      <c r="Y11" s="652">
        <v>26</v>
      </c>
      <c r="Z11" s="650">
        <v>49</v>
      </c>
      <c r="AA11" s="651">
        <v>205</v>
      </c>
      <c r="AB11" s="652">
        <v>94</v>
      </c>
      <c r="AC11" s="650">
        <v>111</v>
      </c>
      <c r="AD11" s="651">
        <v>4</v>
      </c>
      <c r="AE11" s="652">
        <v>3</v>
      </c>
      <c r="AF11" s="650">
        <v>1</v>
      </c>
      <c r="AG11" s="651">
        <v>26</v>
      </c>
      <c r="AH11" s="652">
        <v>5</v>
      </c>
      <c r="AI11" s="650">
        <v>21</v>
      </c>
      <c r="AJ11" s="653">
        <v>23.26468344774981</v>
      </c>
      <c r="AK11" s="654">
        <v>20.213577421815408</v>
      </c>
    </row>
    <row r="12" spans="1:74" ht="16.5" customHeight="1" x14ac:dyDescent="0.4">
      <c r="C12" s="655" t="s">
        <v>308</v>
      </c>
      <c r="D12" s="656"/>
      <c r="E12" s="657" t="s">
        <v>345</v>
      </c>
      <c r="F12" s="181">
        <v>1286</v>
      </c>
      <c r="G12" s="658">
        <v>608</v>
      </c>
      <c r="H12" s="230">
        <v>678</v>
      </c>
      <c r="I12" s="550">
        <v>304</v>
      </c>
      <c r="J12" s="228">
        <v>162</v>
      </c>
      <c r="K12" s="230">
        <v>142</v>
      </c>
      <c r="L12" s="550">
        <v>365</v>
      </c>
      <c r="M12" s="228">
        <v>170</v>
      </c>
      <c r="N12" s="230">
        <v>195</v>
      </c>
      <c r="O12" s="550">
        <v>69</v>
      </c>
      <c r="P12" s="228">
        <v>20</v>
      </c>
      <c r="Q12" s="230">
        <v>49</v>
      </c>
      <c r="R12" s="550">
        <v>45</v>
      </c>
      <c r="S12" s="228">
        <v>36</v>
      </c>
      <c r="T12" s="230">
        <v>9</v>
      </c>
      <c r="U12" s="550">
        <v>238</v>
      </c>
      <c r="V12" s="228">
        <v>108</v>
      </c>
      <c r="W12" s="230">
        <v>130</v>
      </c>
      <c r="X12" s="550">
        <v>68</v>
      </c>
      <c r="Y12" s="228">
        <v>23</v>
      </c>
      <c r="Z12" s="230">
        <v>45</v>
      </c>
      <c r="AA12" s="550">
        <v>193</v>
      </c>
      <c r="AB12" s="228">
        <v>86</v>
      </c>
      <c r="AC12" s="230">
        <v>107</v>
      </c>
      <c r="AD12" s="550">
        <v>4</v>
      </c>
      <c r="AE12" s="228">
        <v>3</v>
      </c>
      <c r="AF12" s="230">
        <v>1</v>
      </c>
      <c r="AG12" s="550">
        <v>26</v>
      </c>
      <c r="AH12" s="228">
        <v>5</v>
      </c>
      <c r="AI12" s="230">
        <v>21</v>
      </c>
      <c r="AJ12" s="659">
        <v>23.639191290824261</v>
      </c>
      <c r="AK12" s="660">
        <v>20.52877138413686</v>
      </c>
      <c r="AO12" s="28"/>
      <c r="AP12" s="28"/>
      <c r="AQ12" s="632"/>
      <c r="AR12" s="632"/>
      <c r="AS12" s="632"/>
      <c r="AT12" s="632"/>
      <c r="AU12" s="28"/>
      <c r="AV12" s="28"/>
      <c r="AW12" s="632"/>
      <c r="AX12" s="28"/>
      <c r="AY12" s="28"/>
      <c r="AZ12" s="632"/>
      <c r="BA12" s="28"/>
      <c r="BB12" s="28"/>
      <c r="BC12" s="632"/>
      <c r="BD12" s="28"/>
      <c r="BE12" s="28"/>
      <c r="BF12" s="632"/>
      <c r="BG12" s="28"/>
      <c r="BH12" s="28"/>
      <c r="BI12" s="632"/>
      <c r="BJ12" s="28"/>
      <c r="BK12" s="28"/>
      <c r="BL12" s="632"/>
      <c r="BM12" s="28"/>
      <c r="BN12" s="28"/>
      <c r="BO12" s="632"/>
      <c r="BP12" s="28"/>
      <c r="BQ12" s="28"/>
      <c r="BR12" s="632"/>
      <c r="BS12" s="28"/>
      <c r="BT12" s="28"/>
      <c r="BU12" s="631"/>
      <c r="BV12" s="631"/>
    </row>
    <row r="13" spans="1:74" ht="16.5" customHeight="1" x14ac:dyDescent="0.4">
      <c r="C13" s="661"/>
      <c r="D13" s="662"/>
      <c r="E13" s="657" t="s">
        <v>346</v>
      </c>
      <c r="F13" s="231">
        <v>25</v>
      </c>
      <c r="G13" s="663">
        <v>14</v>
      </c>
      <c r="H13" s="235">
        <v>11</v>
      </c>
      <c r="I13" s="234">
        <v>1</v>
      </c>
      <c r="J13" s="232" t="s">
        <v>83</v>
      </c>
      <c r="K13" s="235">
        <v>1</v>
      </c>
      <c r="L13" s="234">
        <v>3</v>
      </c>
      <c r="M13" s="232">
        <v>1</v>
      </c>
      <c r="N13" s="235">
        <v>2</v>
      </c>
      <c r="O13" s="234" t="s">
        <v>83</v>
      </c>
      <c r="P13" s="232" t="s">
        <v>83</v>
      </c>
      <c r="Q13" s="235" t="s">
        <v>83</v>
      </c>
      <c r="R13" s="234">
        <v>1</v>
      </c>
      <c r="S13" s="232">
        <v>1</v>
      </c>
      <c r="T13" s="235" t="s">
        <v>83</v>
      </c>
      <c r="U13" s="234">
        <v>1</v>
      </c>
      <c r="V13" s="232">
        <v>1</v>
      </c>
      <c r="W13" s="235" t="s">
        <v>83</v>
      </c>
      <c r="X13" s="234">
        <v>7</v>
      </c>
      <c r="Y13" s="232">
        <v>3</v>
      </c>
      <c r="Z13" s="235">
        <v>4</v>
      </c>
      <c r="AA13" s="234">
        <v>12</v>
      </c>
      <c r="AB13" s="232">
        <v>8</v>
      </c>
      <c r="AC13" s="235">
        <v>4</v>
      </c>
      <c r="AD13" s="234" t="s">
        <v>83</v>
      </c>
      <c r="AE13" s="232" t="s">
        <v>83</v>
      </c>
      <c r="AF13" s="235" t="s">
        <v>83</v>
      </c>
      <c r="AG13" s="234" t="s">
        <v>83</v>
      </c>
      <c r="AH13" s="232" t="s">
        <v>83</v>
      </c>
      <c r="AI13" s="235" t="s">
        <v>83</v>
      </c>
      <c r="AJ13" s="664">
        <v>4</v>
      </c>
      <c r="AK13" s="665">
        <v>4</v>
      </c>
    </row>
    <row r="14" spans="1:74" ht="16.5" customHeight="1" x14ac:dyDescent="0.4">
      <c r="C14" s="645"/>
      <c r="D14" s="646"/>
      <c r="E14" s="647" t="s">
        <v>343</v>
      </c>
      <c r="F14" s="648">
        <v>1284</v>
      </c>
      <c r="G14" s="649">
        <v>563</v>
      </c>
      <c r="H14" s="650">
        <v>721</v>
      </c>
      <c r="I14" s="651">
        <v>301</v>
      </c>
      <c r="J14" s="652">
        <v>149</v>
      </c>
      <c r="K14" s="650">
        <v>152</v>
      </c>
      <c r="L14" s="651">
        <v>293</v>
      </c>
      <c r="M14" s="652">
        <v>119</v>
      </c>
      <c r="N14" s="650">
        <v>174</v>
      </c>
      <c r="O14" s="651">
        <v>132</v>
      </c>
      <c r="P14" s="652">
        <v>42</v>
      </c>
      <c r="Q14" s="650">
        <v>90</v>
      </c>
      <c r="R14" s="651">
        <v>46</v>
      </c>
      <c r="S14" s="652">
        <v>33</v>
      </c>
      <c r="T14" s="650">
        <v>13</v>
      </c>
      <c r="U14" s="651">
        <v>274</v>
      </c>
      <c r="V14" s="652">
        <v>114</v>
      </c>
      <c r="W14" s="650">
        <v>160</v>
      </c>
      <c r="X14" s="651">
        <v>37</v>
      </c>
      <c r="Y14" s="652">
        <v>18</v>
      </c>
      <c r="Z14" s="650">
        <v>19</v>
      </c>
      <c r="AA14" s="651">
        <v>201</v>
      </c>
      <c r="AB14" s="652">
        <v>88</v>
      </c>
      <c r="AC14" s="650">
        <v>113</v>
      </c>
      <c r="AD14" s="651" t="s">
        <v>83</v>
      </c>
      <c r="AE14" s="652" t="s">
        <v>83</v>
      </c>
      <c r="AF14" s="650" t="s">
        <v>83</v>
      </c>
      <c r="AG14" s="651">
        <v>28</v>
      </c>
      <c r="AH14" s="652">
        <v>11</v>
      </c>
      <c r="AI14" s="650">
        <v>17</v>
      </c>
      <c r="AJ14" s="653">
        <v>23.442367601246104</v>
      </c>
      <c r="AK14" s="654">
        <v>23.5202492211838</v>
      </c>
    </row>
    <row r="15" spans="1:74" ht="16.5" customHeight="1" x14ac:dyDescent="0.4">
      <c r="C15" s="655" t="s">
        <v>309</v>
      </c>
      <c r="D15" s="656"/>
      <c r="E15" s="657" t="s">
        <v>345</v>
      </c>
      <c r="F15" s="181">
        <v>1268</v>
      </c>
      <c r="G15" s="658">
        <v>550</v>
      </c>
      <c r="H15" s="230">
        <v>718</v>
      </c>
      <c r="I15" s="550">
        <v>301</v>
      </c>
      <c r="J15" s="228">
        <v>149</v>
      </c>
      <c r="K15" s="230">
        <v>152</v>
      </c>
      <c r="L15" s="550">
        <v>292</v>
      </c>
      <c r="M15" s="228">
        <v>118</v>
      </c>
      <c r="N15" s="230">
        <v>174</v>
      </c>
      <c r="O15" s="550">
        <v>132</v>
      </c>
      <c r="P15" s="228">
        <v>42</v>
      </c>
      <c r="Q15" s="230">
        <v>90</v>
      </c>
      <c r="R15" s="550">
        <v>46</v>
      </c>
      <c r="S15" s="228">
        <v>33</v>
      </c>
      <c r="T15" s="230">
        <v>13</v>
      </c>
      <c r="U15" s="550">
        <v>266</v>
      </c>
      <c r="V15" s="228">
        <v>106</v>
      </c>
      <c r="W15" s="230">
        <v>160</v>
      </c>
      <c r="X15" s="550">
        <v>37</v>
      </c>
      <c r="Y15" s="228">
        <v>18</v>
      </c>
      <c r="Z15" s="230">
        <v>19</v>
      </c>
      <c r="AA15" s="550">
        <v>194</v>
      </c>
      <c r="AB15" s="228">
        <v>84</v>
      </c>
      <c r="AC15" s="230">
        <v>110</v>
      </c>
      <c r="AD15" s="550" t="s">
        <v>83</v>
      </c>
      <c r="AE15" s="228" t="s">
        <v>83</v>
      </c>
      <c r="AF15" s="230" t="s">
        <v>83</v>
      </c>
      <c r="AG15" s="550">
        <v>28</v>
      </c>
      <c r="AH15" s="228">
        <v>11</v>
      </c>
      <c r="AI15" s="230">
        <v>17</v>
      </c>
      <c r="AJ15" s="659">
        <v>23.738170347003155</v>
      </c>
      <c r="AK15" s="660">
        <v>23.186119873817034</v>
      </c>
    </row>
    <row r="16" spans="1:74" ht="16.5" customHeight="1" x14ac:dyDescent="0.4">
      <c r="C16" s="661"/>
      <c r="D16" s="662"/>
      <c r="E16" s="657" t="s">
        <v>346</v>
      </c>
      <c r="F16" s="231">
        <v>16</v>
      </c>
      <c r="G16" s="663">
        <v>13</v>
      </c>
      <c r="H16" s="235">
        <v>3</v>
      </c>
      <c r="I16" s="234" t="s">
        <v>83</v>
      </c>
      <c r="J16" s="232" t="s">
        <v>83</v>
      </c>
      <c r="K16" s="235" t="s">
        <v>83</v>
      </c>
      <c r="L16" s="234">
        <v>1</v>
      </c>
      <c r="M16" s="232">
        <v>1</v>
      </c>
      <c r="N16" s="235" t="s">
        <v>83</v>
      </c>
      <c r="O16" s="234" t="s">
        <v>83</v>
      </c>
      <c r="P16" s="232" t="s">
        <v>83</v>
      </c>
      <c r="Q16" s="235" t="s">
        <v>83</v>
      </c>
      <c r="R16" s="234" t="s">
        <v>83</v>
      </c>
      <c r="S16" s="232" t="s">
        <v>83</v>
      </c>
      <c r="T16" s="235" t="s">
        <v>83</v>
      </c>
      <c r="U16" s="234">
        <v>8</v>
      </c>
      <c r="V16" s="232">
        <v>8</v>
      </c>
      <c r="W16" s="235" t="s">
        <v>83</v>
      </c>
      <c r="X16" s="234" t="s">
        <v>83</v>
      </c>
      <c r="Y16" s="232" t="s">
        <v>83</v>
      </c>
      <c r="Z16" s="235" t="s">
        <v>83</v>
      </c>
      <c r="AA16" s="234">
        <v>7</v>
      </c>
      <c r="AB16" s="232">
        <v>4</v>
      </c>
      <c r="AC16" s="235">
        <v>3</v>
      </c>
      <c r="AD16" s="234" t="s">
        <v>83</v>
      </c>
      <c r="AE16" s="232" t="s">
        <v>83</v>
      </c>
      <c r="AF16" s="235" t="s">
        <v>83</v>
      </c>
      <c r="AG16" s="234" t="s">
        <v>83</v>
      </c>
      <c r="AH16" s="232" t="s">
        <v>83</v>
      </c>
      <c r="AI16" s="235" t="s">
        <v>83</v>
      </c>
      <c r="AJ16" s="664">
        <v>0</v>
      </c>
      <c r="AK16" s="665">
        <v>50</v>
      </c>
    </row>
    <row r="17" spans="3:37" ht="16.5" customHeight="1" x14ac:dyDescent="0.4">
      <c r="C17" s="645"/>
      <c r="D17" s="646"/>
      <c r="E17" s="647" t="s">
        <v>343</v>
      </c>
      <c r="F17" s="648">
        <v>1223</v>
      </c>
      <c r="G17" s="649">
        <v>593</v>
      </c>
      <c r="H17" s="650">
        <v>630</v>
      </c>
      <c r="I17" s="651">
        <v>356</v>
      </c>
      <c r="J17" s="652">
        <v>182</v>
      </c>
      <c r="K17" s="650">
        <v>174</v>
      </c>
      <c r="L17" s="651">
        <v>286</v>
      </c>
      <c r="M17" s="652">
        <v>114</v>
      </c>
      <c r="N17" s="650">
        <v>172</v>
      </c>
      <c r="O17" s="651">
        <v>43</v>
      </c>
      <c r="P17" s="652">
        <v>17</v>
      </c>
      <c r="Q17" s="650">
        <v>26</v>
      </c>
      <c r="R17" s="651">
        <v>40</v>
      </c>
      <c r="S17" s="652">
        <v>37</v>
      </c>
      <c r="T17" s="650">
        <v>3</v>
      </c>
      <c r="U17" s="651">
        <v>239</v>
      </c>
      <c r="V17" s="652">
        <v>104</v>
      </c>
      <c r="W17" s="650">
        <v>135</v>
      </c>
      <c r="X17" s="651">
        <v>44</v>
      </c>
      <c r="Y17" s="652">
        <v>21</v>
      </c>
      <c r="Z17" s="650">
        <v>23</v>
      </c>
      <c r="AA17" s="651">
        <v>215</v>
      </c>
      <c r="AB17" s="652">
        <v>118</v>
      </c>
      <c r="AC17" s="650">
        <v>97</v>
      </c>
      <c r="AD17" s="651" t="s">
        <v>83</v>
      </c>
      <c r="AE17" s="652" t="s">
        <v>83</v>
      </c>
      <c r="AF17" s="650" t="s">
        <v>83</v>
      </c>
      <c r="AG17" s="651">
        <v>22</v>
      </c>
      <c r="AH17" s="652">
        <v>6</v>
      </c>
      <c r="AI17" s="650">
        <v>16</v>
      </c>
      <c r="AJ17" s="653">
        <v>29.108748977923138</v>
      </c>
      <c r="AK17" s="654">
        <v>21.340964840556008</v>
      </c>
    </row>
    <row r="18" spans="3:37" ht="16.5" customHeight="1" x14ac:dyDescent="0.4">
      <c r="C18" s="655" t="s">
        <v>310</v>
      </c>
      <c r="D18" s="656"/>
      <c r="E18" s="657" t="s">
        <v>345</v>
      </c>
      <c r="F18" s="181">
        <v>1209</v>
      </c>
      <c r="G18" s="658">
        <v>585</v>
      </c>
      <c r="H18" s="230">
        <v>624</v>
      </c>
      <c r="I18" s="550">
        <v>356</v>
      </c>
      <c r="J18" s="228">
        <v>182</v>
      </c>
      <c r="K18" s="230">
        <v>174</v>
      </c>
      <c r="L18" s="550">
        <v>284</v>
      </c>
      <c r="M18" s="228">
        <v>113</v>
      </c>
      <c r="N18" s="230">
        <v>171</v>
      </c>
      <c r="O18" s="550">
        <v>43</v>
      </c>
      <c r="P18" s="228">
        <v>17</v>
      </c>
      <c r="Q18" s="230">
        <v>26</v>
      </c>
      <c r="R18" s="550">
        <v>39</v>
      </c>
      <c r="S18" s="228">
        <v>37</v>
      </c>
      <c r="T18" s="230">
        <v>2</v>
      </c>
      <c r="U18" s="550">
        <v>236</v>
      </c>
      <c r="V18" s="228">
        <v>102</v>
      </c>
      <c r="W18" s="230">
        <v>134</v>
      </c>
      <c r="X18" s="550">
        <v>44</v>
      </c>
      <c r="Y18" s="228">
        <v>21</v>
      </c>
      <c r="Z18" s="230">
        <v>23</v>
      </c>
      <c r="AA18" s="550">
        <v>207</v>
      </c>
      <c r="AB18" s="228">
        <v>113</v>
      </c>
      <c r="AC18" s="230">
        <v>94</v>
      </c>
      <c r="AD18" s="550" t="s">
        <v>83</v>
      </c>
      <c r="AE18" s="228" t="s">
        <v>83</v>
      </c>
      <c r="AF18" s="230" t="s">
        <v>83</v>
      </c>
      <c r="AG18" s="550">
        <v>22</v>
      </c>
      <c r="AH18" s="228">
        <v>6</v>
      </c>
      <c r="AI18" s="230">
        <v>16</v>
      </c>
      <c r="AJ18" s="659">
        <v>29.44582299421009</v>
      </c>
      <c r="AK18" s="660">
        <v>21.339950372208435</v>
      </c>
    </row>
    <row r="19" spans="3:37" ht="16.5" customHeight="1" x14ac:dyDescent="0.4">
      <c r="C19" s="661"/>
      <c r="D19" s="662"/>
      <c r="E19" s="657" t="s">
        <v>346</v>
      </c>
      <c r="F19" s="231">
        <v>14</v>
      </c>
      <c r="G19" s="663">
        <v>8</v>
      </c>
      <c r="H19" s="235">
        <v>6</v>
      </c>
      <c r="I19" s="124" t="s">
        <v>83</v>
      </c>
      <c r="J19" s="663" t="s">
        <v>83</v>
      </c>
      <c r="K19" s="235" t="s">
        <v>83</v>
      </c>
      <c r="L19" s="234">
        <v>2</v>
      </c>
      <c r="M19" s="232">
        <v>1</v>
      </c>
      <c r="N19" s="235">
        <v>1</v>
      </c>
      <c r="O19" s="234" t="s">
        <v>83</v>
      </c>
      <c r="P19" s="232" t="s">
        <v>83</v>
      </c>
      <c r="Q19" s="235" t="s">
        <v>83</v>
      </c>
      <c r="R19" s="234">
        <v>1</v>
      </c>
      <c r="S19" s="232" t="s">
        <v>83</v>
      </c>
      <c r="T19" s="235">
        <v>1</v>
      </c>
      <c r="U19" s="234">
        <v>3</v>
      </c>
      <c r="V19" s="232">
        <v>2</v>
      </c>
      <c r="W19" s="235">
        <v>1</v>
      </c>
      <c r="X19" s="124" t="s">
        <v>83</v>
      </c>
      <c r="Y19" s="663" t="s">
        <v>83</v>
      </c>
      <c r="Z19" s="235" t="s">
        <v>83</v>
      </c>
      <c r="AA19" s="234">
        <v>8</v>
      </c>
      <c r="AB19" s="232">
        <v>5</v>
      </c>
      <c r="AC19" s="235">
        <v>3</v>
      </c>
      <c r="AD19" s="234" t="s">
        <v>83</v>
      </c>
      <c r="AE19" s="232" t="s">
        <v>83</v>
      </c>
      <c r="AF19" s="235" t="s">
        <v>83</v>
      </c>
      <c r="AG19" s="234" t="s">
        <v>83</v>
      </c>
      <c r="AH19" s="232" t="s">
        <v>83</v>
      </c>
      <c r="AI19" s="235" t="s">
        <v>83</v>
      </c>
      <c r="AJ19" s="664">
        <v>0</v>
      </c>
      <c r="AK19" s="665">
        <v>21.428571428571427</v>
      </c>
    </row>
    <row r="20" spans="3:37" ht="16.5" customHeight="1" x14ac:dyDescent="0.4">
      <c r="C20" s="645"/>
      <c r="D20" s="646"/>
      <c r="E20" s="647" t="s">
        <v>343</v>
      </c>
      <c r="F20" s="648">
        <v>1143</v>
      </c>
      <c r="G20" s="649">
        <v>502</v>
      </c>
      <c r="H20" s="650">
        <v>641</v>
      </c>
      <c r="I20" s="651">
        <v>261</v>
      </c>
      <c r="J20" s="652">
        <v>132</v>
      </c>
      <c r="K20" s="650">
        <v>129</v>
      </c>
      <c r="L20" s="651">
        <v>331</v>
      </c>
      <c r="M20" s="652">
        <v>114</v>
      </c>
      <c r="N20" s="650">
        <v>217</v>
      </c>
      <c r="O20" s="651">
        <v>68</v>
      </c>
      <c r="P20" s="652">
        <v>43</v>
      </c>
      <c r="Q20" s="650">
        <v>25</v>
      </c>
      <c r="R20" s="651">
        <v>38</v>
      </c>
      <c r="S20" s="652">
        <v>31</v>
      </c>
      <c r="T20" s="650">
        <v>7</v>
      </c>
      <c r="U20" s="651">
        <v>221</v>
      </c>
      <c r="V20" s="652">
        <v>79</v>
      </c>
      <c r="W20" s="650">
        <v>142</v>
      </c>
      <c r="X20" s="651">
        <v>27</v>
      </c>
      <c r="Y20" s="652">
        <v>8</v>
      </c>
      <c r="Z20" s="650">
        <v>19</v>
      </c>
      <c r="AA20" s="651">
        <v>197</v>
      </c>
      <c r="AB20" s="652">
        <v>95</v>
      </c>
      <c r="AC20" s="650">
        <v>102</v>
      </c>
      <c r="AD20" s="651" t="s">
        <v>83</v>
      </c>
      <c r="AE20" s="652" t="s">
        <v>83</v>
      </c>
      <c r="AF20" s="650" t="s">
        <v>83</v>
      </c>
      <c r="AG20" s="651">
        <v>15</v>
      </c>
      <c r="AH20" s="652">
        <v>14</v>
      </c>
      <c r="AI20" s="650">
        <v>1</v>
      </c>
      <c r="AJ20" s="653">
        <v>22.834645669291341</v>
      </c>
      <c r="AK20" s="654">
        <v>20.647419072615921</v>
      </c>
    </row>
    <row r="21" spans="3:37" ht="16.5" customHeight="1" x14ac:dyDescent="0.4">
      <c r="C21" s="655" t="s">
        <v>311</v>
      </c>
      <c r="D21" s="656"/>
      <c r="E21" s="657" t="s">
        <v>345</v>
      </c>
      <c r="F21" s="181" t="s">
        <v>143</v>
      </c>
      <c r="G21" s="658" t="s">
        <v>143</v>
      </c>
      <c r="H21" s="230" t="s">
        <v>143</v>
      </c>
      <c r="I21" s="35" t="s">
        <v>143</v>
      </c>
      <c r="J21" s="658" t="s">
        <v>143</v>
      </c>
      <c r="K21" s="230" t="s">
        <v>143</v>
      </c>
      <c r="L21" s="35" t="s">
        <v>143</v>
      </c>
      <c r="M21" s="658" t="s">
        <v>143</v>
      </c>
      <c r="N21" s="230" t="s">
        <v>143</v>
      </c>
      <c r="O21" s="35" t="s">
        <v>143</v>
      </c>
      <c r="P21" s="658" t="s">
        <v>143</v>
      </c>
      <c r="Q21" s="230" t="s">
        <v>143</v>
      </c>
      <c r="R21" s="35" t="s">
        <v>143</v>
      </c>
      <c r="S21" s="658" t="s">
        <v>143</v>
      </c>
      <c r="T21" s="230" t="s">
        <v>143</v>
      </c>
      <c r="U21" s="35" t="s">
        <v>143</v>
      </c>
      <c r="V21" s="658" t="s">
        <v>143</v>
      </c>
      <c r="W21" s="230" t="s">
        <v>143</v>
      </c>
      <c r="X21" s="35" t="s">
        <v>143</v>
      </c>
      <c r="Y21" s="658" t="s">
        <v>143</v>
      </c>
      <c r="Z21" s="230" t="s">
        <v>143</v>
      </c>
      <c r="AA21" s="35" t="s">
        <v>143</v>
      </c>
      <c r="AB21" s="658" t="s">
        <v>143</v>
      </c>
      <c r="AC21" s="230" t="s">
        <v>143</v>
      </c>
      <c r="AD21" s="35" t="s">
        <v>143</v>
      </c>
      <c r="AE21" s="658" t="s">
        <v>143</v>
      </c>
      <c r="AF21" s="230" t="s">
        <v>143</v>
      </c>
      <c r="AG21" s="35" t="s">
        <v>143</v>
      </c>
      <c r="AH21" s="658" t="s">
        <v>143</v>
      </c>
      <c r="AI21" s="230" t="s">
        <v>143</v>
      </c>
      <c r="AJ21" s="35" t="s">
        <v>143</v>
      </c>
      <c r="AK21" s="666" t="s">
        <v>143</v>
      </c>
    </row>
    <row r="22" spans="3:37" ht="16.5" customHeight="1" x14ac:dyDescent="0.4">
      <c r="C22" s="661"/>
      <c r="D22" s="662"/>
      <c r="E22" s="657" t="s">
        <v>346</v>
      </c>
      <c r="F22" s="231" t="s">
        <v>143</v>
      </c>
      <c r="G22" s="663" t="s">
        <v>143</v>
      </c>
      <c r="H22" s="235" t="s">
        <v>143</v>
      </c>
      <c r="I22" s="124" t="s">
        <v>143</v>
      </c>
      <c r="J22" s="663" t="s">
        <v>143</v>
      </c>
      <c r="K22" s="235" t="s">
        <v>143</v>
      </c>
      <c r="L22" s="124" t="s">
        <v>143</v>
      </c>
      <c r="M22" s="663" t="s">
        <v>143</v>
      </c>
      <c r="N22" s="235" t="s">
        <v>143</v>
      </c>
      <c r="O22" s="124" t="s">
        <v>143</v>
      </c>
      <c r="P22" s="663" t="s">
        <v>143</v>
      </c>
      <c r="Q22" s="235" t="s">
        <v>143</v>
      </c>
      <c r="R22" s="124" t="s">
        <v>143</v>
      </c>
      <c r="S22" s="663" t="s">
        <v>143</v>
      </c>
      <c r="T22" s="235" t="s">
        <v>143</v>
      </c>
      <c r="U22" s="124" t="s">
        <v>143</v>
      </c>
      <c r="V22" s="663" t="s">
        <v>143</v>
      </c>
      <c r="W22" s="235" t="s">
        <v>143</v>
      </c>
      <c r="X22" s="124" t="s">
        <v>143</v>
      </c>
      <c r="Y22" s="663" t="s">
        <v>143</v>
      </c>
      <c r="Z22" s="235" t="s">
        <v>143</v>
      </c>
      <c r="AA22" s="124" t="s">
        <v>143</v>
      </c>
      <c r="AB22" s="663" t="s">
        <v>143</v>
      </c>
      <c r="AC22" s="235" t="s">
        <v>143</v>
      </c>
      <c r="AD22" s="124" t="s">
        <v>143</v>
      </c>
      <c r="AE22" s="663" t="s">
        <v>143</v>
      </c>
      <c r="AF22" s="235" t="s">
        <v>143</v>
      </c>
      <c r="AG22" s="124" t="s">
        <v>143</v>
      </c>
      <c r="AH22" s="663" t="s">
        <v>143</v>
      </c>
      <c r="AI22" s="235" t="s">
        <v>143</v>
      </c>
      <c r="AJ22" s="124" t="s">
        <v>143</v>
      </c>
      <c r="AK22" s="34" t="s">
        <v>143</v>
      </c>
    </row>
    <row r="23" spans="3:37" ht="16.5" customHeight="1" x14ac:dyDescent="0.4">
      <c r="C23" s="645"/>
      <c r="D23" s="646"/>
      <c r="E23" s="647" t="s">
        <v>343</v>
      </c>
      <c r="F23" s="648">
        <v>1262</v>
      </c>
      <c r="G23" s="649">
        <v>525</v>
      </c>
      <c r="H23" s="650">
        <v>737</v>
      </c>
      <c r="I23" s="651">
        <v>285</v>
      </c>
      <c r="J23" s="652">
        <v>129</v>
      </c>
      <c r="K23" s="650">
        <v>156</v>
      </c>
      <c r="L23" s="651">
        <v>454</v>
      </c>
      <c r="M23" s="652">
        <v>174</v>
      </c>
      <c r="N23" s="650">
        <v>280</v>
      </c>
      <c r="O23" s="651">
        <v>1</v>
      </c>
      <c r="P23" s="652" t="s">
        <v>83</v>
      </c>
      <c r="Q23" s="650">
        <v>1</v>
      </c>
      <c r="R23" s="651">
        <v>39</v>
      </c>
      <c r="S23" s="652">
        <v>30</v>
      </c>
      <c r="T23" s="650">
        <v>9</v>
      </c>
      <c r="U23" s="651">
        <v>186</v>
      </c>
      <c r="V23" s="652">
        <v>70</v>
      </c>
      <c r="W23" s="650">
        <v>116</v>
      </c>
      <c r="X23" s="651">
        <v>36</v>
      </c>
      <c r="Y23" s="652">
        <v>14</v>
      </c>
      <c r="Z23" s="650">
        <v>22</v>
      </c>
      <c r="AA23" s="651">
        <v>261</v>
      </c>
      <c r="AB23" s="652">
        <v>108</v>
      </c>
      <c r="AC23" s="650">
        <v>153</v>
      </c>
      <c r="AD23" s="651" t="s">
        <v>83</v>
      </c>
      <c r="AE23" s="652" t="s">
        <v>83</v>
      </c>
      <c r="AF23" s="650" t="s">
        <v>83</v>
      </c>
      <c r="AG23" s="651">
        <v>5</v>
      </c>
      <c r="AH23" s="652" t="s">
        <v>83</v>
      </c>
      <c r="AI23" s="650">
        <v>5</v>
      </c>
      <c r="AJ23" s="653">
        <v>22.583201267828841</v>
      </c>
      <c r="AK23" s="654">
        <v>15.134706814580031</v>
      </c>
    </row>
    <row r="24" spans="3:37" ht="16.5" customHeight="1" x14ac:dyDescent="0.4">
      <c r="C24" s="655" t="s">
        <v>312</v>
      </c>
      <c r="D24" s="656"/>
      <c r="E24" s="657" t="s">
        <v>345</v>
      </c>
      <c r="F24" s="181">
        <v>1242</v>
      </c>
      <c r="G24" s="658">
        <v>511</v>
      </c>
      <c r="H24" s="230">
        <v>731</v>
      </c>
      <c r="I24" s="550">
        <v>284</v>
      </c>
      <c r="J24" s="228">
        <v>129</v>
      </c>
      <c r="K24" s="230">
        <v>155</v>
      </c>
      <c r="L24" s="550">
        <v>452</v>
      </c>
      <c r="M24" s="228">
        <v>174</v>
      </c>
      <c r="N24" s="230">
        <v>278</v>
      </c>
      <c r="O24" s="550">
        <v>1</v>
      </c>
      <c r="P24" s="228" t="s">
        <v>83</v>
      </c>
      <c r="Q24" s="230">
        <v>1</v>
      </c>
      <c r="R24" s="550">
        <v>34</v>
      </c>
      <c r="S24" s="228">
        <v>26</v>
      </c>
      <c r="T24" s="230">
        <v>8</v>
      </c>
      <c r="U24" s="550">
        <v>180</v>
      </c>
      <c r="V24" s="228">
        <v>65</v>
      </c>
      <c r="W24" s="230">
        <v>115</v>
      </c>
      <c r="X24" s="550">
        <v>34</v>
      </c>
      <c r="Y24" s="228">
        <v>12</v>
      </c>
      <c r="Z24" s="230">
        <v>22</v>
      </c>
      <c r="AA24" s="550">
        <v>257</v>
      </c>
      <c r="AB24" s="228">
        <v>105</v>
      </c>
      <c r="AC24" s="230">
        <v>152</v>
      </c>
      <c r="AD24" s="550" t="s">
        <v>83</v>
      </c>
      <c r="AE24" s="228" t="s">
        <v>83</v>
      </c>
      <c r="AF24" s="230" t="s">
        <v>83</v>
      </c>
      <c r="AG24" s="550">
        <v>5</v>
      </c>
      <c r="AH24" s="228" t="s">
        <v>83</v>
      </c>
      <c r="AI24" s="230">
        <v>5</v>
      </c>
      <c r="AJ24" s="659">
        <v>22.866344605475039</v>
      </c>
      <c r="AK24" s="660">
        <v>14.895330112721417</v>
      </c>
    </row>
    <row r="25" spans="3:37" ht="16.5" customHeight="1" x14ac:dyDescent="0.4">
      <c r="C25" s="661"/>
      <c r="D25" s="662"/>
      <c r="E25" s="657" t="s">
        <v>346</v>
      </c>
      <c r="F25" s="231">
        <v>20</v>
      </c>
      <c r="G25" s="663">
        <v>14</v>
      </c>
      <c r="H25" s="235">
        <v>6</v>
      </c>
      <c r="I25" s="234">
        <v>1</v>
      </c>
      <c r="J25" s="232" t="s">
        <v>83</v>
      </c>
      <c r="K25" s="235">
        <v>1</v>
      </c>
      <c r="L25" s="234">
        <v>2</v>
      </c>
      <c r="M25" s="232" t="s">
        <v>83</v>
      </c>
      <c r="N25" s="235">
        <v>2</v>
      </c>
      <c r="O25" s="124" t="s">
        <v>83</v>
      </c>
      <c r="P25" s="663" t="s">
        <v>83</v>
      </c>
      <c r="Q25" s="235" t="s">
        <v>83</v>
      </c>
      <c r="R25" s="234">
        <v>5</v>
      </c>
      <c r="S25" s="232">
        <v>4</v>
      </c>
      <c r="T25" s="235">
        <v>1</v>
      </c>
      <c r="U25" s="234">
        <v>6</v>
      </c>
      <c r="V25" s="232">
        <v>5</v>
      </c>
      <c r="W25" s="235">
        <v>1</v>
      </c>
      <c r="X25" s="234">
        <v>2</v>
      </c>
      <c r="Y25" s="232">
        <v>2</v>
      </c>
      <c r="Z25" s="235" t="s">
        <v>83</v>
      </c>
      <c r="AA25" s="234">
        <v>4</v>
      </c>
      <c r="AB25" s="232">
        <v>3</v>
      </c>
      <c r="AC25" s="235">
        <v>1</v>
      </c>
      <c r="AD25" s="234" t="s">
        <v>83</v>
      </c>
      <c r="AE25" s="232" t="s">
        <v>83</v>
      </c>
      <c r="AF25" s="235" t="s">
        <v>83</v>
      </c>
      <c r="AG25" s="234" t="s">
        <v>83</v>
      </c>
      <c r="AH25" s="232" t="s">
        <v>83</v>
      </c>
      <c r="AI25" s="235" t="s">
        <v>83</v>
      </c>
      <c r="AJ25" s="664">
        <v>5</v>
      </c>
      <c r="AK25" s="665">
        <v>30</v>
      </c>
    </row>
    <row r="26" spans="3:37" ht="16.5" customHeight="1" x14ac:dyDescent="0.4">
      <c r="C26" s="645"/>
      <c r="D26" s="646"/>
      <c r="E26" s="647" t="s">
        <v>343</v>
      </c>
      <c r="F26" s="648">
        <v>1240</v>
      </c>
      <c r="G26" s="649">
        <v>548</v>
      </c>
      <c r="H26" s="650">
        <v>692</v>
      </c>
      <c r="I26" s="651">
        <v>304</v>
      </c>
      <c r="J26" s="652">
        <v>152</v>
      </c>
      <c r="K26" s="650">
        <v>152</v>
      </c>
      <c r="L26" s="651">
        <v>460</v>
      </c>
      <c r="M26" s="652">
        <v>187</v>
      </c>
      <c r="N26" s="650">
        <v>273</v>
      </c>
      <c r="O26" s="651">
        <v>10</v>
      </c>
      <c r="P26" s="652">
        <v>4</v>
      </c>
      <c r="Q26" s="650">
        <v>6</v>
      </c>
      <c r="R26" s="651">
        <v>35</v>
      </c>
      <c r="S26" s="652">
        <v>24</v>
      </c>
      <c r="T26" s="650">
        <v>11</v>
      </c>
      <c r="U26" s="651">
        <v>181</v>
      </c>
      <c r="V26" s="652">
        <v>66</v>
      </c>
      <c r="W26" s="650">
        <v>115</v>
      </c>
      <c r="X26" s="651">
        <v>43</v>
      </c>
      <c r="Y26" s="652">
        <v>14</v>
      </c>
      <c r="Z26" s="650">
        <v>29</v>
      </c>
      <c r="AA26" s="651">
        <v>207</v>
      </c>
      <c r="AB26" s="652">
        <v>101</v>
      </c>
      <c r="AC26" s="650">
        <v>106</v>
      </c>
      <c r="AD26" s="651" t="s">
        <v>83</v>
      </c>
      <c r="AE26" s="652" t="s">
        <v>83</v>
      </c>
      <c r="AF26" s="650" t="s">
        <v>83</v>
      </c>
      <c r="AG26" s="651">
        <v>5</v>
      </c>
      <c r="AH26" s="652">
        <v>3</v>
      </c>
      <c r="AI26" s="650">
        <v>2</v>
      </c>
      <c r="AJ26" s="653">
        <v>24.516129032258064</v>
      </c>
      <c r="AK26" s="654">
        <v>15</v>
      </c>
    </row>
    <row r="27" spans="3:37" ht="16.5" customHeight="1" x14ac:dyDescent="0.4">
      <c r="C27" s="655" t="s">
        <v>313</v>
      </c>
      <c r="D27" s="656"/>
      <c r="E27" s="657" t="s">
        <v>345</v>
      </c>
      <c r="F27" s="181">
        <v>1222</v>
      </c>
      <c r="G27" s="658">
        <v>536</v>
      </c>
      <c r="H27" s="230">
        <v>686</v>
      </c>
      <c r="I27" s="550">
        <v>304</v>
      </c>
      <c r="J27" s="228">
        <v>152</v>
      </c>
      <c r="K27" s="230">
        <v>152</v>
      </c>
      <c r="L27" s="550">
        <v>458</v>
      </c>
      <c r="M27" s="228">
        <v>185</v>
      </c>
      <c r="N27" s="230">
        <v>273</v>
      </c>
      <c r="O27" s="550">
        <v>10</v>
      </c>
      <c r="P27" s="228">
        <v>4</v>
      </c>
      <c r="Q27" s="230">
        <v>6</v>
      </c>
      <c r="R27" s="550">
        <v>34</v>
      </c>
      <c r="S27" s="228">
        <v>23</v>
      </c>
      <c r="T27" s="230">
        <v>11</v>
      </c>
      <c r="U27" s="550">
        <v>176</v>
      </c>
      <c r="V27" s="228">
        <v>62</v>
      </c>
      <c r="W27" s="230">
        <v>114</v>
      </c>
      <c r="X27" s="550">
        <v>34</v>
      </c>
      <c r="Y27" s="228">
        <v>10</v>
      </c>
      <c r="Z27" s="230">
        <v>24</v>
      </c>
      <c r="AA27" s="550">
        <v>206</v>
      </c>
      <c r="AB27" s="228">
        <v>100</v>
      </c>
      <c r="AC27" s="230">
        <v>106</v>
      </c>
      <c r="AD27" s="550" t="s">
        <v>83</v>
      </c>
      <c r="AE27" s="228" t="s">
        <v>83</v>
      </c>
      <c r="AF27" s="230" t="s">
        <v>83</v>
      </c>
      <c r="AG27" s="550">
        <v>5</v>
      </c>
      <c r="AH27" s="228">
        <v>3</v>
      </c>
      <c r="AI27" s="230">
        <v>2</v>
      </c>
      <c r="AJ27" s="659">
        <v>24.877250409165303</v>
      </c>
      <c r="AK27" s="660">
        <v>14.811783960720131</v>
      </c>
    </row>
    <row r="28" spans="3:37" ht="16.5" customHeight="1" x14ac:dyDescent="0.4">
      <c r="C28" s="667"/>
      <c r="D28" s="668"/>
      <c r="E28" s="657" t="s">
        <v>346</v>
      </c>
      <c r="F28" s="231">
        <v>18</v>
      </c>
      <c r="G28" s="663">
        <v>12</v>
      </c>
      <c r="H28" s="235">
        <v>6</v>
      </c>
      <c r="I28" s="234" t="s">
        <v>83</v>
      </c>
      <c r="J28" s="232" t="s">
        <v>83</v>
      </c>
      <c r="K28" s="235" t="s">
        <v>83</v>
      </c>
      <c r="L28" s="234">
        <v>2</v>
      </c>
      <c r="M28" s="232">
        <v>2</v>
      </c>
      <c r="N28" s="235" t="s">
        <v>83</v>
      </c>
      <c r="O28" s="234" t="s">
        <v>83</v>
      </c>
      <c r="P28" s="232" t="s">
        <v>83</v>
      </c>
      <c r="Q28" s="235" t="s">
        <v>83</v>
      </c>
      <c r="R28" s="234">
        <v>1</v>
      </c>
      <c r="S28" s="232">
        <v>1</v>
      </c>
      <c r="T28" s="235" t="s">
        <v>83</v>
      </c>
      <c r="U28" s="234">
        <v>5</v>
      </c>
      <c r="V28" s="232">
        <v>4</v>
      </c>
      <c r="W28" s="235">
        <v>1</v>
      </c>
      <c r="X28" s="234">
        <v>9</v>
      </c>
      <c r="Y28" s="232">
        <v>4</v>
      </c>
      <c r="Z28" s="235">
        <v>5</v>
      </c>
      <c r="AA28" s="234">
        <v>1</v>
      </c>
      <c r="AB28" s="232">
        <v>1</v>
      </c>
      <c r="AC28" s="235" t="s">
        <v>83</v>
      </c>
      <c r="AD28" s="234" t="s">
        <v>83</v>
      </c>
      <c r="AE28" s="232" t="s">
        <v>83</v>
      </c>
      <c r="AF28" s="235" t="s">
        <v>83</v>
      </c>
      <c r="AG28" s="234" t="s">
        <v>83</v>
      </c>
      <c r="AH28" s="232" t="s">
        <v>83</v>
      </c>
      <c r="AI28" s="235" t="s">
        <v>83</v>
      </c>
      <c r="AJ28" s="664">
        <v>0</v>
      </c>
      <c r="AK28" s="665">
        <v>27.777777777777779</v>
      </c>
    </row>
    <row r="29" spans="3:37" ht="16.5" customHeight="1" x14ac:dyDescent="0.4">
      <c r="C29" s="645"/>
      <c r="D29" s="646"/>
      <c r="E29" s="647" t="s">
        <v>343</v>
      </c>
      <c r="F29" s="648">
        <v>1225</v>
      </c>
      <c r="G29" s="649">
        <v>539</v>
      </c>
      <c r="H29" s="650">
        <v>686</v>
      </c>
      <c r="I29" s="651">
        <v>339</v>
      </c>
      <c r="J29" s="652">
        <v>163</v>
      </c>
      <c r="K29" s="650">
        <v>176</v>
      </c>
      <c r="L29" s="651">
        <v>424</v>
      </c>
      <c r="M29" s="652">
        <v>168</v>
      </c>
      <c r="N29" s="650">
        <v>256</v>
      </c>
      <c r="O29" s="651">
        <v>12</v>
      </c>
      <c r="P29" s="652">
        <v>5</v>
      </c>
      <c r="Q29" s="650">
        <v>7</v>
      </c>
      <c r="R29" s="651">
        <v>22</v>
      </c>
      <c r="S29" s="652">
        <v>18</v>
      </c>
      <c r="T29" s="650">
        <v>4</v>
      </c>
      <c r="U29" s="651">
        <v>164</v>
      </c>
      <c r="V29" s="652">
        <v>67</v>
      </c>
      <c r="W29" s="650">
        <v>97</v>
      </c>
      <c r="X29" s="651">
        <v>45</v>
      </c>
      <c r="Y29" s="652">
        <v>16</v>
      </c>
      <c r="Z29" s="650">
        <v>29</v>
      </c>
      <c r="AA29" s="651">
        <v>219</v>
      </c>
      <c r="AB29" s="652">
        <v>102</v>
      </c>
      <c r="AC29" s="650">
        <v>117</v>
      </c>
      <c r="AD29" s="651" t="s">
        <v>83</v>
      </c>
      <c r="AE29" s="652" t="s">
        <v>83</v>
      </c>
      <c r="AF29" s="650" t="s">
        <v>83</v>
      </c>
      <c r="AG29" s="651">
        <v>5</v>
      </c>
      <c r="AH29" s="652">
        <v>2</v>
      </c>
      <c r="AI29" s="650">
        <v>3</v>
      </c>
      <c r="AJ29" s="653">
        <v>27.673469387755102</v>
      </c>
      <c r="AK29" s="654">
        <v>13.795918367346937</v>
      </c>
    </row>
    <row r="30" spans="3:37" ht="16.5" customHeight="1" x14ac:dyDescent="0.4">
      <c r="C30" s="655" t="s">
        <v>314</v>
      </c>
      <c r="D30" s="656"/>
      <c r="E30" s="657" t="s">
        <v>345</v>
      </c>
      <c r="F30" s="181">
        <v>1206</v>
      </c>
      <c r="G30" s="658">
        <v>528</v>
      </c>
      <c r="H30" s="230">
        <v>678</v>
      </c>
      <c r="I30" s="550">
        <v>339</v>
      </c>
      <c r="J30" s="228">
        <v>163</v>
      </c>
      <c r="K30" s="230">
        <v>176</v>
      </c>
      <c r="L30" s="550">
        <v>422</v>
      </c>
      <c r="M30" s="228">
        <v>167</v>
      </c>
      <c r="N30" s="230">
        <v>255</v>
      </c>
      <c r="O30" s="550">
        <v>12</v>
      </c>
      <c r="P30" s="228">
        <v>5</v>
      </c>
      <c r="Q30" s="230">
        <v>7</v>
      </c>
      <c r="R30" s="550">
        <v>22</v>
      </c>
      <c r="S30" s="228">
        <v>18</v>
      </c>
      <c r="T30" s="230">
        <v>4</v>
      </c>
      <c r="U30" s="550">
        <v>157</v>
      </c>
      <c r="V30" s="228">
        <v>61</v>
      </c>
      <c r="W30" s="230">
        <v>96</v>
      </c>
      <c r="X30" s="550">
        <v>41</v>
      </c>
      <c r="Y30" s="228">
        <v>14</v>
      </c>
      <c r="Z30" s="230">
        <v>27</v>
      </c>
      <c r="AA30" s="550">
        <v>213</v>
      </c>
      <c r="AB30" s="228">
        <v>100</v>
      </c>
      <c r="AC30" s="230">
        <v>113</v>
      </c>
      <c r="AD30" s="550" t="s">
        <v>83</v>
      </c>
      <c r="AE30" s="228" t="s">
        <v>83</v>
      </c>
      <c r="AF30" s="230" t="s">
        <v>83</v>
      </c>
      <c r="AG30" s="550">
        <v>5</v>
      </c>
      <c r="AH30" s="228">
        <v>2</v>
      </c>
      <c r="AI30" s="230">
        <v>3</v>
      </c>
      <c r="AJ30" s="659">
        <v>28.109452736318406</v>
      </c>
      <c r="AK30" s="660">
        <v>13.432835820895523</v>
      </c>
    </row>
    <row r="31" spans="3:37" ht="16.5" customHeight="1" x14ac:dyDescent="0.4">
      <c r="C31" s="667"/>
      <c r="D31" s="668"/>
      <c r="E31" s="657" t="s">
        <v>346</v>
      </c>
      <c r="F31" s="231">
        <v>19</v>
      </c>
      <c r="G31" s="663">
        <v>11</v>
      </c>
      <c r="H31" s="235">
        <v>8</v>
      </c>
      <c r="I31" s="234" t="s">
        <v>83</v>
      </c>
      <c r="J31" s="232" t="s">
        <v>83</v>
      </c>
      <c r="K31" s="235" t="s">
        <v>83</v>
      </c>
      <c r="L31" s="234">
        <v>2</v>
      </c>
      <c r="M31" s="232">
        <v>1</v>
      </c>
      <c r="N31" s="235">
        <v>1</v>
      </c>
      <c r="O31" s="234" t="s">
        <v>83</v>
      </c>
      <c r="P31" s="232" t="s">
        <v>83</v>
      </c>
      <c r="Q31" s="235" t="s">
        <v>83</v>
      </c>
      <c r="R31" s="234" t="s">
        <v>83</v>
      </c>
      <c r="S31" s="232" t="s">
        <v>83</v>
      </c>
      <c r="T31" s="235" t="s">
        <v>83</v>
      </c>
      <c r="U31" s="234">
        <v>7</v>
      </c>
      <c r="V31" s="232">
        <v>6</v>
      </c>
      <c r="W31" s="235">
        <v>1</v>
      </c>
      <c r="X31" s="234">
        <v>4</v>
      </c>
      <c r="Y31" s="232">
        <v>2</v>
      </c>
      <c r="Z31" s="235">
        <v>2</v>
      </c>
      <c r="AA31" s="234">
        <v>6</v>
      </c>
      <c r="AB31" s="232">
        <v>2</v>
      </c>
      <c r="AC31" s="235">
        <v>4</v>
      </c>
      <c r="AD31" s="234" t="s">
        <v>83</v>
      </c>
      <c r="AE31" s="232" t="s">
        <v>83</v>
      </c>
      <c r="AF31" s="235" t="s">
        <v>83</v>
      </c>
      <c r="AG31" s="234" t="s">
        <v>83</v>
      </c>
      <c r="AH31" s="232" t="s">
        <v>83</v>
      </c>
      <c r="AI31" s="235" t="s">
        <v>83</v>
      </c>
      <c r="AJ31" s="664">
        <v>0</v>
      </c>
      <c r="AK31" s="665">
        <v>36.84210526315789</v>
      </c>
    </row>
    <row r="32" spans="3:37" ht="16.5" customHeight="1" x14ac:dyDescent="0.4">
      <c r="C32" s="645"/>
      <c r="D32" s="646"/>
      <c r="E32" s="647" t="s">
        <v>343</v>
      </c>
      <c r="F32" s="648">
        <v>1265</v>
      </c>
      <c r="G32" s="649">
        <v>561</v>
      </c>
      <c r="H32" s="650">
        <v>704</v>
      </c>
      <c r="I32" s="651">
        <v>347</v>
      </c>
      <c r="J32" s="652">
        <v>162</v>
      </c>
      <c r="K32" s="650">
        <v>185</v>
      </c>
      <c r="L32" s="651">
        <v>471</v>
      </c>
      <c r="M32" s="652">
        <v>176</v>
      </c>
      <c r="N32" s="650">
        <v>295</v>
      </c>
      <c r="O32" s="651">
        <v>34</v>
      </c>
      <c r="P32" s="652">
        <v>16</v>
      </c>
      <c r="Q32" s="650">
        <v>18</v>
      </c>
      <c r="R32" s="651">
        <v>33</v>
      </c>
      <c r="S32" s="652">
        <v>26</v>
      </c>
      <c r="T32" s="650">
        <v>7</v>
      </c>
      <c r="U32" s="651">
        <v>177</v>
      </c>
      <c r="V32" s="652">
        <v>76</v>
      </c>
      <c r="W32" s="650">
        <v>101</v>
      </c>
      <c r="X32" s="651">
        <v>2</v>
      </c>
      <c r="Y32" s="652">
        <v>1</v>
      </c>
      <c r="Z32" s="650">
        <v>1</v>
      </c>
      <c r="AA32" s="651">
        <v>201</v>
      </c>
      <c r="AB32" s="652">
        <v>104</v>
      </c>
      <c r="AC32" s="650">
        <v>97</v>
      </c>
      <c r="AD32" s="651" t="s">
        <v>83</v>
      </c>
      <c r="AE32" s="652" t="s">
        <v>83</v>
      </c>
      <c r="AF32" s="650" t="s">
        <v>83</v>
      </c>
      <c r="AG32" s="651">
        <v>9</v>
      </c>
      <c r="AH32" s="652">
        <v>3</v>
      </c>
      <c r="AI32" s="650">
        <v>6</v>
      </c>
      <c r="AJ32" s="653">
        <v>27.430830039525695</v>
      </c>
      <c r="AK32" s="654">
        <v>14.703557312252965</v>
      </c>
    </row>
    <row r="33" spans="3:37" ht="16.5" customHeight="1" x14ac:dyDescent="0.4">
      <c r="C33" s="655" t="s">
        <v>315</v>
      </c>
      <c r="D33" s="656"/>
      <c r="E33" s="657" t="s">
        <v>345</v>
      </c>
      <c r="F33" s="181">
        <v>1250</v>
      </c>
      <c r="G33" s="658">
        <v>549</v>
      </c>
      <c r="H33" s="230">
        <v>701</v>
      </c>
      <c r="I33" s="550">
        <v>346</v>
      </c>
      <c r="J33" s="228">
        <v>162</v>
      </c>
      <c r="K33" s="230">
        <v>184</v>
      </c>
      <c r="L33" s="550">
        <v>471</v>
      </c>
      <c r="M33" s="228">
        <v>176</v>
      </c>
      <c r="N33" s="230">
        <v>295</v>
      </c>
      <c r="O33" s="550">
        <v>34</v>
      </c>
      <c r="P33" s="228">
        <v>16</v>
      </c>
      <c r="Q33" s="230">
        <v>18</v>
      </c>
      <c r="R33" s="550">
        <v>31</v>
      </c>
      <c r="S33" s="228">
        <v>24</v>
      </c>
      <c r="T33" s="230">
        <v>7</v>
      </c>
      <c r="U33" s="550">
        <v>172</v>
      </c>
      <c r="V33" s="228">
        <v>71</v>
      </c>
      <c r="W33" s="230">
        <v>101</v>
      </c>
      <c r="X33" s="550">
        <v>1</v>
      </c>
      <c r="Y33" s="228" t="s">
        <v>83</v>
      </c>
      <c r="Z33" s="230">
        <v>1</v>
      </c>
      <c r="AA33" s="550">
        <v>195</v>
      </c>
      <c r="AB33" s="228">
        <v>100</v>
      </c>
      <c r="AC33" s="230">
        <v>95</v>
      </c>
      <c r="AD33" s="550" t="s">
        <v>83</v>
      </c>
      <c r="AE33" s="228" t="s">
        <v>83</v>
      </c>
      <c r="AF33" s="230" t="s">
        <v>83</v>
      </c>
      <c r="AG33" s="550">
        <v>9</v>
      </c>
      <c r="AH33" s="228">
        <v>3</v>
      </c>
      <c r="AI33" s="230">
        <v>6</v>
      </c>
      <c r="AJ33" s="659">
        <v>27.68</v>
      </c>
      <c r="AK33" s="660">
        <v>14.48</v>
      </c>
    </row>
    <row r="34" spans="3:37" ht="16.5" customHeight="1" x14ac:dyDescent="0.4">
      <c r="C34" s="667"/>
      <c r="D34" s="668"/>
      <c r="E34" s="657" t="s">
        <v>346</v>
      </c>
      <c r="F34" s="231">
        <v>15</v>
      </c>
      <c r="G34" s="663">
        <v>12</v>
      </c>
      <c r="H34" s="235">
        <v>3</v>
      </c>
      <c r="I34" s="234">
        <v>1</v>
      </c>
      <c r="J34" s="232" t="s">
        <v>83</v>
      </c>
      <c r="K34" s="235">
        <v>1</v>
      </c>
      <c r="L34" s="234" t="s">
        <v>83</v>
      </c>
      <c r="M34" s="232" t="s">
        <v>83</v>
      </c>
      <c r="N34" s="235" t="s">
        <v>83</v>
      </c>
      <c r="O34" s="234" t="s">
        <v>83</v>
      </c>
      <c r="P34" s="232" t="s">
        <v>83</v>
      </c>
      <c r="Q34" s="235" t="s">
        <v>83</v>
      </c>
      <c r="R34" s="234">
        <v>2</v>
      </c>
      <c r="S34" s="232">
        <v>2</v>
      </c>
      <c r="T34" s="235" t="s">
        <v>83</v>
      </c>
      <c r="U34" s="234">
        <v>5</v>
      </c>
      <c r="V34" s="232">
        <v>5</v>
      </c>
      <c r="W34" s="235" t="s">
        <v>83</v>
      </c>
      <c r="X34" s="234">
        <v>1</v>
      </c>
      <c r="Y34" s="232">
        <v>1</v>
      </c>
      <c r="Z34" s="235" t="s">
        <v>83</v>
      </c>
      <c r="AA34" s="234">
        <v>6</v>
      </c>
      <c r="AB34" s="232">
        <v>4</v>
      </c>
      <c r="AC34" s="235">
        <v>2</v>
      </c>
      <c r="AD34" s="234" t="s">
        <v>83</v>
      </c>
      <c r="AE34" s="232" t="s">
        <v>83</v>
      </c>
      <c r="AF34" s="235" t="s">
        <v>83</v>
      </c>
      <c r="AG34" s="234" t="s">
        <v>83</v>
      </c>
      <c r="AH34" s="232" t="s">
        <v>83</v>
      </c>
      <c r="AI34" s="235" t="s">
        <v>83</v>
      </c>
      <c r="AJ34" s="664">
        <v>6.666666666666667</v>
      </c>
      <c r="AK34" s="665">
        <v>33.333333333333329</v>
      </c>
    </row>
    <row r="35" spans="3:37" ht="16.5" customHeight="1" x14ac:dyDescent="0.4">
      <c r="C35" s="645"/>
      <c r="D35" s="646"/>
      <c r="E35" s="647" t="s">
        <v>343</v>
      </c>
      <c r="F35" s="648">
        <v>1187</v>
      </c>
      <c r="G35" s="649">
        <v>540</v>
      </c>
      <c r="H35" s="650">
        <v>647</v>
      </c>
      <c r="I35" s="651">
        <v>310</v>
      </c>
      <c r="J35" s="652">
        <v>151</v>
      </c>
      <c r="K35" s="650">
        <v>159</v>
      </c>
      <c r="L35" s="651">
        <v>416</v>
      </c>
      <c r="M35" s="652">
        <v>170</v>
      </c>
      <c r="N35" s="650">
        <v>246</v>
      </c>
      <c r="O35" s="651">
        <v>25</v>
      </c>
      <c r="P35" s="652">
        <v>16</v>
      </c>
      <c r="Q35" s="650">
        <v>9</v>
      </c>
      <c r="R35" s="651">
        <v>29</v>
      </c>
      <c r="S35" s="652">
        <v>22</v>
      </c>
      <c r="T35" s="650">
        <v>7</v>
      </c>
      <c r="U35" s="651">
        <v>252</v>
      </c>
      <c r="V35" s="652">
        <v>104</v>
      </c>
      <c r="W35" s="650">
        <v>148</v>
      </c>
      <c r="X35" s="651">
        <v>24</v>
      </c>
      <c r="Y35" s="652">
        <v>12</v>
      </c>
      <c r="Z35" s="650">
        <v>12</v>
      </c>
      <c r="AA35" s="651">
        <v>131</v>
      </c>
      <c r="AB35" s="652">
        <v>65</v>
      </c>
      <c r="AC35" s="650">
        <v>66</v>
      </c>
      <c r="AD35" s="651" t="s">
        <v>83</v>
      </c>
      <c r="AE35" s="652" t="s">
        <v>83</v>
      </c>
      <c r="AF35" s="650" t="s">
        <v>83</v>
      </c>
      <c r="AG35" s="651">
        <v>5</v>
      </c>
      <c r="AH35" s="652">
        <v>2</v>
      </c>
      <c r="AI35" s="650">
        <v>3</v>
      </c>
      <c r="AJ35" s="653">
        <v>26.116259477674809</v>
      </c>
      <c r="AK35" s="654">
        <v>21.651221566975568</v>
      </c>
    </row>
    <row r="36" spans="3:37" ht="16.5" customHeight="1" x14ac:dyDescent="0.4">
      <c r="C36" s="655" t="s">
        <v>316</v>
      </c>
      <c r="D36" s="656"/>
      <c r="E36" s="657" t="s">
        <v>345</v>
      </c>
      <c r="F36" s="181">
        <v>1163</v>
      </c>
      <c r="G36" s="658">
        <v>526</v>
      </c>
      <c r="H36" s="230">
        <v>637</v>
      </c>
      <c r="I36" s="550">
        <v>309</v>
      </c>
      <c r="J36" s="228">
        <v>151</v>
      </c>
      <c r="K36" s="230">
        <v>158</v>
      </c>
      <c r="L36" s="550">
        <v>411</v>
      </c>
      <c r="M36" s="228">
        <v>169</v>
      </c>
      <c r="N36" s="230">
        <v>242</v>
      </c>
      <c r="O36" s="550">
        <v>25</v>
      </c>
      <c r="P36" s="228">
        <v>16</v>
      </c>
      <c r="Q36" s="230">
        <v>9</v>
      </c>
      <c r="R36" s="550">
        <v>28</v>
      </c>
      <c r="S36" s="228">
        <v>21</v>
      </c>
      <c r="T36" s="230">
        <v>7</v>
      </c>
      <c r="U36" s="550">
        <v>244</v>
      </c>
      <c r="V36" s="228">
        <v>99</v>
      </c>
      <c r="W36" s="230">
        <v>145</v>
      </c>
      <c r="X36" s="550">
        <v>22</v>
      </c>
      <c r="Y36" s="228">
        <v>11</v>
      </c>
      <c r="Z36" s="230">
        <v>11</v>
      </c>
      <c r="AA36" s="550">
        <v>124</v>
      </c>
      <c r="AB36" s="228">
        <v>59</v>
      </c>
      <c r="AC36" s="230">
        <v>65</v>
      </c>
      <c r="AD36" s="550" t="s">
        <v>83</v>
      </c>
      <c r="AE36" s="228" t="s">
        <v>83</v>
      </c>
      <c r="AF36" s="230" t="s">
        <v>83</v>
      </c>
      <c r="AG36" s="550">
        <v>5</v>
      </c>
      <c r="AH36" s="228">
        <v>2</v>
      </c>
      <c r="AI36" s="230">
        <v>3</v>
      </c>
      <c r="AJ36" s="659">
        <v>26.569217540842651</v>
      </c>
      <c r="AK36" s="660">
        <v>21.410146173688734</v>
      </c>
    </row>
    <row r="37" spans="3:37" ht="16.5" customHeight="1" x14ac:dyDescent="0.4">
      <c r="C37" s="667"/>
      <c r="D37" s="668"/>
      <c r="E37" s="657" t="s">
        <v>346</v>
      </c>
      <c r="F37" s="231">
        <v>24</v>
      </c>
      <c r="G37" s="663">
        <v>14</v>
      </c>
      <c r="H37" s="235">
        <v>10</v>
      </c>
      <c r="I37" s="234">
        <v>1</v>
      </c>
      <c r="J37" s="232" t="s">
        <v>83</v>
      </c>
      <c r="K37" s="235">
        <v>1</v>
      </c>
      <c r="L37" s="234">
        <v>5</v>
      </c>
      <c r="M37" s="232">
        <v>1</v>
      </c>
      <c r="N37" s="235">
        <v>4</v>
      </c>
      <c r="O37" s="234" t="s">
        <v>83</v>
      </c>
      <c r="P37" s="232" t="s">
        <v>83</v>
      </c>
      <c r="Q37" s="235" t="s">
        <v>83</v>
      </c>
      <c r="R37" s="234">
        <v>1</v>
      </c>
      <c r="S37" s="232">
        <v>1</v>
      </c>
      <c r="T37" s="235" t="s">
        <v>83</v>
      </c>
      <c r="U37" s="234">
        <v>8</v>
      </c>
      <c r="V37" s="232">
        <v>5</v>
      </c>
      <c r="W37" s="235">
        <v>3</v>
      </c>
      <c r="X37" s="234">
        <v>2</v>
      </c>
      <c r="Y37" s="232">
        <v>1</v>
      </c>
      <c r="Z37" s="235">
        <v>1</v>
      </c>
      <c r="AA37" s="234">
        <v>7</v>
      </c>
      <c r="AB37" s="232">
        <v>6</v>
      </c>
      <c r="AC37" s="235">
        <v>1</v>
      </c>
      <c r="AD37" s="234" t="s">
        <v>83</v>
      </c>
      <c r="AE37" s="232" t="s">
        <v>83</v>
      </c>
      <c r="AF37" s="235" t="s">
        <v>83</v>
      </c>
      <c r="AG37" s="234" t="s">
        <v>83</v>
      </c>
      <c r="AH37" s="232" t="s">
        <v>83</v>
      </c>
      <c r="AI37" s="235" t="s">
        <v>83</v>
      </c>
      <c r="AJ37" s="664">
        <v>4.1666666666666661</v>
      </c>
      <c r="AK37" s="665">
        <v>33.333333333333329</v>
      </c>
    </row>
    <row r="38" spans="3:37" ht="16.5" customHeight="1" x14ac:dyDescent="0.4">
      <c r="C38" s="645"/>
      <c r="D38" s="646"/>
      <c r="E38" s="647" t="s">
        <v>343</v>
      </c>
      <c r="F38" s="648">
        <v>1233</v>
      </c>
      <c r="G38" s="649">
        <v>559</v>
      </c>
      <c r="H38" s="650">
        <v>674</v>
      </c>
      <c r="I38" s="651">
        <v>343</v>
      </c>
      <c r="J38" s="652">
        <v>166</v>
      </c>
      <c r="K38" s="650">
        <v>177</v>
      </c>
      <c r="L38" s="651">
        <v>496</v>
      </c>
      <c r="M38" s="652">
        <v>200</v>
      </c>
      <c r="N38" s="650">
        <v>296</v>
      </c>
      <c r="O38" s="651">
        <v>18</v>
      </c>
      <c r="P38" s="652">
        <v>7</v>
      </c>
      <c r="Q38" s="650">
        <v>11</v>
      </c>
      <c r="R38" s="651">
        <v>31</v>
      </c>
      <c r="S38" s="652">
        <v>24</v>
      </c>
      <c r="T38" s="650">
        <v>7</v>
      </c>
      <c r="U38" s="651">
        <v>225</v>
      </c>
      <c r="V38" s="652">
        <v>96</v>
      </c>
      <c r="W38" s="650">
        <v>129</v>
      </c>
      <c r="X38" s="651">
        <v>18</v>
      </c>
      <c r="Y38" s="652">
        <v>6</v>
      </c>
      <c r="Z38" s="650">
        <v>12</v>
      </c>
      <c r="AA38" s="651">
        <v>102</v>
      </c>
      <c r="AB38" s="652">
        <v>60</v>
      </c>
      <c r="AC38" s="650">
        <v>42</v>
      </c>
      <c r="AD38" s="651" t="s">
        <v>83</v>
      </c>
      <c r="AE38" s="652" t="s">
        <v>83</v>
      </c>
      <c r="AF38" s="650" t="s">
        <v>83</v>
      </c>
      <c r="AG38" s="651">
        <v>2</v>
      </c>
      <c r="AH38" s="652" t="s">
        <v>83</v>
      </c>
      <c r="AI38" s="650">
        <v>2</v>
      </c>
      <c r="AJ38" s="653">
        <v>27.818329278183292</v>
      </c>
      <c r="AK38" s="654">
        <v>18.410381184103812</v>
      </c>
    </row>
    <row r="39" spans="3:37" ht="16.5" customHeight="1" x14ac:dyDescent="0.4">
      <c r="C39" s="655" t="s">
        <v>317</v>
      </c>
      <c r="D39" s="656"/>
      <c r="E39" s="657" t="s">
        <v>345</v>
      </c>
      <c r="F39" s="181">
        <v>1223</v>
      </c>
      <c r="G39" s="658">
        <v>553</v>
      </c>
      <c r="H39" s="230">
        <v>670</v>
      </c>
      <c r="I39" s="550">
        <v>343</v>
      </c>
      <c r="J39" s="228">
        <v>166</v>
      </c>
      <c r="K39" s="230">
        <v>177</v>
      </c>
      <c r="L39" s="550">
        <v>495</v>
      </c>
      <c r="M39" s="228">
        <v>199</v>
      </c>
      <c r="N39" s="230">
        <v>296</v>
      </c>
      <c r="O39" s="550">
        <v>17</v>
      </c>
      <c r="P39" s="228">
        <v>6</v>
      </c>
      <c r="Q39" s="230">
        <v>11</v>
      </c>
      <c r="R39" s="550">
        <v>31</v>
      </c>
      <c r="S39" s="228">
        <v>24</v>
      </c>
      <c r="T39" s="230">
        <v>7</v>
      </c>
      <c r="U39" s="550">
        <v>221</v>
      </c>
      <c r="V39" s="228">
        <v>94</v>
      </c>
      <c r="W39" s="230">
        <v>127</v>
      </c>
      <c r="X39" s="550">
        <v>18</v>
      </c>
      <c r="Y39" s="228">
        <v>6</v>
      </c>
      <c r="Z39" s="230">
        <v>12</v>
      </c>
      <c r="AA39" s="550">
        <v>98</v>
      </c>
      <c r="AB39" s="228">
        <v>58</v>
      </c>
      <c r="AC39" s="230">
        <v>40</v>
      </c>
      <c r="AD39" s="550" t="s">
        <v>83</v>
      </c>
      <c r="AE39" s="228" t="s">
        <v>83</v>
      </c>
      <c r="AF39" s="230" t="s">
        <v>83</v>
      </c>
      <c r="AG39" s="550">
        <v>2</v>
      </c>
      <c r="AH39" s="228" t="s">
        <v>83</v>
      </c>
      <c r="AI39" s="230">
        <v>2</v>
      </c>
      <c r="AJ39" s="659">
        <v>28.045789043336061</v>
      </c>
      <c r="AK39" s="660">
        <v>18.233851185609158</v>
      </c>
    </row>
    <row r="40" spans="3:37" ht="16.5" customHeight="1" x14ac:dyDescent="0.4">
      <c r="C40" s="667"/>
      <c r="D40" s="668"/>
      <c r="E40" s="657" t="s">
        <v>346</v>
      </c>
      <c r="F40" s="231">
        <v>10</v>
      </c>
      <c r="G40" s="663">
        <v>6</v>
      </c>
      <c r="H40" s="235">
        <v>4</v>
      </c>
      <c r="I40" s="234" t="s">
        <v>83</v>
      </c>
      <c r="J40" s="232" t="s">
        <v>83</v>
      </c>
      <c r="K40" s="235" t="s">
        <v>83</v>
      </c>
      <c r="L40" s="234">
        <v>1</v>
      </c>
      <c r="M40" s="232">
        <v>1</v>
      </c>
      <c r="N40" s="235" t="s">
        <v>83</v>
      </c>
      <c r="O40" s="234">
        <v>1</v>
      </c>
      <c r="P40" s="232">
        <v>1</v>
      </c>
      <c r="Q40" s="235" t="s">
        <v>83</v>
      </c>
      <c r="R40" s="234" t="s">
        <v>83</v>
      </c>
      <c r="S40" s="232" t="s">
        <v>83</v>
      </c>
      <c r="T40" s="235" t="s">
        <v>83</v>
      </c>
      <c r="U40" s="234">
        <v>4</v>
      </c>
      <c r="V40" s="232">
        <v>2</v>
      </c>
      <c r="W40" s="235">
        <v>2</v>
      </c>
      <c r="X40" s="234" t="s">
        <v>83</v>
      </c>
      <c r="Y40" s="232" t="s">
        <v>83</v>
      </c>
      <c r="Z40" s="235" t="s">
        <v>83</v>
      </c>
      <c r="AA40" s="234">
        <v>4</v>
      </c>
      <c r="AB40" s="232">
        <v>2</v>
      </c>
      <c r="AC40" s="235">
        <v>2</v>
      </c>
      <c r="AD40" s="234" t="s">
        <v>83</v>
      </c>
      <c r="AE40" s="232" t="s">
        <v>83</v>
      </c>
      <c r="AF40" s="235" t="s">
        <v>83</v>
      </c>
      <c r="AG40" s="234" t="s">
        <v>83</v>
      </c>
      <c r="AH40" s="232" t="s">
        <v>83</v>
      </c>
      <c r="AI40" s="235" t="s">
        <v>83</v>
      </c>
      <c r="AJ40" s="664">
        <v>0</v>
      </c>
      <c r="AK40" s="665">
        <v>40</v>
      </c>
    </row>
    <row r="41" spans="3:37" ht="16.5" customHeight="1" x14ac:dyDescent="0.4">
      <c r="C41" s="645"/>
      <c r="D41" s="646"/>
      <c r="E41" s="647" t="s">
        <v>343</v>
      </c>
      <c r="F41" s="648">
        <v>1207</v>
      </c>
      <c r="G41" s="649">
        <v>548</v>
      </c>
      <c r="H41" s="650">
        <v>659</v>
      </c>
      <c r="I41" s="651">
        <v>341</v>
      </c>
      <c r="J41" s="652">
        <v>157</v>
      </c>
      <c r="K41" s="650">
        <v>184</v>
      </c>
      <c r="L41" s="651">
        <v>425</v>
      </c>
      <c r="M41" s="652">
        <v>151</v>
      </c>
      <c r="N41" s="650">
        <v>274</v>
      </c>
      <c r="O41" s="651">
        <v>12</v>
      </c>
      <c r="P41" s="652">
        <v>4</v>
      </c>
      <c r="Q41" s="650">
        <v>8</v>
      </c>
      <c r="R41" s="651">
        <v>30</v>
      </c>
      <c r="S41" s="652">
        <v>23</v>
      </c>
      <c r="T41" s="650">
        <v>7</v>
      </c>
      <c r="U41" s="651">
        <v>232</v>
      </c>
      <c r="V41" s="652">
        <v>114</v>
      </c>
      <c r="W41" s="650">
        <v>118</v>
      </c>
      <c r="X41" s="651">
        <v>9</v>
      </c>
      <c r="Y41" s="652">
        <v>3</v>
      </c>
      <c r="Z41" s="650">
        <v>6</v>
      </c>
      <c r="AA41" s="651">
        <v>148</v>
      </c>
      <c r="AB41" s="652">
        <v>86</v>
      </c>
      <c r="AC41" s="650">
        <v>62</v>
      </c>
      <c r="AD41" s="651" t="s">
        <v>83</v>
      </c>
      <c r="AE41" s="652" t="s">
        <v>83</v>
      </c>
      <c r="AF41" s="650" t="s">
        <v>83</v>
      </c>
      <c r="AG41" s="651">
        <v>3</v>
      </c>
      <c r="AH41" s="652">
        <v>1</v>
      </c>
      <c r="AI41" s="650">
        <v>2</v>
      </c>
      <c r="AJ41" s="653">
        <v>28.251864125932062</v>
      </c>
      <c r="AK41" s="654">
        <v>19.469759734879869</v>
      </c>
    </row>
    <row r="42" spans="3:37" ht="16.5" customHeight="1" x14ac:dyDescent="0.4">
      <c r="C42" s="655" t="s">
        <v>318</v>
      </c>
      <c r="D42" s="656"/>
      <c r="E42" s="657" t="s">
        <v>345</v>
      </c>
      <c r="F42" s="181">
        <v>1200</v>
      </c>
      <c r="G42" s="658">
        <v>542</v>
      </c>
      <c r="H42" s="230">
        <v>658</v>
      </c>
      <c r="I42" s="550">
        <v>341</v>
      </c>
      <c r="J42" s="228">
        <v>157</v>
      </c>
      <c r="K42" s="230">
        <v>184</v>
      </c>
      <c r="L42" s="550">
        <v>425</v>
      </c>
      <c r="M42" s="228">
        <v>151</v>
      </c>
      <c r="N42" s="230">
        <v>274</v>
      </c>
      <c r="O42" s="550">
        <v>12</v>
      </c>
      <c r="P42" s="228">
        <v>4</v>
      </c>
      <c r="Q42" s="230">
        <v>8</v>
      </c>
      <c r="R42" s="550">
        <v>30</v>
      </c>
      <c r="S42" s="228">
        <v>23</v>
      </c>
      <c r="T42" s="230">
        <v>7</v>
      </c>
      <c r="U42" s="550">
        <v>226</v>
      </c>
      <c r="V42" s="228">
        <v>109</v>
      </c>
      <c r="W42" s="230">
        <v>117</v>
      </c>
      <c r="X42" s="550">
        <v>9</v>
      </c>
      <c r="Y42" s="228">
        <v>3</v>
      </c>
      <c r="Z42" s="230">
        <v>6</v>
      </c>
      <c r="AA42" s="550">
        <v>147</v>
      </c>
      <c r="AB42" s="228">
        <v>85</v>
      </c>
      <c r="AC42" s="230">
        <v>62</v>
      </c>
      <c r="AD42" s="550" t="s">
        <v>83</v>
      </c>
      <c r="AE42" s="228" t="s">
        <v>83</v>
      </c>
      <c r="AF42" s="230" t="s">
        <v>83</v>
      </c>
      <c r="AG42" s="550">
        <v>3</v>
      </c>
      <c r="AH42" s="228">
        <v>1</v>
      </c>
      <c r="AI42" s="230">
        <v>2</v>
      </c>
      <c r="AJ42" s="659">
        <v>28.416666666666668</v>
      </c>
      <c r="AK42" s="660">
        <v>19.083333333333332</v>
      </c>
    </row>
    <row r="43" spans="3:37" ht="16.5" customHeight="1" x14ac:dyDescent="0.4">
      <c r="C43" s="667"/>
      <c r="D43" s="668"/>
      <c r="E43" s="657" t="s">
        <v>346</v>
      </c>
      <c r="F43" s="231">
        <v>7</v>
      </c>
      <c r="G43" s="663">
        <v>6</v>
      </c>
      <c r="H43" s="235">
        <v>1</v>
      </c>
      <c r="I43" s="234" t="s">
        <v>83</v>
      </c>
      <c r="J43" s="232" t="s">
        <v>83</v>
      </c>
      <c r="K43" s="235" t="s">
        <v>83</v>
      </c>
      <c r="L43" s="234" t="s">
        <v>83</v>
      </c>
      <c r="M43" s="232" t="s">
        <v>83</v>
      </c>
      <c r="N43" s="235" t="s">
        <v>83</v>
      </c>
      <c r="O43" s="234" t="s">
        <v>83</v>
      </c>
      <c r="P43" s="232" t="s">
        <v>83</v>
      </c>
      <c r="Q43" s="235" t="s">
        <v>83</v>
      </c>
      <c r="R43" s="234" t="s">
        <v>83</v>
      </c>
      <c r="S43" s="232" t="s">
        <v>83</v>
      </c>
      <c r="T43" s="235" t="s">
        <v>83</v>
      </c>
      <c r="U43" s="234">
        <v>6</v>
      </c>
      <c r="V43" s="232">
        <v>5</v>
      </c>
      <c r="W43" s="235">
        <v>1</v>
      </c>
      <c r="X43" s="234" t="s">
        <v>83</v>
      </c>
      <c r="Y43" s="232" t="s">
        <v>83</v>
      </c>
      <c r="Z43" s="235" t="s">
        <v>83</v>
      </c>
      <c r="AA43" s="234">
        <v>1</v>
      </c>
      <c r="AB43" s="232">
        <v>1</v>
      </c>
      <c r="AC43" s="235" t="s">
        <v>83</v>
      </c>
      <c r="AD43" s="234" t="s">
        <v>83</v>
      </c>
      <c r="AE43" s="232" t="s">
        <v>83</v>
      </c>
      <c r="AF43" s="235" t="s">
        <v>83</v>
      </c>
      <c r="AG43" s="234" t="s">
        <v>83</v>
      </c>
      <c r="AH43" s="232" t="s">
        <v>83</v>
      </c>
      <c r="AI43" s="235" t="s">
        <v>83</v>
      </c>
      <c r="AJ43" s="664">
        <v>0</v>
      </c>
      <c r="AK43" s="665">
        <v>85.714285714285708</v>
      </c>
    </row>
    <row r="44" spans="3:37" ht="16.5" customHeight="1" x14ac:dyDescent="0.4">
      <c r="C44" s="645"/>
      <c r="D44" s="646"/>
      <c r="E44" s="647" t="s">
        <v>343</v>
      </c>
      <c r="F44" s="648">
        <v>1199</v>
      </c>
      <c r="G44" s="649">
        <v>528</v>
      </c>
      <c r="H44" s="650">
        <v>671</v>
      </c>
      <c r="I44" s="651">
        <v>387</v>
      </c>
      <c r="J44" s="652">
        <v>191</v>
      </c>
      <c r="K44" s="650">
        <v>196</v>
      </c>
      <c r="L44" s="651">
        <v>441</v>
      </c>
      <c r="M44" s="652">
        <v>168</v>
      </c>
      <c r="N44" s="650">
        <v>273</v>
      </c>
      <c r="O44" s="651">
        <v>10</v>
      </c>
      <c r="P44" s="652">
        <v>2</v>
      </c>
      <c r="Q44" s="650">
        <v>8</v>
      </c>
      <c r="R44" s="651">
        <v>25</v>
      </c>
      <c r="S44" s="652">
        <v>17</v>
      </c>
      <c r="T44" s="650">
        <v>8</v>
      </c>
      <c r="U44" s="651">
        <v>218</v>
      </c>
      <c r="V44" s="652">
        <v>88</v>
      </c>
      <c r="W44" s="650">
        <v>130</v>
      </c>
      <c r="X44" s="651">
        <v>9</v>
      </c>
      <c r="Y44" s="652">
        <v>4</v>
      </c>
      <c r="Z44" s="650">
        <v>5</v>
      </c>
      <c r="AA44" s="651">
        <v>109</v>
      </c>
      <c r="AB44" s="652">
        <v>58</v>
      </c>
      <c r="AC44" s="650">
        <v>51</v>
      </c>
      <c r="AD44" s="651" t="s">
        <v>83</v>
      </c>
      <c r="AE44" s="652" t="s">
        <v>83</v>
      </c>
      <c r="AF44" s="650" t="s">
        <v>83</v>
      </c>
      <c r="AG44" s="651">
        <v>4</v>
      </c>
      <c r="AH44" s="652">
        <v>1</v>
      </c>
      <c r="AI44" s="650">
        <v>3</v>
      </c>
      <c r="AJ44" s="653">
        <v>32.276897414512092</v>
      </c>
      <c r="AK44" s="654">
        <v>18.515429524603835</v>
      </c>
    </row>
    <row r="45" spans="3:37" ht="16.5" customHeight="1" x14ac:dyDescent="0.4">
      <c r="C45" s="655" t="s">
        <v>319</v>
      </c>
      <c r="D45" s="656"/>
      <c r="E45" s="657" t="s">
        <v>345</v>
      </c>
      <c r="F45" s="181">
        <v>1190</v>
      </c>
      <c r="G45" s="658">
        <v>520</v>
      </c>
      <c r="H45" s="230">
        <v>670</v>
      </c>
      <c r="I45" s="550">
        <v>386</v>
      </c>
      <c r="J45" s="228">
        <v>190</v>
      </c>
      <c r="K45" s="230">
        <v>196</v>
      </c>
      <c r="L45" s="550">
        <v>441</v>
      </c>
      <c r="M45" s="228">
        <v>168</v>
      </c>
      <c r="N45" s="230">
        <v>273</v>
      </c>
      <c r="O45" s="550">
        <v>10</v>
      </c>
      <c r="P45" s="228">
        <v>2</v>
      </c>
      <c r="Q45" s="230">
        <v>8</v>
      </c>
      <c r="R45" s="550">
        <v>24</v>
      </c>
      <c r="S45" s="228">
        <v>17</v>
      </c>
      <c r="T45" s="230">
        <v>7</v>
      </c>
      <c r="U45" s="550">
        <v>215</v>
      </c>
      <c r="V45" s="228">
        <v>85</v>
      </c>
      <c r="W45" s="230">
        <v>130</v>
      </c>
      <c r="X45" s="550">
        <v>7</v>
      </c>
      <c r="Y45" s="228">
        <v>2</v>
      </c>
      <c r="Z45" s="230">
        <v>5</v>
      </c>
      <c r="AA45" s="550">
        <v>107</v>
      </c>
      <c r="AB45" s="228">
        <v>56</v>
      </c>
      <c r="AC45" s="230">
        <v>51</v>
      </c>
      <c r="AD45" s="550" t="s">
        <v>83</v>
      </c>
      <c r="AE45" s="228" t="s">
        <v>83</v>
      </c>
      <c r="AF45" s="230" t="s">
        <v>83</v>
      </c>
      <c r="AG45" s="550">
        <v>4</v>
      </c>
      <c r="AH45" s="228">
        <v>1</v>
      </c>
      <c r="AI45" s="230">
        <v>3</v>
      </c>
      <c r="AJ45" s="659">
        <v>32.436974789915965</v>
      </c>
      <c r="AK45" s="660">
        <v>18.403361344537817</v>
      </c>
    </row>
    <row r="46" spans="3:37" ht="16.5" customHeight="1" x14ac:dyDescent="0.4">
      <c r="C46" s="667"/>
      <c r="D46" s="668"/>
      <c r="E46" s="657" t="s">
        <v>346</v>
      </c>
      <c r="F46" s="231">
        <v>9</v>
      </c>
      <c r="G46" s="663">
        <v>8</v>
      </c>
      <c r="H46" s="235">
        <v>1</v>
      </c>
      <c r="I46" s="234">
        <v>1</v>
      </c>
      <c r="J46" s="232">
        <v>1</v>
      </c>
      <c r="K46" s="235" t="s">
        <v>83</v>
      </c>
      <c r="L46" s="234" t="s">
        <v>83</v>
      </c>
      <c r="M46" s="232" t="s">
        <v>83</v>
      </c>
      <c r="N46" s="235" t="s">
        <v>83</v>
      </c>
      <c r="O46" s="234" t="s">
        <v>83</v>
      </c>
      <c r="P46" s="232" t="s">
        <v>83</v>
      </c>
      <c r="Q46" s="235" t="s">
        <v>83</v>
      </c>
      <c r="R46" s="234">
        <v>1</v>
      </c>
      <c r="S46" s="232" t="s">
        <v>83</v>
      </c>
      <c r="T46" s="235">
        <v>1</v>
      </c>
      <c r="U46" s="234">
        <v>3</v>
      </c>
      <c r="V46" s="232">
        <v>3</v>
      </c>
      <c r="W46" s="235" t="s">
        <v>83</v>
      </c>
      <c r="X46" s="234">
        <v>2</v>
      </c>
      <c r="Y46" s="232">
        <v>2</v>
      </c>
      <c r="Z46" s="235" t="s">
        <v>83</v>
      </c>
      <c r="AA46" s="234">
        <v>2</v>
      </c>
      <c r="AB46" s="232">
        <v>2</v>
      </c>
      <c r="AC46" s="235" t="s">
        <v>83</v>
      </c>
      <c r="AD46" s="234" t="s">
        <v>83</v>
      </c>
      <c r="AE46" s="232" t="s">
        <v>83</v>
      </c>
      <c r="AF46" s="235" t="s">
        <v>83</v>
      </c>
      <c r="AG46" s="234" t="s">
        <v>83</v>
      </c>
      <c r="AH46" s="232" t="s">
        <v>83</v>
      </c>
      <c r="AI46" s="235" t="s">
        <v>83</v>
      </c>
      <c r="AJ46" s="664">
        <v>11.111111111111111</v>
      </c>
      <c r="AK46" s="665">
        <v>33.333333333333329</v>
      </c>
    </row>
    <row r="47" spans="3:37" ht="16.5" customHeight="1" x14ac:dyDescent="0.4">
      <c r="C47" s="645"/>
      <c r="D47" s="646"/>
      <c r="E47" s="647" t="s">
        <v>343</v>
      </c>
      <c r="F47" s="648">
        <v>1236</v>
      </c>
      <c r="G47" s="649">
        <v>513</v>
      </c>
      <c r="H47" s="650">
        <v>723</v>
      </c>
      <c r="I47" s="651">
        <v>404</v>
      </c>
      <c r="J47" s="652">
        <v>178</v>
      </c>
      <c r="K47" s="650">
        <v>226</v>
      </c>
      <c r="L47" s="651">
        <v>435</v>
      </c>
      <c r="M47" s="652">
        <v>154</v>
      </c>
      <c r="N47" s="650">
        <v>281</v>
      </c>
      <c r="O47" s="651">
        <v>2</v>
      </c>
      <c r="P47" s="652" t="s">
        <v>83</v>
      </c>
      <c r="Q47" s="650">
        <v>2</v>
      </c>
      <c r="R47" s="651">
        <v>32</v>
      </c>
      <c r="S47" s="652">
        <v>26</v>
      </c>
      <c r="T47" s="650">
        <v>6</v>
      </c>
      <c r="U47" s="651">
        <v>220</v>
      </c>
      <c r="V47" s="652">
        <v>87</v>
      </c>
      <c r="W47" s="650">
        <v>133</v>
      </c>
      <c r="X47" s="651">
        <v>4</v>
      </c>
      <c r="Y47" s="652">
        <v>1</v>
      </c>
      <c r="Z47" s="650">
        <v>3</v>
      </c>
      <c r="AA47" s="651">
        <v>139</v>
      </c>
      <c r="AB47" s="652">
        <v>67</v>
      </c>
      <c r="AC47" s="650">
        <v>72</v>
      </c>
      <c r="AD47" s="651" t="s">
        <v>83</v>
      </c>
      <c r="AE47" s="652" t="s">
        <v>83</v>
      </c>
      <c r="AF47" s="650" t="s">
        <v>83</v>
      </c>
      <c r="AG47" s="651" t="s">
        <v>83</v>
      </c>
      <c r="AH47" s="652" t="s">
        <v>83</v>
      </c>
      <c r="AI47" s="650" t="s">
        <v>83</v>
      </c>
      <c r="AJ47" s="653">
        <v>32.686084142394819</v>
      </c>
      <c r="AK47" s="654">
        <v>17.79935275080906</v>
      </c>
    </row>
    <row r="48" spans="3:37" ht="16.5" customHeight="1" x14ac:dyDescent="0.4">
      <c r="C48" s="655" t="s">
        <v>320</v>
      </c>
      <c r="D48" s="656"/>
      <c r="E48" s="657" t="s">
        <v>345</v>
      </c>
      <c r="F48" s="181">
        <v>1214</v>
      </c>
      <c r="G48" s="658">
        <v>497</v>
      </c>
      <c r="H48" s="230">
        <v>717</v>
      </c>
      <c r="I48" s="550">
        <v>404</v>
      </c>
      <c r="J48" s="228">
        <v>178</v>
      </c>
      <c r="K48" s="230">
        <v>226</v>
      </c>
      <c r="L48" s="550">
        <v>432</v>
      </c>
      <c r="M48" s="228">
        <v>151</v>
      </c>
      <c r="N48" s="230">
        <v>281</v>
      </c>
      <c r="O48" s="550">
        <v>2</v>
      </c>
      <c r="P48" s="228" t="s">
        <v>83</v>
      </c>
      <c r="Q48" s="230">
        <v>2</v>
      </c>
      <c r="R48" s="550">
        <v>32</v>
      </c>
      <c r="S48" s="228">
        <v>26</v>
      </c>
      <c r="T48" s="230">
        <v>6</v>
      </c>
      <c r="U48" s="550">
        <v>210</v>
      </c>
      <c r="V48" s="228">
        <v>81</v>
      </c>
      <c r="W48" s="230">
        <v>129</v>
      </c>
      <c r="X48" s="550">
        <v>4</v>
      </c>
      <c r="Y48" s="228">
        <v>1</v>
      </c>
      <c r="Z48" s="230">
        <v>3</v>
      </c>
      <c r="AA48" s="550">
        <v>130</v>
      </c>
      <c r="AB48" s="228">
        <v>60</v>
      </c>
      <c r="AC48" s="230">
        <v>70</v>
      </c>
      <c r="AD48" s="550" t="s">
        <v>83</v>
      </c>
      <c r="AE48" s="228" t="s">
        <v>83</v>
      </c>
      <c r="AF48" s="230" t="s">
        <v>83</v>
      </c>
      <c r="AG48" s="550" t="s">
        <v>83</v>
      </c>
      <c r="AH48" s="228" t="s">
        <v>83</v>
      </c>
      <c r="AI48" s="230" t="s">
        <v>83</v>
      </c>
      <c r="AJ48" s="659">
        <v>33.278418451400327</v>
      </c>
      <c r="AK48" s="660">
        <v>17.298187808896213</v>
      </c>
    </row>
    <row r="49" spans="3:45" ht="16.5" customHeight="1" x14ac:dyDescent="0.4">
      <c r="C49" s="667"/>
      <c r="D49" s="668"/>
      <c r="E49" s="657" t="s">
        <v>346</v>
      </c>
      <c r="F49" s="231">
        <v>22</v>
      </c>
      <c r="G49" s="663">
        <v>16</v>
      </c>
      <c r="H49" s="235">
        <v>6</v>
      </c>
      <c r="I49" s="234" t="s">
        <v>83</v>
      </c>
      <c r="J49" s="232" t="s">
        <v>83</v>
      </c>
      <c r="K49" s="235" t="s">
        <v>83</v>
      </c>
      <c r="L49" s="234">
        <v>3</v>
      </c>
      <c r="M49" s="232">
        <v>3</v>
      </c>
      <c r="N49" s="235" t="s">
        <v>83</v>
      </c>
      <c r="O49" s="234" t="s">
        <v>83</v>
      </c>
      <c r="P49" s="232" t="s">
        <v>83</v>
      </c>
      <c r="Q49" s="235" t="s">
        <v>83</v>
      </c>
      <c r="R49" s="234" t="s">
        <v>83</v>
      </c>
      <c r="S49" s="232" t="s">
        <v>83</v>
      </c>
      <c r="T49" s="235" t="s">
        <v>83</v>
      </c>
      <c r="U49" s="234">
        <v>10</v>
      </c>
      <c r="V49" s="232">
        <v>6</v>
      </c>
      <c r="W49" s="235">
        <v>4</v>
      </c>
      <c r="X49" s="234" t="s">
        <v>83</v>
      </c>
      <c r="Y49" s="232" t="s">
        <v>83</v>
      </c>
      <c r="Z49" s="235" t="s">
        <v>83</v>
      </c>
      <c r="AA49" s="234">
        <v>9</v>
      </c>
      <c r="AB49" s="232">
        <v>7</v>
      </c>
      <c r="AC49" s="235">
        <v>2</v>
      </c>
      <c r="AD49" s="234" t="s">
        <v>83</v>
      </c>
      <c r="AE49" s="232" t="s">
        <v>83</v>
      </c>
      <c r="AF49" s="235" t="s">
        <v>83</v>
      </c>
      <c r="AG49" s="234" t="s">
        <v>83</v>
      </c>
      <c r="AH49" s="232" t="s">
        <v>83</v>
      </c>
      <c r="AI49" s="235" t="s">
        <v>83</v>
      </c>
      <c r="AJ49" s="664">
        <v>0</v>
      </c>
      <c r="AK49" s="665">
        <v>45.454545454545453</v>
      </c>
    </row>
    <row r="50" spans="3:45" ht="16.5" customHeight="1" x14ac:dyDescent="0.4">
      <c r="C50" s="645"/>
      <c r="D50" s="646"/>
      <c r="E50" s="647" t="s">
        <v>343</v>
      </c>
      <c r="F50" s="648">
        <v>1233</v>
      </c>
      <c r="G50" s="649">
        <v>552</v>
      </c>
      <c r="H50" s="650">
        <v>681</v>
      </c>
      <c r="I50" s="651">
        <v>384</v>
      </c>
      <c r="J50" s="652">
        <v>191</v>
      </c>
      <c r="K50" s="650">
        <v>193</v>
      </c>
      <c r="L50" s="651">
        <v>432</v>
      </c>
      <c r="M50" s="652">
        <v>166</v>
      </c>
      <c r="N50" s="650">
        <v>266</v>
      </c>
      <c r="O50" s="651">
        <v>7</v>
      </c>
      <c r="P50" s="652">
        <v>3</v>
      </c>
      <c r="Q50" s="650">
        <v>4</v>
      </c>
      <c r="R50" s="651">
        <v>29</v>
      </c>
      <c r="S50" s="652">
        <v>26</v>
      </c>
      <c r="T50" s="650">
        <v>3</v>
      </c>
      <c r="U50" s="651">
        <v>253</v>
      </c>
      <c r="V50" s="652">
        <v>117</v>
      </c>
      <c r="W50" s="650">
        <v>136</v>
      </c>
      <c r="X50" s="651">
        <v>15</v>
      </c>
      <c r="Y50" s="652">
        <v>2</v>
      </c>
      <c r="Z50" s="650">
        <v>13</v>
      </c>
      <c r="AA50" s="651">
        <v>113</v>
      </c>
      <c r="AB50" s="652">
        <v>47</v>
      </c>
      <c r="AC50" s="650">
        <v>66</v>
      </c>
      <c r="AD50" s="651" t="s">
        <v>83</v>
      </c>
      <c r="AE50" s="652" t="s">
        <v>83</v>
      </c>
      <c r="AF50" s="650" t="s">
        <v>83</v>
      </c>
      <c r="AG50" s="651">
        <v>1</v>
      </c>
      <c r="AH50" s="652" t="s">
        <v>83</v>
      </c>
      <c r="AI50" s="650">
        <v>1</v>
      </c>
      <c r="AJ50" s="653">
        <v>31.143552311435524</v>
      </c>
      <c r="AK50" s="654">
        <v>20.60016220600162</v>
      </c>
    </row>
    <row r="51" spans="3:45" ht="16.5" customHeight="1" x14ac:dyDescent="0.4">
      <c r="C51" s="655" t="s">
        <v>347</v>
      </c>
      <c r="D51" s="656"/>
      <c r="E51" s="657" t="s">
        <v>345</v>
      </c>
      <c r="F51" s="181">
        <v>1211</v>
      </c>
      <c r="G51" s="658">
        <v>539</v>
      </c>
      <c r="H51" s="230">
        <v>672</v>
      </c>
      <c r="I51" s="550">
        <v>384</v>
      </c>
      <c r="J51" s="228">
        <v>191</v>
      </c>
      <c r="K51" s="230">
        <v>193</v>
      </c>
      <c r="L51" s="550">
        <v>432</v>
      </c>
      <c r="M51" s="228">
        <v>166</v>
      </c>
      <c r="N51" s="230">
        <v>266</v>
      </c>
      <c r="O51" s="550">
        <v>5</v>
      </c>
      <c r="P51" s="228">
        <v>2</v>
      </c>
      <c r="Q51" s="230">
        <v>3</v>
      </c>
      <c r="R51" s="550">
        <v>29</v>
      </c>
      <c r="S51" s="228">
        <v>26</v>
      </c>
      <c r="T51" s="230">
        <v>3</v>
      </c>
      <c r="U51" s="550">
        <v>236</v>
      </c>
      <c r="V51" s="228">
        <v>106</v>
      </c>
      <c r="W51" s="230">
        <v>130</v>
      </c>
      <c r="X51" s="550">
        <v>15</v>
      </c>
      <c r="Y51" s="228">
        <v>2</v>
      </c>
      <c r="Z51" s="230">
        <v>13</v>
      </c>
      <c r="AA51" s="550">
        <v>110</v>
      </c>
      <c r="AB51" s="228">
        <v>46</v>
      </c>
      <c r="AC51" s="230">
        <v>64</v>
      </c>
      <c r="AD51" s="550" t="s">
        <v>83</v>
      </c>
      <c r="AE51" s="228" t="s">
        <v>83</v>
      </c>
      <c r="AF51" s="230" t="s">
        <v>83</v>
      </c>
      <c r="AG51" s="550">
        <v>1</v>
      </c>
      <c r="AH51" s="228" t="s">
        <v>83</v>
      </c>
      <c r="AI51" s="230">
        <v>1</v>
      </c>
      <c r="AJ51" s="659">
        <v>31.709331131296448</v>
      </c>
      <c r="AK51" s="660">
        <v>19.570602807597027</v>
      </c>
    </row>
    <row r="52" spans="3:45" ht="16.5" customHeight="1" x14ac:dyDescent="0.4">
      <c r="C52" s="667"/>
      <c r="D52" s="668"/>
      <c r="E52" s="657" t="s">
        <v>346</v>
      </c>
      <c r="F52" s="231">
        <v>22</v>
      </c>
      <c r="G52" s="663">
        <v>13</v>
      </c>
      <c r="H52" s="235">
        <v>9</v>
      </c>
      <c r="I52" s="234" t="s">
        <v>83</v>
      </c>
      <c r="J52" s="232" t="s">
        <v>83</v>
      </c>
      <c r="K52" s="235" t="s">
        <v>83</v>
      </c>
      <c r="L52" s="234" t="s">
        <v>83</v>
      </c>
      <c r="M52" s="232" t="s">
        <v>83</v>
      </c>
      <c r="N52" s="235" t="s">
        <v>83</v>
      </c>
      <c r="O52" s="234">
        <v>2</v>
      </c>
      <c r="P52" s="232">
        <v>1</v>
      </c>
      <c r="Q52" s="235">
        <v>1</v>
      </c>
      <c r="R52" s="234" t="s">
        <v>83</v>
      </c>
      <c r="S52" s="232" t="s">
        <v>83</v>
      </c>
      <c r="T52" s="235" t="s">
        <v>83</v>
      </c>
      <c r="U52" s="234">
        <v>17</v>
      </c>
      <c r="V52" s="232">
        <v>11</v>
      </c>
      <c r="W52" s="235">
        <v>6</v>
      </c>
      <c r="X52" s="234" t="s">
        <v>83</v>
      </c>
      <c r="Y52" s="232" t="s">
        <v>83</v>
      </c>
      <c r="Z52" s="235" t="s">
        <v>83</v>
      </c>
      <c r="AA52" s="234">
        <v>3</v>
      </c>
      <c r="AB52" s="232">
        <v>1</v>
      </c>
      <c r="AC52" s="235">
        <v>2</v>
      </c>
      <c r="AD52" s="234" t="s">
        <v>83</v>
      </c>
      <c r="AE52" s="232" t="s">
        <v>83</v>
      </c>
      <c r="AF52" s="235" t="s">
        <v>83</v>
      </c>
      <c r="AG52" s="234" t="s">
        <v>83</v>
      </c>
      <c r="AH52" s="232" t="s">
        <v>83</v>
      </c>
      <c r="AI52" s="235" t="s">
        <v>83</v>
      </c>
      <c r="AJ52" s="664">
        <v>0</v>
      </c>
      <c r="AK52" s="665">
        <v>77.272727272727266</v>
      </c>
    </row>
    <row r="53" spans="3:45" ht="16.5" customHeight="1" x14ac:dyDescent="0.4">
      <c r="C53" s="645"/>
      <c r="D53" s="646"/>
      <c r="E53" s="647" t="s">
        <v>343</v>
      </c>
      <c r="F53" s="648">
        <v>1215</v>
      </c>
      <c r="G53" s="649">
        <v>528</v>
      </c>
      <c r="H53" s="650">
        <v>687</v>
      </c>
      <c r="I53" s="651">
        <v>402</v>
      </c>
      <c r="J53" s="652">
        <v>168</v>
      </c>
      <c r="K53" s="650">
        <v>234</v>
      </c>
      <c r="L53" s="651">
        <v>432</v>
      </c>
      <c r="M53" s="652">
        <v>170</v>
      </c>
      <c r="N53" s="650">
        <v>262</v>
      </c>
      <c r="O53" s="651">
        <v>18</v>
      </c>
      <c r="P53" s="652">
        <v>11</v>
      </c>
      <c r="Q53" s="650">
        <v>7</v>
      </c>
      <c r="R53" s="651">
        <v>33</v>
      </c>
      <c r="S53" s="652">
        <v>23</v>
      </c>
      <c r="T53" s="650">
        <v>10</v>
      </c>
      <c r="U53" s="651">
        <v>237</v>
      </c>
      <c r="V53" s="652">
        <v>102</v>
      </c>
      <c r="W53" s="650">
        <v>135</v>
      </c>
      <c r="X53" s="651" t="s">
        <v>83</v>
      </c>
      <c r="Y53" s="652" t="s">
        <v>83</v>
      </c>
      <c r="Z53" s="650" t="s">
        <v>83</v>
      </c>
      <c r="AA53" s="651">
        <v>93</v>
      </c>
      <c r="AB53" s="652">
        <v>54</v>
      </c>
      <c r="AC53" s="650">
        <v>39</v>
      </c>
      <c r="AD53" s="651" t="s">
        <v>83</v>
      </c>
      <c r="AE53" s="652" t="s">
        <v>83</v>
      </c>
      <c r="AF53" s="650" t="s">
        <v>83</v>
      </c>
      <c r="AG53" s="651">
        <v>3</v>
      </c>
      <c r="AH53" s="652">
        <v>1</v>
      </c>
      <c r="AI53" s="650">
        <v>2</v>
      </c>
      <c r="AJ53" s="653">
        <v>33.086419753086425</v>
      </c>
      <c r="AK53" s="654">
        <v>19.753086419753085</v>
      </c>
    </row>
    <row r="54" spans="3:45" ht="16.5" customHeight="1" x14ac:dyDescent="0.4">
      <c r="C54" s="655" t="s">
        <v>348</v>
      </c>
      <c r="D54" s="656"/>
      <c r="E54" s="657" t="s">
        <v>345</v>
      </c>
      <c r="F54" s="181">
        <v>1195</v>
      </c>
      <c r="G54" s="658">
        <v>517</v>
      </c>
      <c r="H54" s="230">
        <v>678</v>
      </c>
      <c r="I54" s="550">
        <v>400</v>
      </c>
      <c r="J54" s="228">
        <v>167</v>
      </c>
      <c r="K54" s="230">
        <v>233</v>
      </c>
      <c r="L54" s="550">
        <v>430</v>
      </c>
      <c r="M54" s="228">
        <v>168</v>
      </c>
      <c r="N54" s="230">
        <v>262</v>
      </c>
      <c r="O54" s="550">
        <v>18</v>
      </c>
      <c r="P54" s="228">
        <v>11</v>
      </c>
      <c r="Q54" s="230">
        <v>7</v>
      </c>
      <c r="R54" s="550">
        <v>33</v>
      </c>
      <c r="S54" s="228">
        <v>23</v>
      </c>
      <c r="T54" s="230">
        <v>10</v>
      </c>
      <c r="U54" s="550">
        <v>223</v>
      </c>
      <c r="V54" s="228">
        <v>94</v>
      </c>
      <c r="W54" s="230">
        <v>129</v>
      </c>
      <c r="X54" s="550" t="s">
        <v>83</v>
      </c>
      <c r="Y54" s="228" t="s">
        <v>83</v>
      </c>
      <c r="Z54" s="230" t="s">
        <v>83</v>
      </c>
      <c r="AA54" s="550">
        <v>91</v>
      </c>
      <c r="AB54" s="228">
        <v>54</v>
      </c>
      <c r="AC54" s="230">
        <v>37</v>
      </c>
      <c r="AD54" s="550" t="s">
        <v>83</v>
      </c>
      <c r="AE54" s="228"/>
      <c r="AF54" s="230" t="s">
        <v>83</v>
      </c>
      <c r="AG54" s="550">
        <v>2</v>
      </c>
      <c r="AH54" s="228" t="s">
        <v>83</v>
      </c>
      <c r="AI54" s="230">
        <v>2</v>
      </c>
      <c r="AJ54" s="659">
        <v>33.472803347280333</v>
      </c>
      <c r="AK54" s="660">
        <v>18.828451882845187</v>
      </c>
    </row>
    <row r="55" spans="3:45" ht="16.5" customHeight="1" x14ac:dyDescent="0.4">
      <c r="C55" s="667"/>
      <c r="D55" s="668"/>
      <c r="E55" s="657" t="s">
        <v>346</v>
      </c>
      <c r="F55" s="181">
        <v>20</v>
      </c>
      <c r="G55" s="658">
        <v>11</v>
      </c>
      <c r="H55" s="230">
        <v>9</v>
      </c>
      <c r="I55" s="550">
        <v>2</v>
      </c>
      <c r="J55" s="228">
        <v>1</v>
      </c>
      <c r="K55" s="230">
        <v>1</v>
      </c>
      <c r="L55" s="550">
        <v>2</v>
      </c>
      <c r="M55" s="228">
        <v>2</v>
      </c>
      <c r="N55" s="230" t="s">
        <v>83</v>
      </c>
      <c r="O55" s="550" t="s">
        <v>83</v>
      </c>
      <c r="P55" s="228" t="s">
        <v>83</v>
      </c>
      <c r="Q55" s="230" t="s">
        <v>83</v>
      </c>
      <c r="R55" s="550" t="s">
        <v>83</v>
      </c>
      <c r="S55" s="228" t="s">
        <v>83</v>
      </c>
      <c r="T55" s="230" t="s">
        <v>83</v>
      </c>
      <c r="U55" s="550">
        <v>14</v>
      </c>
      <c r="V55" s="228">
        <v>8</v>
      </c>
      <c r="W55" s="230">
        <v>6</v>
      </c>
      <c r="X55" s="550" t="s">
        <v>83</v>
      </c>
      <c r="Y55" s="228" t="s">
        <v>83</v>
      </c>
      <c r="Z55" s="230" t="s">
        <v>83</v>
      </c>
      <c r="AA55" s="550">
        <v>2</v>
      </c>
      <c r="AB55" s="228" t="s">
        <v>83</v>
      </c>
      <c r="AC55" s="230">
        <v>2</v>
      </c>
      <c r="AD55" s="550" t="s">
        <v>83</v>
      </c>
      <c r="AE55" s="228" t="s">
        <v>83</v>
      </c>
      <c r="AF55" s="230" t="s">
        <v>83</v>
      </c>
      <c r="AG55" s="550">
        <v>1</v>
      </c>
      <c r="AH55" s="228">
        <v>1</v>
      </c>
      <c r="AI55" s="230" t="s">
        <v>83</v>
      </c>
      <c r="AJ55" s="659">
        <v>10</v>
      </c>
      <c r="AK55" s="660">
        <v>75</v>
      </c>
    </row>
    <row r="56" spans="3:45" ht="16.5" customHeight="1" x14ac:dyDescent="0.4">
      <c r="C56" s="645"/>
      <c r="D56" s="646"/>
      <c r="E56" s="669" t="s">
        <v>343</v>
      </c>
      <c r="F56" s="670">
        <v>1205</v>
      </c>
      <c r="G56" s="671">
        <v>539</v>
      </c>
      <c r="H56" s="672">
        <v>666</v>
      </c>
      <c r="I56" s="673">
        <v>408</v>
      </c>
      <c r="J56" s="674">
        <v>174</v>
      </c>
      <c r="K56" s="672">
        <v>234</v>
      </c>
      <c r="L56" s="673">
        <v>431</v>
      </c>
      <c r="M56" s="674">
        <v>188</v>
      </c>
      <c r="N56" s="672">
        <v>243</v>
      </c>
      <c r="O56" s="673">
        <v>58</v>
      </c>
      <c r="P56" s="674">
        <v>18</v>
      </c>
      <c r="Q56" s="672">
        <v>40</v>
      </c>
      <c r="R56" s="673">
        <v>45</v>
      </c>
      <c r="S56" s="674">
        <v>30</v>
      </c>
      <c r="T56" s="672">
        <v>15</v>
      </c>
      <c r="U56" s="673">
        <v>181</v>
      </c>
      <c r="V56" s="674">
        <v>88</v>
      </c>
      <c r="W56" s="672">
        <v>93</v>
      </c>
      <c r="X56" s="673" t="s">
        <v>83</v>
      </c>
      <c r="Y56" s="674" t="s">
        <v>83</v>
      </c>
      <c r="Z56" s="672" t="s">
        <v>83</v>
      </c>
      <c r="AA56" s="673">
        <v>82</v>
      </c>
      <c r="AB56" s="674">
        <v>41</v>
      </c>
      <c r="AC56" s="672">
        <v>41</v>
      </c>
      <c r="AD56" s="673" t="s">
        <v>83</v>
      </c>
      <c r="AE56" s="674" t="s">
        <v>83</v>
      </c>
      <c r="AF56" s="672" t="s">
        <v>83</v>
      </c>
      <c r="AG56" s="673">
        <v>2</v>
      </c>
      <c r="AH56" s="652" t="s">
        <v>83</v>
      </c>
      <c r="AI56" s="650">
        <v>2</v>
      </c>
      <c r="AJ56" s="653">
        <v>33.858921161825727</v>
      </c>
      <c r="AK56" s="654">
        <v>15.186721991701244</v>
      </c>
    </row>
    <row r="57" spans="3:45" ht="16.5" customHeight="1" x14ac:dyDescent="0.4">
      <c r="C57" s="655" t="s">
        <v>349</v>
      </c>
      <c r="D57" s="656"/>
      <c r="E57" s="675" t="s">
        <v>345</v>
      </c>
      <c r="F57" s="670">
        <v>1191</v>
      </c>
      <c r="G57" s="671">
        <v>527</v>
      </c>
      <c r="H57" s="672">
        <v>664</v>
      </c>
      <c r="I57" s="673">
        <v>408</v>
      </c>
      <c r="J57" s="671">
        <v>174</v>
      </c>
      <c r="K57" s="672">
        <v>234</v>
      </c>
      <c r="L57" s="673">
        <v>429</v>
      </c>
      <c r="M57" s="674">
        <v>186</v>
      </c>
      <c r="N57" s="672">
        <v>243</v>
      </c>
      <c r="O57" s="673">
        <v>58</v>
      </c>
      <c r="P57" s="674">
        <v>18</v>
      </c>
      <c r="Q57" s="672">
        <v>40</v>
      </c>
      <c r="R57" s="673">
        <v>44</v>
      </c>
      <c r="S57" s="674">
        <v>29</v>
      </c>
      <c r="T57" s="672">
        <v>15</v>
      </c>
      <c r="U57" s="673">
        <v>171</v>
      </c>
      <c r="V57" s="674">
        <v>80</v>
      </c>
      <c r="W57" s="672">
        <v>91</v>
      </c>
      <c r="X57" s="673" t="s">
        <v>83</v>
      </c>
      <c r="Y57" s="674" t="s">
        <v>83</v>
      </c>
      <c r="Z57" s="672" t="s">
        <v>83</v>
      </c>
      <c r="AA57" s="673">
        <v>81</v>
      </c>
      <c r="AB57" s="674">
        <v>40</v>
      </c>
      <c r="AC57" s="672">
        <v>41</v>
      </c>
      <c r="AD57" s="673" t="s">
        <v>83</v>
      </c>
      <c r="AE57" s="674" t="s">
        <v>83</v>
      </c>
      <c r="AF57" s="672" t="s">
        <v>83</v>
      </c>
      <c r="AG57" s="673">
        <v>2</v>
      </c>
      <c r="AH57" s="228" t="s">
        <v>83</v>
      </c>
      <c r="AI57" s="230">
        <v>2</v>
      </c>
      <c r="AJ57" s="659">
        <v>34.256926952141058</v>
      </c>
      <c r="AK57" s="660">
        <v>14.525608732157849</v>
      </c>
    </row>
    <row r="58" spans="3:45" ht="16.5" customHeight="1" x14ac:dyDescent="0.4">
      <c r="C58" s="661"/>
      <c r="D58" s="662"/>
      <c r="E58" s="676" t="s">
        <v>346</v>
      </c>
      <c r="F58" s="231">
        <v>14</v>
      </c>
      <c r="G58" s="663">
        <v>12</v>
      </c>
      <c r="H58" s="235">
        <v>2</v>
      </c>
      <c r="I58" s="234" t="s">
        <v>83</v>
      </c>
      <c r="J58" s="232" t="s">
        <v>83</v>
      </c>
      <c r="K58" s="235" t="s">
        <v>83</v>
      </c>
      <c r="L58" s="234">
        <v>2</v>
      </c>
      <c r="M58" s="232">
        <v>2</v>
      </c>
      <c r="N58" s="235" t="s">
        <v>83</v>
      </c>
      <c r="O58" s="234" t="s">
        <v>83</v>
      </c>
      <c r="P58" s="232" t="s">
        <v>83</v>
      </c>
      <c r="Q58" s="235" t="s">
        <v>83</v>
      </c>
      <c r="R58" s="234">
        <v>1</v>
      </c>
      <c r="S58" s="232">
        <v>1</v>
      </c>
      <c r="T58" s="235" t="s">
        <v>83</v>
      </c>
      <c r="U58" s="234">
        <v>10</v>
      </c>
      <c r="V58" s="232">
        <v>8</v>
      </c>
      <c r="W58" s="235">
        <v>2</v>
      </c>
      <c r="X58" s="234" t="s">
        <v>83</v>
      </c>
      <c r="Y58" s="232" t="s">
        <v>83</v>
      </c>
      <c r="Z58" s="235" t="s">
        <v>83</v>
      </c>
      <c r="AA58" s="234">
        <v>1</v>
      </c>
      <c r="AB58" s="232">
        <v>1</v>
      </c>
      <c r="AC58" s="235" t="s">
        <v>83</v>
      </c>
      <c r="AD58" s="234" t="s">
        <v>83</v>
      </c>
      <c r="AE58" s="232" t="s">
        <v>83</v>
      </c>
      <c r="AF58" s="235" t="s">
        <v>83</v>
      </c>
      <c r="AG58" s="234" t="s">
        <v>83</v>
      </c>
      <c r="AH58" s="232" t="s">
        <v>83</v>
      </c>
      <c r="AI58" s="235" t="s">
        <v>83</v>
      </c>
      <c r="AJ58" s="664">
        <v>0</v>
      </c>
      <c r="AK58" s="665">
        <v>71.428571428571431</v>
      </c>
    </row>
    <row r="59" spans="3:45" ht="16.5" customHeight="1" x14ac:dyDescent="0.4">
      <c r="C59" s="645"/>
      <c r="D59" s="646"/>
      <c r="E59" s="669" t="s">
        <v>343</v>
      </c>
      <c r="F59" s="670">
        <v>1219</v>
      </c>
      <c r="G59" s="671">
        <v>538</v>
      </c>
      <c r="H59" s="672">
        <v>681</v>
      </c>
      <c r="I59" s="673">
        <v>432</v>
      </c>
      <c r="J59" s="674">
        <v>197</v>
      </c>
      <c r="K59" s="672">
        <v>235</v>
      </c>
      <c r="L59" s="673">
        <v>430</v>
      </c>
      <c r="M59" s="674">
        <v>153</v>
      </c>
      <c r="N59" s="672">
        <v>277</v>
      </c>
      <c r="O59" s="673">
        <v>57</v>
      </c>
      <c r="P59" s="674">
        <v>28</v>
      </c>
      <c r="Q59" s="672">
        <v>29</v>
      </c>
      <c r="R59" s="673">
        <v>44</v>
      </c>
      <c r="S59" s="674">
        <v>35</v>
      </c>
      <c r="T59" s="672">
        <v>9</v>
      </c>
      <c r="U59" s="673">
        <v>148</v>
      </c>
      <c r="V59" s="674">
        <v>75</v>
      </c>
      <c r="W59" s="672">
        <v>73</v>
      </c>
      <c r="X59" s="651" t="s">
        <v>83</v>
      </c>
      <c r="Y59" s="652" t="s">
        <v>83</v>
      </c>
      <c r="Z59" s="650" t="s">
        <v>83</v>
      </c>
      <c r="AA59" s="673">
        <v>108</v>
      </c>
      <c r="AB59" s="674">
        <v>50</v>
      </c>
      <c r="AC59" s="672">
        <v>58</v>
      </c>
      <c r="AD59" s="651" t="s">
        <v>83</v>
      </c>
      <c r="AE59" s="652" t="s">
        <v>83</v>
      </c>
      <c r="AF59" s="650" t="s">
        <v>83</v>
      </c>
      <c r="AG59" s="651" t="s">
        <v>83</v>
      </c>
      <c r="AH59" s="652" t="s">
        <v>83</v>
      </c>
      <c r="AI59" s="650" t="s">
        <v>83</v>
      </c>
      <c r="AJ59" s="653">
        <v>35.438884331419196</v>
      </c>
      <c r="AK59" s="654">
        <v>12.141099261689909</v>
      </c>
    </row>
    <row r="60" spans="3:45" ht="16.5" customHeight="1" x14ac:dyDescent="0.4">
      <c r="C60" s="655" t="s">
        <v>350</v>
      </c>
      <c r="D60" s="656"/>
      <c r="E60" s="675" t="s">
        <v>345</v>
      </c>
      <c r="F60" s="670">
        <v>1195</v>
      </c>
      <c r="G60" s="671">
        <v>521</v>
      </c>
      <c r="H60" s="672">
        <v>674</v>
      </c>
      <c r="I60" s="673">
        <v>432</v>
      </c>
      <c r="J60" s="671">
        <v>197</v>
      </c>
      <c r="K60" s="672">
        <v>235</v>
      </c>
      <c r="L60" s="673">
        <v>425</v>
      </c>
      <c r="M60" s="674">
        <v>151</v>
      </c>
      <c r="N60" s="672">
        <v>174</v>
      </c>
      <c r="O60" s="673">
        <v>57</v>
      </c>
      <c r="P60" s="674">
        <v>28</v>
      </c>
      <c r="Q60" s="672">
        <v>29</v>
      </c>
      <c r="R60" s="673">
        <v>43</v>
      </c>
      <c r="S60" s="674">
        <v>34</v>
      </c>
      <c r="T60" s="672">
        <v>9</v>
      </c>
      <c r="U60" s="673">
        <v>133</v>
      </c>
      <c r="V60" s="674">
        <v>64</v>
      </c>
      <c r="W60" s="672">
        <v>69</v>
      </c>
      <c r="X60" s="673" t="s">
        <v>83</v>
      </c>
      <c r="Y60" s="674" t="s">
        <v>83</v>
      </c>
      <c r="Z60" s="672" t="s">
        <v>83</v>
      </c>
      <c r="AA60" s="673">
        <v>105</v>
      </c>
      <c r="AB60" s="674">
        <v>47</v>
      </c>
      <c r="AC60" s="672">
        <v>58</v>
      </c>
      <c r="AD60" s="673" t="s">
        <v>83</v>
      </c>
      <c r="AE60" s="674" t="s">
        <v>83</v>
      </c>
      <c r="AF60" s="672" t="s">
        <v>83</v>
      </c>
      <c r="AG60" s="673" t="s">
        <v>83</v>
      </c>
      <c r="AH60" s="674" t="s">
        <v>83</v>
      </c>
      <c r="AI60" s="672" t="s">
        <v>83</v>
      </c>
      <c r="AJ60" s="659">
        <v>36.1</v>
      </c>
      <c r="AK60" s="660">
        <v>11.1</v>
      </c>
    </row>
    <row r="61" spans="3:45" ht="13.5" customHeight="1" x14ac:dyDescent="0.4">
      <c r="C61" s="667"/>
      <c r="D61" s="668"/>
      <c r="E61" s="677" t="s">
        <v>346</v>
      </c>
      <c r="F61" s="181">
        <v>24</v>
      </c>
      <c r="G61" s="658">
        <v>17</v>
      </c>
      <c r="H61" s="230">
        <v>7</v>
      </c>
      <c r="I61" s="550" t="s">
        <v>83</v>
      </c>
      <c r="J61" s="550" t="s">
        <v>83</v>
      </c>
      <c r="K61" s="230" t="s">
        <v>83</v>
      </c>
      <c r="L61" s="550">
        <v>5</v>
      </c>
      <c r="M61" s="228">
        <v>2</v>
      </c>
      <c r="N61" s="230">
        <v>3</v>
      </c>
      <c r="O61" s="550" t="s">
        <v>83</v>
      </c>
      <c r="P61" s="550" t="s">
        <v>83</v>
      </c>
      <c r="Q61" s="230" t="s">
        <v>83</v>
      </c>
      <c r="R61" s="550">
        <v>1</v>
      </c>
      <c r="S61" s="228">
        <v>1</v>
      </c>
      <c r="T61" s="230" t="s">
        <v>83</v>
      </c>
      <c r="U61" s="550">
        <v>15</v>
      </c>
      <c r="V61" s="228">
        <v>11</v>
      </c>
      <c r="W61" s="230">
        <v>4</v>
      </c>
      <c r="X61" s="550" t="s">
        <v>83</v>
      </c>
      <c r="Y61" s="228" t="s">
        <v>83</v>
      </c>
      <c r="Z61" s="230" t="s">
        <v>83</v>
      </c>
      <c r="AA61" s="550">
        <v>3</v>
      </c>
      <c r="AB61" s="228">
        <v>3</v>
      </c>
      <c r="AC61" s="230" t="s">
        <v>83</v>
      </c>
      <c r="AD61" s="550" t="s">
        <v>83</v>
      </c>
      <c r="AE61" s="228" t="s">
        <v>83</v>
      </c>
      <c r="AF61" s="230" t="s">
        <v>83</v>
      </c>
      <c r="AG61" s="550" t="s">
        <v>83</v>
      </c>
      <c r="AH61" s="228" t="s">
        <v>83</v>
      </c>
      <c r="AI61" s="230" t="s">
        <v>83</v>
      </c>
      <c r="AJ61" s="659">
        <v>0</v>
      </c>
      <c r="AK61" s="660">
        <v>62.5</v>
      </c>
      <c r="AL61" s="678"/>
      <c r="AM61" s="678"/>
      <c r="AN61" s="679"/>
      <c r="AO61" s="678"/>
      <c r="AP61" s="678"/>
      <c r="AQ61" s="679"/>
      <c r="AR61" s="678"/>
      <c r="AS61" s="678"/>
    </row>
    <row r="62" spans="3:45" ht="16.5" customHeight="1" x14ac:dyDescent="0.4">
      <c r="C62" s="645"/>
      <c r="D62" s="646"/>
      <c r="E62" s="669" t="s">
        <v>351</v>
      </c>
      <c r="F62" s="670">
        <v>1173</v>
      </c>
      <c r="G62" s="671">
        <v>501</v>
      </c>
      <c r="H62" s="672">
        <v>672</v>
      </c>
      <c r="I62" s="673">
        <v>460</v>
      </c>
      <c r="J62" s="674">
        <v>192</v>
      </c>
      <c r="K62" s="672">
        <v>268</v>
      </c>
      <c r="L62" s="673">
        <v>365</v>
      </c>
      <c r="M62" s="674">
        <v>133</v>
      </c>
      <c r="N62" s="672">
        <v>232</v>
      </c>
      <c r="O62" s="673">
        <v>8</v>
      </c>
      <c r="P62" s="674">
        <v>3</v>
      </c>
      <c r="Q62" s="672">
        <v>5</v>
      </c>
      <c r="R62" s="673">
        <v>61</v>
      </c>
      <c r="S62" s="674">
        <v>36</v>
      </c>
      <c r="T62" s="672">
        <v>25</v>
      </c>
      <c r="U62" s="673">
        <v>167</v>
      </c>
      <c r="V62" s="674">
        <v>84</v>
      </c>
      <c r="W62" s="672">
        <v>83</v>
      </c>
      <c r="X62" s="651" t="s">
        <v>84</v>
      </c>
      <c r="Y62" s="652" t="s">
        <v>84</v>
      </c>
      <c r="Z62" s="650" t="s">
        <v>84</v>
      </c>
      <c r="AA62" s="673">
        <v>112</v>
      </c>
      <c r="AB62" s="674">
        <v>53</v>
      </c>
      <c r="AC62" s="672">
        <v>59</v>
      </c>
      <c r="AD62" s="651" t="s">
        <v>84</v>
      </c>
      <c r="AE62" s="652" t="s">
        <v>84</v>
      </c>
      <c r="AF62" s="650" t="s">
        <v>84</v>
      </c>
      <c r="AG62" s="651" t="s">
        <v>84</v>
      </c>
      <c r="AH62" s="652" t="s">
        <v>84</v>
      </c>
      <c r="AI62" s="650" t="s">
        <v>84</v>
      </c>
      <c r="AJ62" s="653">
        <v>39.215686274509807</v>
      </c>
      <c r="AK62" s="654">
        <v>14.236999147485081</v>
      </c>
    </row>
    <row r="63" spans="3:45" ht="16.5" customHeight="1" x14ac:dyDescent="0.4">
      <c r="C63" s="655" t="s">
        <v>352</v>
      </c>
      <c r="D63" s="656"/>
      <c r="E63" s="675" t="s">
        <v>353</v>
      </c>
      <c r="F63" s="670">
        <v>1151</v>
      </c>
      <c r="G63" s="671">
        <v>495</v>
      </c>
      <c r="H63" s="672">
        <v>666</v>
      </c>
      <c r="I63" s="673">
        <v>459</v>
      </c>
      <c r="J63" s="671">
        <v>191</v>
      </c>
      <c r="K63" s="672">
        <v>268</v>
      </c>
      <c r="L63" s="673">
        <v>363</v>
      </c>
      <c r="M63" s="674">
        <v>132</v>
      </c>
      <c r="N63" s="672">
        <v>231</v>
      </c>
      <c r="O63" s="673">
        <v>8</v>
      </c>
      <c r="P63" s="674">
        <v>3</v>
      </c>
      <c r="Q63" s="672">
        <v>5</v>
      </c>
      <c r="R63" s="673">
        <v>60</v>
      </c>
      <c r="S63" s="674">
        <v>35</v>
      </c>
      <c r="T63" s="672">
        <v>25</v>
      </c>
      <c r="U63" s="673">
        <v>159</v>
      </c>
      <c r="V63" s="674">
        <v>79</v>
      </c>
      <c r="W63" s="672">
        <v>80</v>
      </c>
      <c r="X63" s="673" t="s">
        <v>84</v>
      </c>
      <c r="Y63" s="674" t="s">
        <v>84</v>
      </c>
      <c r="Z63" s="672" t="s">
        <v>84</v>
      </c>
      <c r="AA63" s="673">
        <v>102</v>
      </c>
      <c r="AB63" s="674">
        <v>45</v>
      </c>
      <c r="AC63" s="672">
        <v>57</v>
      </c>
      <c r="AD63" s="673" t="s">
        <v>84</v>
      </c>
      <c r="AE63" s="674" t="s">
        <v>84</v>
      </c>
      <c r="AF63" s="672" t="s">
        <v>84</v>
      </c>
      <c r="AG63" s="673" t="s">
        <v>84</v>
      </c>
      <c r="AH63" s="674" t="s">
        <v>84</v>
      </c>
      <c r="AI63" s="672" t="s">
        <v>84</v>
      </c>
      <c r="AJ63" s="659">
        <v>39.869999999999997</v>
      </c>
      <c r="AK63" s="660">
        <v>14.5</v>
      </c>
    </row>
    <row r="64" spans="3:45" ht="13.5" customHeight="1" thickBot="1" x14ac:dyDescent="0.45">
      <c r="C64" s="680"/>
      <c r="D64" s="681"/>
      <c r="E64" s="677" t="s">
        <v>354</v>
      </c>
      <c r="F64" s="181">
        <v>22</v>
      </c>
      <c r="G64" s="658">
        <v>16</v>
      </c>
      <c r="H64" s="230">
        <v>6</v>
      </c>
      <c r="I64" s="550">
        <v>1</v>
      </c>
      <c r="J64" s="550">
        <v>1</v>
      </c>
      <c r="K64" s="230" t="s">
        <v>84</v>
      </c>
      <c r="L64" s="550">
        <v>2</v>
      </c>
      <c r="M64" s="228">
        <v>1</v>
      </c>
      <c r="N64" s="230">
        <v>1</v>
      </c>
      <c r="O64" s="550" t="s">
        <v>84</v>
      </c>
      <c r="P64" s="550" t="s">
        <v>84</v>
      </c>
      <c r="Q64" s="230" t="s">
        <v>84</v>
      </c>
      <c r="R64" s="550">
        <v>1</v>
      </c>
      <c r="S64" s="228">
        <v>1</v>
      </c>
      <c r="T64" s="230" t="s">
        <v>84</v>
      </c>
      <c r="U64" s="550">
        <v>8</v>
      </c>
      <c r="V64" s="228">
        <v>5</v>
      </c>
      <c r="W64" s="230">
        <v>3</v>
      </c>
      <c r="X64" s="550" t="s">
        <v>84</v>
      </c>
      <c r="Y64" s="228" t="s">
        <v>84</v>
      </c>
      <c r="Z64" s="230" t="s">
        <v>84</v>
      </c>
      <c r="AA64" s="550">
        <v>10</v>
      </c>
      <c r="AB64" s="228">
        <v>8</v>
      </c>
      <c r="AC64" s="230">
        <v>2</v>
      </c>
      <c r="AD64" s="550" t="s">
        <v>84</v>
      </c>
      <c r="AE64" s="228" t="s">
        <v>84</v>
      </c>
      <c r="AF64" s="230" t="s">
        <v>84</v>
      </c>
      <c r="AG64" s="550" t="s">
        <v>84</v>
      </c>
      <c r="AH64" s="228" t="s">
        <v>84</v>
      </c>
      <c r="AI64" s="230" t="s">
        <v>84</v>
      </c>
      <c r="AJ64" s="659">
        <v>4.5</v>
      </c>
      <c r="AK64" s="660">
        <v>36.4</v>
      </c>
      <c r="AL64" s="678"/>
      <c r="AM64" s="678"/>
      <c r="AN64" s="679"/>
      <c r="AO64" s="678"/>
      <c r="AP64" s="678"/>
      <c r="AQ64" s="679"/>
      <c r="AR64" s="678"/>
      <c r="AS64" s="678"/>
    </row>
    <row r="65" spans="3:37" x14ac:dyDescent="0.4">
      <c r="C65" s="682"/>
      <c r="D65" s="668"/>
      <c r="E65" s="683" t="s">
        <v>343</v>
      </c>
      <c r="F65" s="684">
        <v>1165</v>
      </c>
      <c r="G65" s="685">
        <v>537</v>
      </c>
      <c r="H65" s="686">
        <v>628</v>
      </c>
      <c r="I65" s="687">
        <v>481</v>
      </c>
      <c r="J65" s="688">
        <v>216</v>
      </c>
      <c r="K65" s="686">
        <v>265</v>
      </c>
      <c r="L65" s="687">
        <v>308</v>
      </c>
      <c r="M65" s="688">
        <v>131</v>
      </c>
      <c r="N65" s="686">
        <v>177</v>
      </c>
      <c r="O65" s="687">
        <v>87</v>
      </c>
      <c r="P65" s="688">
        <v>31</v>
      </c>
      <c r="Q65" s="686">
        <v>56</v>
      </c>
      <c r="R65" s="687">
        <v>50</v>
      </c>
      <c r="S65" s="688">
        <v>40</v>
      </c>
      <c r="T65" s="686">
        <v>10</v>
      </c>
      <c r="U65" s="687">
        <v>160</v>
      </c>
      <c r="V65" s="688">
        <v>78</v>
      </c>
      <c r="W65" s="686">
        <v>82</v>
      </c>
      <c r="X65" s="689" t="s">
        <v>83</v>
      </c>
      <c r="Y65" s="690" t="s">
        <v>83</v>
      </c>
      <c r="Z65" s="691" t="s">
        <v>83</v>
      </c>
      <c r="AA65" s="687">
        <v>78</v>
      </c>
      <c r="AB65" s="688">
        <v>40</v>
      </c>
      <c r="AC65" s="686">
        <v>38</v>
      </c>
      <c r="AD65" s="687">
        <v>1</v>
      </c>
      <c r="AE65" s="688">
        <v>1</v>
      </c>
      <c r="AF65" s="686" t="s">
        <v>83</v>
      </c>
      <c r="AG65" s="687" t="s">
        <v>83</v>
      </c>
      <c r="AH65" s="690" t="s">
        <v>83</v>
      </c>
      <c r="AI65" s="691" t="s">
        <v>83</v>
      </c>
      <c r="AJ65" s="692">
        <v>41.3</v>
      </c>
      <c r="AK65" s="693">
        <v>13.7</v>
      </c>
    </row>
    <row r="66" spans="3:37" ht="12.95" customHeight="1" x14ac:dyDescent="0.4">
      <c r="C66" s="694" t="s">
        <v>355</v>
      </c>
      <c r="D66" s="656"/>
      <c r="E66" s="675" t="s">
        <v>345</v>
      </c>
      <c r="F66" s="670">
        <f>1165-26</f>
        <v>1139</v>
      </c>
      <c r="G66" s="671">
        <f>537-17</f>
        <v>520</v>
      </c>
      <c r="H66" s="672">
        <f>628-9</f>
        <v>619</v>
      </c>
      <c r="I66" s="673">
        <v>408</v>
      </c>
      <c r="J66" s="671">
        <v>215</v>
      </c>
      <c r="K66" s="672">
        <v>265</v>
      </c>
      <c r="L66" s="673">
        <v>306</v>
      </c>
      <c r="M66" s="674">
        <v>129</v>
      </c>
      <c r="N66" s="672">
        <v>177</v>
      </c>
      <c r="O66" s="673">
        <v>87</v>
      </c>
      <c r="P66" s="674">
        <v>31</v>
      </c>
      <c r="Q66" s="672">
        <v>56</v>
      </c>
      <c r="R66" s="673">
        <v>49</v>
      </c>
      <c r="S66" s="674">
        <v>39</v>
      </c>
      <c r="T66" s="672">
        <v>10</v>
      </c>
      <c r="U66" s="673">
        <v>145</v>
      </c>
      <c r="V66" s="674">
        <v>68</v>
      </c>
      <c r="W66" s="672">
        <v>77</v>
      </c>
      <c r="X66" s="673" t="s">
        <v>83</v>
      </c>
      <c r="Y66" s="674" t="s">
        <v>83</v>
      </c>
      <c r="Z66" s="672" t="s">
        <v>83</v>
      </c>
      <c r="AA66" s="673">
        <v>71</v>
      </c>
      <c r="AB66" s="674">
        <v>37</v>
      </c>
      <c r="AC66" s="672">
        <v>34</v>
      </c>
      <c r="AD66" s="673">
        <v>1</v>
      </c>
      <c r="AE66" s="674">
        <v>1</v>
      </c>
      <c r="AF66" s="672" t="s">
        <v>83</v>
      </c>
      <c r="AG66" s="673" t="s">
        <v>83</v>
      </c>
      <c r="AH66" s="674" t="s">
        <v>83</v>
      </c>
      <c r="AI66" s="672" t="s">
        <v>83</v>
      </c>
      <c r="AJ66" s="659">
        <v>35.799999999999997</v>
      </c>
      <c r="AK66" s="695">
        <v>12.7</v>
      </c>
    </row>
    <row r="67" spans="3:37" ht="12.95" customHeight="1" x14ac:dyDescent="0.4">
      <c r="C67" s="682"/>
      <c r="D67" s="668"/>
      <c r="E67" s="677" t="s">
        <v>346</v>
      </c>
      <c r="F67" s="181">
        <v>26</v>
      </c>
      <c r="G67" s="658">
        <v>17</v>
      </c>
      <c r="H67" s="230">
        <v>9</v>
      </c>
      <c r="I67" s="234">
        <v>1</v>
      </c>
      <c r="J67" s="232">
        <v>1</v>
      </c>
      <c r="K67" s="235" t="s">
        <v>83</v>
      </c>
      <c r="L67" s="550">
        <v>2</v>
      </c>
      <c r="M67" s="228">
        <v>2</v>
      </c>
      <c r="N67" s="230" t="s">
        <v>83</v>
      </c>
      <c r="O67" s="234" t="s">
        <v>83</v>
      </c>
      <c r="P67" s="232" t="s">
        <v>83</v>
      </c>
      <c r="Q67" s="235" t="s">
        <v>83</v>
      </c>
      <c r="R67" s="550">
        <v>1</v>
      </c>
      <c r="S67" s="228">
        <v>1</v>
      </c>
      <c r="T67" s="230" t="s">
        <v>83</v>
      </c>
      <c r="U67" s="550">
        <v>15</v>
      </c>
      <c r="V67" s="228">
        <v>10</v>
      </c>
      <c r="W67" s="230">
        <v>5</v>
      </c>
      <c r="X67" s="550" t="s">
        <v>83</v>
      </c>
      <c r="Y67" s="228" t="s">
        <v>83</v>
      </c>
      <c r="Z67" s="230" t="s">
        <v>83</v>
      </c>
      <c r="AA67" s="550">
        <v>7</v>
      </c>
      <c r="AB67" s="228">
        <v>3</v>
      </c>
      <c r="AC67" s="230">
        <v>4</v>
      </c>
      <c r="AD67" s="550" t="s">
        <v>83</v>
      </c>
      <c r="AE67" s="228" t="s">
        <v>83</v>
      </c>
      <c r="AF67" s="230" t="s">
        <v>83</v>
      </c>
      <c r="AG67" s="550" t="s">
        <v>83</v>
      </c>
      <c r="AH67" s="228" t="s">
        <v>83</v>
      </c>
      <c r="AI67" s="230" t="s">
        <v>83</v>
      </c>
      <c r="AJ67" s="659">
        <v>3.8</v>
      </c>
      <c r="AK67" s="695">
        <v>57.7</v>
      </c>
    </row>
    <row r="68" spans="3:37" ht="16.5" customHeight="1" x14ac:dyDescent="0.4">
      <c r="C68" s="696"/>
      <c r="D68" s="697" t="s">
        <v>356</v>
      </c>
      <c r="E68" s="698"/>
      <c r="F68" s="648">
        <v>12127</v>
      </c>
      <c r="G68" s="649">
        <v>6087</v>
      </c>
      <c r="H68" s="650">
        <v>6040</v>
      </c>
      <c r="I68" s="651">
        <v>5459</v>
      </c>
      <c r="J68" s="652">
        <v>2560</v>
      </c>
      <c r="K68" s="650">
        <v>2899</v>
      </c>
      <c r="L68" s="651">
        <v>3295</v>
      </c>
      <c r="M68" s="652">
        <v>1411</v>
      </c>
      <c r="N68" s="650">
        <v>1884</v>
      </c>
      <c r="O68" s="651">
        <v>201</v>
      </c>
      <c r="P68" s="652">
        <v>82</v>
      </c>
      <c r="Q68" s="650">
        <v>119</v>
      </c>
      <c r="R68" s="651">
        <v>230</v>
      </c>
      <c r="S68" s="652">
        <v>193</v>
      </c>
      <c r="T68" s="650">
        <v>37</v>
      </c>
      <c r="U68" s="651">
        <v>1765</v>
      </c>
      <c r="V68" s="652">
        <v>1170</v>
      </c>
      <c r="W68" s="650">
        <v>595</v>
      </c>
      <c r="X68" s="651">
        <v>12</v>
      </c>
      <c r="Y68" s="652">
        <v>6</v>
      </c>
      <c r="Z68" s="650">
        <v>6</v>
      </c>
      <c r="AA68" s="651">
        <v>1164</v>
      </c>
      <c r="AB68" s="652">
        <v>664</v>
      </c>
      <c r="AC68" s="650">
        <v>500</v>
      </c>
      <c r="AD68" s="651">
        <v>1</v>
      </c>
      <c r="AE68" s="652">
        <v>1</v>
      </c>
      <c r="AF68" s="650" t="s">
        <v>83</v>
      </c>
      <c r="AG68" s="651">
        <v>7</v>
      </c>
      <c r="AH68" s="652">
        <v>4</v>
      </c>
      <c r="AI68" s="650">
        <v>3</v>
      </c>
      <c r="AJ68" s="653">
        <v>45</v>
      </c>
      <c r="AK68" s="699">
        <v>14.5</v>
      </c>
    </row>
    <row r="69" spans="3:37" ht="16.5" customHeight="1" x14ac:dyDescent="0.4">
      <c r="C69" s="696"/>
      <c r="D69" s="700" t="s">
        <v>357</v>
      </c>
      <c r="E69" s="701"/>
      <c r="F69" s="648">
        <v>125</v>
      </c>
      <c r="G69" s="649">
        <v>68</v>
      </c>
      <c r="H69" s="650">
        <v>57</v>
      </c>
      <c r="I69" s="651">
        <v>10</v>
      </c>
      <c r="J69" s="652">
        <v>3</v>
      </c>
      <c r="K69" s="650">
        <v>7</v>
      </c>
      <c r="L69" s="651">
        <v>10</v>
      </c>
      <c r="M69" s="652">
        <v>5</v>
      </c>
      <c r="N69" s="650">
        <v>5</v>
      </c>
      <c r="O69" s="651">
        <v>9</v>
      </c>
      <c r="P69" s="652">
        <v>4</v>
      </c>
      <c r="Q69" s="650">
        <v>5</v>
      </c>
      <c r="R69" s="651">
        <v>4</v>
      </c>
      <c r="S69" s="652">
        <v>2</v>
      </c>
      <c r="T69" s="650">
        <v>2</v>
      </c>
      <c r="U69" s="651">
        <v>54</v>
      </c>
      <c r="V69" s="652">
        <v>36</v>
      </c>
      <c r="W69" s="650">
        <v>18</v>
      </c>
      <c r="X69" s="651">
        <v>6</v>
      </c>
      <c r="Y69" s="652">
        <v>3</v>
      </c>
      <c r="Z69" s="650">
        <v>3</v>
      </c>
      <c r="AA69" s="651">
        <v>32</v>
      </c>
      <c r="AB69" s="652">
        <v>15</v>
      </c>
      <c r="AC69" s="650">
        <v>17</v>
      </c>
      <c r="AD69" s="651" t="s">
        <v>83</v>
      </c>
      <c r="AE69" s="652" t="s">
        <v>83</v>
      </c>
      <c r="AF69" s="650" t="s">
        <v>83</v>
      </c>
      <c r="AG69" s="651">
        <v>1</v>
      </c>
      <c r="AH69" s="652" t="s">
        <v>83</v>
      </c>
      <c r="AI69" s="650">
        <v>1</v>
      </c>
      <c r="AJ69" s="653">
        <v>8</v>
      </c>
      <c r="AK69" s="699">
        <v>44</v>
      </c>
    </row>
    <row r="70" spans="3:37" ht="16.5" customHeight="1" thickBot="1" x14ac:dyDescent="0.45">
      <c r="C70" s="702"/>
      <c r="D70" s="703" t="s">
        <v>358</v>
      </c>
      <c r="E70" s="704"/>
      <c r="F70" s="705">
        <v>895</v>
      </c>
      <c r="G70" s="706">
        <v>517</v>
      </c>
      <c r="H70" s="707">
        <v>378</v>
      </c>
      <c r="I70" s="708">
        <v>625</v>
      </c>
      <c r="J70" s="709">
        <v>360</v>
      </c>
      <c r="K70" s="707">
        <v>265</v>
      </c>
      <c r="L70" s="708">
        <v>34</v>
      </c>
      <c r="M70" s="709">
        <v>18</v>
      </c>
      <c r="N70" s="707">
        <v>16</v>
      </c>
      <c r="O70" s="708">
        <v>2</v>
      </c>
      <c r="P70" s="709">
        <v>1</v>
      </c>
      <c r="Q70" s="707">
        <v>1</v>
      </c>
      <c r="R70" s="708">
        <v>1</v>
      </c>
      <c r="S70" s="709" t="s">
        <v>83</v>
      </c>
      <c r="T70" s="707">
        <v>1</v>
      </c>
      <c r="U70" s="708">
        <v>10</v>
      </c>
      <c r="V70" s="709">
        <v>9</v>
      </c>
      <c r="W70" s="707">
        <v>1</v>
      </c>
      <c r="X70" s="708" t="s">
        <v>83</v>
      </c>
      <c r="Y70" s="709" t="s">
        <v>83</v>
      </c>
      <c r="Z70" s="707" t="s">
        <v>83</v>
      </c>
      <c r="AA70" s="708">
        <v>223</v>
      </c>
      <c r="AB70" s="709">
        <v>129</v>
      </c>
      <c r="AC70" s="707">
        <v>94</v>
      </c>
      <c r="AD70" s="708" t="s">
        <v>83</v>
      </c>
      <c r="AE70" s="709" t="s">
        <v>83</v>
      </c>
      <c r="AF70" s="707" t="s">
        <v>83</v>
      </c>
      <c r="AG70" s="708" t="s">
        <v>83</v>
      </c>
      <c r="AH70" s="709" t="s">
        <v>83</v>
      </c>
      <c r="AI70" s="707" t="s">
        <v>83</v>
      </c>
      <c r="AJ70" s="710">
        <v>69.8</v>
      </c>
      <c r="AK70" s="711">
        <v>1</v>
      </c>
    </row>
    <row r="71" spans="3:37" ht="16.5" customHeight="1" x14ac:dyDescent="0.4">
      <c r="D71" s="18" t="s">
        <v>359</v>
      </c>
      <c r="E71" s="18"/>
      <c r="F71" s="18"/>
      <c r="G71" s="18"/>
      <c r="H71" s="18"/>
      <c r="I71" s="18"/>
      <c r="J71" s="712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632"/>
      <c r="V71" s="28"/>
      <c r="W71" s="28"/>
      <c r="X71" s="632"/>
      <c r="Y71" s="28"/>
      <c r="Z71" s="28"/>
      <c r="AA71" s="632"/>
      <c r="AB71" s="713"/>
      <c r="AC71" s="713"/>
      <c r="AD71" s="713"/>
      <c r="AE71" s="713"/>
      <c r="AF71" s="713"/>
      <c r="AG71" s="713"/>
      <c r="AH71" s="713"/>
      <c r="AI71" s="713"/>
      <c r="AJ71" s="713"/>
      <c r="AK71" s="35" t="s">
        <v>328</v>
      </c>
    </row>
    <row r="72" spans="3:37" ht="16.5" customHeight="1" x14ac:dyDescent="0.4">
      <c r="AK72" s="557" t="s">
        <v>271</v>
      </c>
    </row>
  </sheetData>
  <mergeCells count="4">
    <mergeCell ref="C5:E7"/>
    <mergeCell ref="F5:H6"/>
    <mergeCell ref="AJ5:AJ7"/>
    <mergeCell ref="AK5:AK7"/>
  </mergeCells>
  <phoneticPr fontId="4"/>
  <hyperlinks>
    <hyperlink ref="A1" location="基本情報!C99" display="基本情報"/>
    <hyperlink ref="AK72" r:id="rId1"/>
  </hyperlinks>
  <pageMargins left="0.70866141732283472" right="0.70866141732283472" top="0.74803149606299213" bottom="0.74803149606299213" header="0.31496062992125984" footer="0.31496062992125984"/>
  <pageSetup paperSize="9" scale="42" pageOrder="overThenDown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3">
    <tabColor rgb="FF99CCFF"/>
    <pageSetUpPr fitToPage="1"/>
  </sheetPr>
  <dimension ref="A1:BN30"/>
  <sheetViews>
    <sheetView zoomScaleNormal="100" zoomScaleSheetLayoutView="70" workbookViewId="0">
      <selection activeCell="C4" sqref="C4"/>
    </sheetView>
  </sheetViews>
  <sheetFormatPr defaultColWidth="9" defaultRowHeight="13.5" x14ac:dyDescent="0.4"/>
  <cols>
    <col min="1" max="1" width="4.625" style="36" customWidth="1"/>
    <col min="2" max="2" width="2.125" style="36" customWidth="1"/>
    <col min="3" max="3" width="10.625" style="36" customWidth="1"/>
    <col min="4" max="4" width="8.125" style="36" customWidth="1"/>
    <col min="5" max="30" width="7" style="36" customWidth="1"/>
    <col min="31" max="16384" width="9" style="36"/>
  </cols>
  <sheetData>
    <row r="1" spans="1:62" x14ac:dyDescent="0.4">
      <c r="A1" s="7" t="s">
        <v>2</v>
      </c>
      <c r="B1" s="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</row>
    <row r="2" spans="1:62" x14ac:dyDescent="0.4">
      <c r="A2" s="10"/>
      <c r="B2" s="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</row>
    <row r="3" spans="1:62" ht="21" customHeight="1" x14ac:dyDescent="0.4">
      <c r="C3" s="714" t="s">
        <v>360</v>
      </c>
      <c r="D3" s="161"/>
      <c r="E3" s="161"/>
      <c r="F3" s="161"/>
      <c r="G3" s="161"/>
      <c r="H3" s="161"/>
      <c r="I3" s="120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4"/>
      <c r="BG3" s="304"/>
      <c r="BH3" s="304"/>
      <c r="BI3" s="304"/>
      <c r="BJ3" s="304"/>
    </row>
    <row r="4" spans="1:62" ht="16.5" customHeight="1" x14ac:dyDescent="0.4"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 t="s">
        <v>330</v>
      </c>
    </row>
    <row r="5" spans="1:62" ht="33" customHeight="1" x14ac:dyDescent="0.4">
      <c r="C5" s="715"/>
      <c r="D5" s="716"/>
      <c r="E5" s="717" t="s">
        <v>288</v>
      </c>
      <c r="F5" s="593"/>
      <c r="G5" s="594"/>
      <c r="H5" s="593" t="s">
        <v>331</v>
      </c>
      <c r="I5" s="593"/>
      <c r="J5" s="594"/>
      <c r="K5" s="593" t="s">
        <v>361</v>
      </c>
      <c r="L5" s="593"/>
      <c r="M5" s="594"/>
      <c r="N5" s="593" t="s">
        <v>291</v>
      </c>
      <c r="O5" s="593"/>
      <c r="P5" s="594"/>
      <c r="Q5" s="593" t="s">
        <v>292</v>
      </c>
      <c r="R5" s="593"/>
      <c r="S5" s="594"/>
      <c r="T5" s="481" t="s">
        <v>293</v>
      </c>
      <c r="U5" s="481"/>
      <c r="V5" s="482"/>
      <c r="W5" s="481" t="s">
        <v>294</v>
      </c>
      <c r="X5" s="481"/>
      <c r="Y5" s="482"/>
      <c r="Z5" s="593" t="s">
        <v>362</v>
      </c>
      <c r="AA5" s="593"/>
      <c r="AB5" s="594"/>
      <c r="AC5" s="353" t="s">
        <v>338</v>
      </c>
      <c r="AD5" s="353" t="s">
        <v>339</v>
      </c>
    </row>
    <row r="6" spans="1:62" ht="30" customHeight="1" x14ac:dyDescent="0.4">
      <c r="C6" s="718" t="s">
        <v>299</v>
      </c>
      <c r="D6" s="719"/>
      <c r="E6" s="720"/>
      <c r="F6" s="721"/>
      <c r="G6" s="722"/>
      <c r="H6" s="598" t="s">
        <v>363</v>
      </c>
      <c r="I6" s="598"/>
      <c r="J6" s="599"/>
      <c r="K6" s="598" t="s">
        <v>340</v>
      </c>
      <c r="L6" s="598"/>
      <c r="M6" s="599"/>
      <c r="N6" s="598" t="s">
        <v>302</v>
      </c>
      <c r="O6" s="598"/>
      <c r="P6" s="599"/>
      <c r="Q6" s="598" t="s">
        <v>303</v>
      </c>
      <c r="R6" s="598"/>
      <c r="S6" s="599"/>
      <c r="T6" s="600" t="s">
        <v>304</v>
      </c>
      <c r="U6" s="600"/>
      <c r="V6" s="601"/>
      <c r="W6" s="600" t="s">
        <v>305</v>
      </c>
      <c r="X6" s="600"/>
      <c r="Y6" s="601"/>
      <c r="Z6" s="600" t="s">
        <v>306</v>
      </c>
      <c r="AA6" s="600"/>
      <c r="AB6" s="601"/>
      <c r="AC6" s="639"/>
      <c r="AD6" s="639"/>
    </row>
    <row r="7" spans="1:62" ht="30" customHeight="1" x14ac:dyDescent="0.4">
      <c r="C7" s="723"/>
      <c r="D7" s="724"/>
      <c r="E7" s="560" t="s">
        <v>129</v>
      </c>
      <c r="F7" s="313" t="s">
        <v>58</v>
      </c>
      <c r="G7" s="725" t="s">
        <v>59</v>
      </c>
      <c r="H7" s="315" t="s">
        <v>129</v>
      </c>
      <c r="I7" s="313" t="s">
        <v>58</v>
      </c>
      <c r="J7" s="488" t="s">
        <v>59</v>
      </c>
      <c r="K7" s="315" t="s">
        <v>129</v>
      </c>
      <c r="L7" s="605" t="s">
        <v>58</v>
      </c>
      <c r="M7" s="314" t="s">
        <v>59</v>
      </c>
      <c r="N7" s="315" t="s">
        <v>129</v>
      </c>
      <c r="O7" s="313" t="s">
        <v>58</v>
      </c>
      <c r="P7" s="314" t="s">
        <v>59</v>
      </c>
      <c r="Q7" s="315" t="s">
        <v>129</v>
      </c>
      <c r="R7" s="313" t="s">
        <v>58</v>
      </c>
      <c r="S7" s="314" t="s">
        <v>59</v>
      </c>
      <c r="T7" s="315" t="s">
        <v>129</v>
      </c>
      <c r="U7" s="313" t="s">
        <v>58</v>
      </c>
      <c r="V7" s="314" t="s">
        <v>59</v>
      </c>
      <c r="W7" s="315" t="s">
        <v>129</v>
      </c>
      <c r="X7" s="313" t="s">
        <v>58</v>
      </c>
      <c r="Y7" s="314" t="s">
        <v>59</v>
      </c>
      <c r="Z7" s="315" t="s">
        <v>129</v>
      </c>
      <c r="AA7" s="313" t="s">
        <v>58</v>
      </c>
      <c r="AB7" s="314" t="s">
        <v>59</v>
      </c>
      <c r="AC7" s="362"/>
      <c r="AD7" s="362"/>
    </row>
    <row r="8" spans="1:62" ht="30" customHeight="1" x14ac:dyDescent="0.4">
      <c r="C8" s="620" t="s">
        <v>344</v>
      </c>
      <c r="D8" s="607" t="s">
        <v>343</v>
      </c>
      <c r="E8" s="670">
        <v>37</v>
      </c>
      <c r="F8" s="671">
        <v>21</v>
      </c>
      <c r="G8" s="672">
        <v>16</v>
      </c>
      <c r="H8" s="673" t="s">
        <v>83</v>
      </c>
      <c r="I8" s="674" t="s">
        <v>83</v>
      </c>
      <c r="J8" s="672" t="s">
        <v>83</v>
      </c>
      <c r="K8" s="673" t="s">
        <v>83</v>
      </c>
      <c r="L8" s="674" t="s">
        <v>83</v>
      </c>
      <c r="M8" s="672" t="s">
        <v>83</v>
      </c>
      <c r="N8" s="673">
        <v>3</v>
      </c>
      <c r="O8" s="674" t="s">
        <v>83</v>
      </c>
      <c r="P8" s="672">
        <v>3</v>
      </c>
      <c r="Q8" s="673">
        <v>23</v>
      </c>
      <c r="R8" s="674">
        <v>14</v>
      </c>
      <c r="S8" s="672">
        <v>9</v>
      </c>
      <c r="T8" s="673">
        <v>11</v>
      </c>
      <c r="U8" s="674">
        <v>7</v>
      </c>
      <c r="V8" s="672">
        <v>4</v>
      </c>
      <c r="W8" s="673" t="s">
        <v>83</v>
      </c>
      <c r="X8" s="674" t="s">
        <v>83</v>
      </c>
      <c r="Y8" s="672" t="s">
        <v>83</v>
      </c>
      <c r="Z8" s="673">
        <v>2</v>
      </c>
      <c r="AA8" s="674">
        <v>1</v>
      </c>
      <c r="AB8" s="672">
        <v>1</v>
      </c>
      <c r="AC8" s="726">
        <v>0</v>
      </c>
      <c r="AD8" s="727">
        <v>62.162162162162161</v>
      </c>
    </row>
    <row r="9" spans="1:62" ht="30" customHeight="1" x14ac:dyDescent="0.4">
      <c r="C9" s="620" t="s">
        <v>308</v>
      </c>
      <c r="D9" s="607" t="s">
        <v>343</v>
      </c>
      <c r="E9" s="670">
        <v>40</v>
      </c>
      <c r="F9" s="671">
        <v>20</v>
      </c>
      <c r="G9" s="672">
        <v>20</v>
      </c>
      <c r="H9" s="673" t="s">
        <v>83</v>
      </c>
      <c r="I9" s="674" t="s">
        <v>83</v>
      </c>
      <c r="J9" s="672" t="s">
        <v>83</v>
      </c>
      <c r="K9" s="673" t="s">
        <v>83</v>
      </c>
      <c r="L9" s="674" t="s">
        <v>83</v>
      </c>
      <c r="M9" s="672" t="s">
        <v>83</v>
      </c>
      <c r="N9" s="673">
        <v>3</v>
      </c>
      <c r="O9" s="674">
        <v>1</v>
      </c>
      <c r="P9" s="672">
        <v>2</v>
      </c>
      <c r="Q9" s="673">
        <v>35</v>
      </c>
      <c r="R9" s="674">
        <v>18</v>
      </c>
      <c r="S9" s="672">
        <v>17</v>
      </c>
      <c r="T9" s="673">
        <v>2</v>
      </c>
      <c r="U9" s="674">
        <v>1</v>
      </c>
      <c r="V9" s="672">
        <v>1</v>
      </c>
      <c r="W9" s="673" t="s">
        <v>83</v>
      </c>
      <c r="X9" s="674" t="s">
        <v>83</v>
      </c>
      <c r="Y9" s="672" t="s">
        <v>83</v>
      </c>
      <c r="Z9" s="673">
        <v>1</v>
      </c>
      <c r="AA9" s="674">
        <v>1</v>
      </c>
      <c r="AB9" s="672" t="s">
        <v>83</v>
      </c>
      <c r="AC9" s="726">
        <v>0</v>
      </c>
      <c r="AD9" s="727">
        <v>87.5</v>
      </c>
    </row>
    <row r="10" spans="1:62" ht="30" customHeight="1" x14ac:dyDescent="0.4">
      <c r="C10" s="620" t="s">
        <v>309</v>
      </c>
      <c r="D10" s="607" t="s">
        <v>343</v>
      </c>
      <c r="E10" s="670">
        <v>38</v>
      </c>
      <c r="F10" s="671">
        <v>27</v>
      </c>
      <c r="G10" s="672">
        <v>11</v>
      </c>
      <c r="H10" s="673" t="s">
        <v>83</v>
      </c>
      <c r="I10" s="674" t="s">
        <v>83</v>
      </c>
      <c r="J10" s="672" t="s">
        <v>83</v>
      </c>
      <c r="K10" s="673" t="s">
        <v>83</v>
      </c>
      <c r="L10" s="674" t="s">
        <v>83</v>
      </c>
      <c r="M10" s="672" t="s">
        <v>83</v>
      </c>
      <c r="N10" s="673" t="s">
        <v>83</v>
      </c>
      <c r="O10" s="674" t="s">
        <v>83</v>
      </c>
      <c r="P10" s="672" t="s">
        <v>83</v>
      </c>
      <c r="Q10" s="673">
        <v>34</v>
      </c>
      <c r="R10" s="674">
        <v>25</v>
      </c>
      <c r="S10" s="672">
        <v>9</v>
      </c>
      <c r="T10" s="673">
        <v>4</v>
      </c>
      <c r="U10" s="674">
        <v>2</v>
      </c>
      <c r="V10" s="672">
        <v>2</v>
      </c>
      <c r="W10" s="673" t="s">
        <v>83</v>
      </c>
      <c r="X10" s="674" t="s">
        <v>83</v>
      </c>
      <c r="Y10" s="672" t="s">
        <v>83</v>
      </c>
      <c r="Z10" s="673">
        <v>4</v>
      </c>
      <c r="AA10" s="674">
        <v>2</v>
      </c>
      <c r="AB10" s="672">
        <v>2</v>
      </c>
      <c r="AC10" s="726">
        <v>0</v>
      </c>
      <c r="AD10" s="727">
        <v>89.473684210526315</v>
      </c>
    </row>
    <row r="11" spans="1:62" ht="30" customHeight="1" x14ac:dyDescent="0.4">
      <c r="C11" s="620" t="s">
        <v>310</v>
      </c>
      <c r="D11" s="607" t="s">
        <v>343</v>
      </c>
      <c r="E11" s="670">
        <v>37</v>
      </c>
      <c r="F11" s="671">
        <v>21</v>
      </c>
      <c r="G11" s="672">
        <v>16</v>
      </c>
      <c r="H11" s="673" t="s">
        <v>83</v>
      </c>
      <c r="I11" s="674" t="s">
        <v>83</v>
      </c>
      <c r="J11" s="672" t="s">
        <v>83</v>
      </c>
      <c r="K11" s="673" t="s">
        <v>83</v>
      </c>
      <c r="L11" s="674" t="s">
        <v>83</v>
      </c>
      <c r="M11" s="672" t="s">
        <v>83</v>
      </c>
      <c r="N11" s="673">
        <v>3</v>
      </c>
      <c r="O11" s="674">
        <v>1</v>
      </c>
      <c r="P11" s="672">
        <v>2</v>
      </c>
      <c r="Q11" s="673">
        <v>23</v>
      </c>
      <c r="R11" s="674">
        <v>14</v>
      </c>
      <c r="S11" s="672">
        <v>9</v>
      </c>
      <c r="T11" s="673">
        <v>11</v>
      </c>
      <c r="U11" s="674">
        <v>6</v>
      </c>
      <c r="V11" s="672">
        <v>5</v>
      </c>
      <c r="W11" s="673" t="s">
        <v>83</v>
      </c>
      <c r="X11" s="674" t="s">
        <v>83</v>
      </c>
      <c r="Y11" s="672" t="s">
        <v>83</v>
      </c>
      <c r="Z11" s="673">
        <v>4</v>
      </c>
      <c r="AA11" s="674">
        <v>2</v>
      </c>
      <c r="AB11" s="672">
        <v>2</v>
      </c>
      <c r="AC11" s="726">
        <v>0</v>
      </c>
      <c r="AD11" s="727">
        <v>62.162162162162161</v>
      </c>
    </row>
    <row r="12" spans="1:62" ht="30" customHeight="1" x14ac:dyDescent="0.4">
      <c r="C12" s="620" t="s">
        <v>311</v>
      </c>
      <c r="D12" s="607" t="s">
        <v>343</v>
      </c>
      <c r="E12" s="670">
        <v>37</v>
      </c>
      <c r="F12" s="671">
        <v>19</v>
      </c>
      <c r="G12" s="672">
        <v>18</v>
      </c>
      <c r="H12" s="673" t="s">
        <v>83</v>
      </c>
      <c r="I12" s="674" t="s">
        <v>83</v>
      </c>
      <c r="J12" s="672" t="s">
        <v>83</v>
      </c>
      <c r="K12" s="673">
        <v>1</v>
      </c>
      <c r="L12" s="674" t="s">
        <v>83</v>
      </c>
      <c r="M12" s="672">
        <v>1</v>
      </c>
      <c r="N12" s="673">
        <v>1</v>
      </c>
      <c r="O12" s="674">
        <v>1</v>
      </c>
      <c r="P12" s="672" t="s">
        <v>83</v>
      </c>
      <c r="Q12" s="673">
        <v>19</v>
      </c>
      <c r="R12" s="674">
        <v>6</v>
      </c>
      <c r="S12" s="672">
        <v>13</v>
      </c>
      <c r="T12" s="673">
        <v>16</v>
      </c>
      <c r="U12" s="674">
        <v>12</v>
      </c>
      <c r="V12" s="672">
        <v>4</v>
      </c>
      <c r="W12" s="673" t="s">
        <v>83</v>
      </c>
      <c r="X12" s="674" t="s">
        <v>83</v>
      </c>
      <c r="Y12" s="672" t="s">
        <v>83</v>
      </c>
      <c r="Z12" s="673">
        <v>14</v>
      </c>
      <c r="AA12" s="674">
        <v>10</v>
      </c>
      <c r="AB12" s="672">
        <v>4</v>
      </c>
      <c r="AC12" s="726">
        <v>0</v>
      </c>
      <c r="AD12" s="727">
        <v>51.351351351351347</v>
      </c>
    </row>
    <row r="13" spans="1:62" ht="30" customHeight="1" x14ac:dyDescent="0.4">
      <c r="B13" s="28"/>
      <c r="C13" s="620" t="s">
        <v>312</v>
      </c>
      <c r="D13" s="607" t="s">
        <v>343</v>
      </c>
      <c r="E13" s="670">
        <v>48</v>
      </c>
      <c r="F13" s="671">
        <v>28</v>
      </c>
      <c r="G13" s="672">
        <v>20</v>
      </c>
      <c r="H13" s="673" t="s">
        <v>83</v>
      </c>
      <c r="I13" s="674" t="s">
        <v>83</v>
      </c>
      <c r="J13" s="672" t="s">
        <v>83</v>
      </c>
      <c r="K13" s="673" t="s">
        <v>83</v>
      </c>
      <c r="L13" s="674" t="s">
        <v>83</v>
      </c>
      <c r="M13" s="672" t="s">
        <v>83</v>
      </c>
      <c r="N13" s="673">
        <v>3</v>
      </c>
      <c r="O13" s="674" t="s">
        <v>83</v>
      </c>
      <c r="P13" s="672">
        <v>3</v>
      </c>
      <c r="Q13" s="673">
        <v>27</v>
      </c>
      <c r="R13" s="674">
        <v>18</v>
      </c>
      <c r="S13" s="672">
        <v>9</v>
      </c>
      <c r="T13" s="673">
        <v>18</v>
      </c>
      <c r="U13" s="674">
        <v>10</v>
      </c>
      <c r="V13" s="672">
        <v>8</v>
      </c>
      <c r="W13" s="673" t="s">
        <v>83</v>
      </c>
      <c r="X13" s="674" t="s">
        <v>83</v>
      </c>
      <c r="Y13" s="672" t="s">
        <v>83</v>
      </c>
      <c r="Z13" s="673">
        <v>11</v>
      </c>
      <c r="AA13" s="674">
        <v>7</v>
      </c>
      <c r="AB13" s="672">
        <v>4</v>
      </c>
      <c r="AC13" s="726">
        <v>0</v>
      </c>
      <c r="AD13" s="727">
        <v>56.25</v>
      </c>
    </row>
    <row r="14" spans="1:62" ht="30" customHeight="1" x14ac:dyDescent="0.4">
      <c r="B14" s="28"/>
      <c r="C14" s="620" t="s">
        <v>313</v>
      </c>
      <c r="D14" s="607" t="s">
        <v>343</v>
      </c>
      <c r="E14" s="670">
        <v>42</v>
      </c>
      <c r="F14" s="671">
        <v>21</v>
      </c>
      <c r="G14" s="672">
        <v>21</v>
      </c>
      <c r="H14" s="673" t="s">
        <v>83</v>
      </c>
      <c r="I14" s="674" t="s">
        <v>83</v>
      </c>
      <c r="J14" s="672" t="s">
        <v>83</v>
      </c>
      <c r="K14" s="673" t="s">
        <v>83</v>
      </c>
      <c r="L14" s="674" t="s">
        <v>83</v>
      </c>
      <c r="M14" s="672" t="s">
        <v>83</v>
      </c>
      <c r="N14" s="673">
        <v>4</v>
      </c>
      <c r="O14" s="674" t="s">
        <v>83</v>
      </c>
      <c r="P14" s="672">
        <v>4</v>
      </c>
      <c r="Q14" s="673">
        <v>24</v>
      </c>
      <c r="R14" s="674">
        <v>12</v>
      </c>
      <c r="S14" s="672">
        <v>12</v>
      </c>
      <c r="T14" s="673">
        <v>14</v>
      </c>
      <c r="U14" s="674">
        <v>9</v>
      </c>
      <c r="V14" s="672">
        <v>5</v>
      </c>
      <c r="W14" s="673" t="s">
        <v>83</v>
      </c>
      <c r="X14" s="674" t="s">
        <v>83</v>
      </c>
      <c r="Y14" s="672" t="s">
        <v>83</v>
      </c>
      <c r="Z14" s="673">
        <v>11</v>
      </c>
      <c r="AA14" s="674">
        <v>7</v>
      </c>
      <c r="AB14" s="672">
        <v>4</v>
      </c>
      <c r="AC14" s="726">
        <v>0</v>
      </c>
      <c r="AD14" s="727">
        <v>57.142857142857139</v>
      </c>
    </row>
    <row r="15" spans="1:62" ht="30" customHeight="1" x14ac:dyDescent="0.4">
      <c r="B15" s="28"/>
      <c r="C15" s="620" t="s">
        <v>314</v>
      </c>
      <c r="D15" s="607" t="s">
        <v>343</v>
      </c>
      <c r="E15" s="670">
        <v>44</v>
      </c>
      <c r="F15" s="671">
        <v>28</v>
      </c>
      <c r="G15" s="672">
        <v>16</v>
      </c>
      <c r="H15" s="673" t="s">
        <v>83</v>
      </c>
      <c r="I15" s="674" t="s">
        <v>83</v>
      </c>
      <c r="J15" s="672" t="s">
        <v>83</v>
      </c>
      <c r="K15" s="673" t="s">
        <v>83</v>
      </c>
      <c r="L15" s="674" t="s">
        <v>83</v>
      </c>
      <c r="M15" s="672" t="s">
        <v>83</v>
      </c>
      <c r="N15" s="673">
        <v>4</v>
      </c>
      <c r="O15" s="674">
        <v>3</v>
      </c>
      <c r="P15" s="672">
        <v>1</v>
      </c>
      <c r="Q15" s="673">
        <v>18</v>
      </c>
      <c r="R15" s="674">
        <v>13</v>
      </c>
      <c r="S15" s="672">
        <v>5</v>
      </c>
      <c r="T15" s="673">
        <v>22</v>
      </c>
      <c r="U15" s="674">
        <v>12</v>
      </c>
      <c r="V15" s="672">
        <v>10</v>
      </c>
      <c r="W15" s="673" t="s">
        <v>83</v>
      </c>
      <c r="X15" s="674" t="s">
        <v>83</v>
      </c>
      <c r="Y15" s="672" t="s">
        <v>83</v>
      </c>
      <c r="Z15" s="673">
        <v>22</v>
      </c>
      <c r="AA15" s="674">
        <v>12</v>
      </c>
      <c r="AB15" s="672">
        <v>10</v>
      </c>
      <c r="AC15" s="726">
        <v>0</v>
      </c>
      <c r="AD15" s="727">
        <v>40.909090909090914</v>
      </c>
    </row>
    <row r="16" spans="1:62" ht="30" customHeight="1" x14ac:dyDescent="0.4">
      <c r="B16" s="28"/>
      <c r="C16" s="620" t="s">
        <v>315</v>
      </c>
      <c r="D16" s="607" t="s">
        <v>343</v>
      </c>
      <c r="E16" s="670">
        <v>58</v>
      </c>
      <c r="F16" s="671">
        <v>35</v>
      </c>
      <c r="G16" s="672">
        <v>23</v>
      </c>
      <c r="H16" s="673" t="s">
        <v>83</v>
      </c>
      <c r="I16" s="674" t="s">
        <v>83</v>
      </c>
      <c r="J16" s="672" t="s">
        <v>83</v>
      </c>
      <c r="K16" s="673" t="s">
        <v>83</v>
      </c>
      <c r="L16" s="674" t="s">
        <v>83</v>
      </c>
      <c r="M16" s="672" t="s">
        <v>83</v>
      </c>
      <c r="N16" s="673">
        <v>6</v>
      </c>
      <c r="O16" s="674">
        <v>4</v>
      </c>
      <c r="P16" s="672">
        <v>2</v>
      </c>
      <c r="Q16" s="673">
        <v>43</v>
      </c>
      <c r="R16" s="674">
        <v>25</v>
      </c>
      <c r="S16" s="672">
        <v>18</v>
      </c>
      <c r="T16" s="673">
        <v>9</v>
      </c>
      <c r="U16" s="674">
        <v>6</v>
      </c>
      <c r="V16" s="672">
        <v>3</v>
      </c>
      <c r="W16" s="673" t="s">
        <v>83</v>
      </c>
      <c r="X16" s="674" t="s">
        <v>83</v>
      </c>
      <c r="Y16" s="672" t="s">
        <v>83</v>
      </c>
      <c r="Z16" s="673" t="s">
        <v>83</v>
      </c>
      <c r="AA16" s="674" t="s">
        <v>83</v>
      </c>
      <c r="AB16" s="672" t="s">
        <v>83</v>
      </c>
      <c r="AC16" s="726">
        <v>0</v>
      </c>
      <c r="AD16" s="727">
        <v>74.137931034482762</v>
      </c>
    </row>
    <row r="17" spans="2:66" ht="30" customHeight="1" x14ac:dyDescent="0.4">
      <c r="B17" s="28"/>
      <c r="C17" s="620" t="s">
        <v>316</v>
      </c>
      <c r="D17" s="607" t="s">
        <v>343</v>
      </c>
      <c r="E17" s="670">
        <v>43</v>
      </c>
      <c r="F17" s="671">
        <v>26</v>
      </c>
      <c r="G17" s="672">
        <v>17</v>
      </c>
      <c r="H17" s="673" t="s">
        <v>83</v>
      </c>
      <c r="I17" s="674" t="s">
        <v>83</v>
      </c>
      <c r="J17" s="672" t="s">
        <v>83</v>
      </c>
      <c r="K17" s="673" t="s">
        <v>83</v>
      </c>
      <c r="L17" s="674" t="s">
        <v>83</v>
      </c>
      <c r="M17" s="672" t="s">
        <v>83</v>
      </c>
      <c r="N17" s="673">
        <v>4</v>
      </c>
      <c r="O17" s="674">
        <v>2</v>
      </c>
      <c r="P17" s="672">
        <v>2</v>
      </c>
      <c r="Q17" s="673">
        <v>29</v>
      </c>
      <c r="R17" s="674">
        <v>21</v>
      </c>
      <c r="S17" s="672">
        <v>8</v>
      </c>
      <c r="T17" s="673">
        <v>7</v>
      </c>
      <c r="U17" s="674">
        <v>2</v>
      </c>
      <c r="V17" s="672">
        <v>5</v>
      </c>
      <c r="W17" s="673">
        <v>3</v>
      </c>
      <c r="X17" s="674">
        <v>1</v>
      </c>
      <c r="Y17" s="672">
        <v>2</v>
      </c>
      <c r="Z17" s="673">
        <v>7</v>
      </c>
      <c r="AA17" s="674">
        <v>2</v>
      </c>
      <c r="AB17" s="672">
        <v>5</v>
      </c>
      <c r="AC17" s="726">
        <v>0</v>
      </c>
      <c r="AD17" s="727">
        <v>67.441860465116278</v>
      </c>
    </row>
    <row r="18" spans="2:66" ht="30" customHeight="1" x14ac:dyDescent="0.4">
      <c r="B18" s="28"/>
      <c r="C18" s="620" t="s">
        <v>317</v>
      </c>
      <c r="D18" s="607" t="s">
        <v>343</v>
      </c>
      <c r="E18" s="670">
        <v>58</v>
      </c>
      <c r="F18" s="671">
        <v>32</v>
      </c>
      <c r="G18" s="672">
        <v>26</v>
      </c>
      <c r="H18" s="673" t="s">
        <v>83</v>
      </c>
      <c r="I18" s="674" t="s">
        <v>83</v>
      </c>
      <c r="J18" s="672" t="s">
        <v>83</v>
      </c>
      <c r="K18" s="673" t="s">
        <v>83</v>
      </c>
      <c r="L18" s="674" t="s">
        <v>83</v>
      </c>
      <c r="M18" s="672" t="s">
        <v>83</v>
      </c>
      <c r="N18" s="673">
        <v>2</v>
      </c>
      <c r="O18" s="674">
        <v>1</v>
      </c>
      <c r="P18" s="672">
        <v>1</v>
      </c>
      <c r="Q18" s="673">
        <v>50</v>
      </c>
      <c r="R18" s="674">
        <v>30</v>
      </c>
      <c r="S18" s="672">
        <v>20</v>
      </c>
      <c r="T18" s="673">
        <v>6</v>
      </c>
      <c r="U18" s="674">
        <v>1</v>
      </c>
      <c r="V18" s="672">
        <v>5</v>
      </c>
      <c r="W18" s="673" t="s">
        <v>83</v>
      </c>
      <c r="X18" s="674" t="s">
        <v>83</v>
      </c>
      <c r="Y18" s="672" t="s">
        <v>83</v>
      </c>
      <c r="Z18" s="673">
        <v>4</v>
      </c>
      <c r="AA18" s="674">
        <v>1</v>
      </c>
      <c r="AB18" s="672">
        <v>3</v>
      </c>
      <c r="AC18" s="726">
        <v>0</v>
      </c>
      <c r="AD18" s="727">
        <v>86.206896551724128</v>
      </c>
    </row>
    <row r="19" spans="2:66" ht="30" customHeight="1" x14ac:dyDescent="0.4">
      <c r="B19" s="28"/>
      <c r="C19" s="620" t="s">
        <v>318</v>
      </c>
      <c r="D19" s="607" t="s">
        <v>343</v>
      </c>
      <c r="E19" s="670">
        <v>63</v>
      </c>
      <c r="F19" s="671">
        <v>36</v>
      </c>
      <c r="G19" s="672">
        <v>27</v>
      </c>
      <c r="H19" s="673" t="s">
        <v>83</v>
      </c>
      <c r="I19" s="674" t="s">
        <v>83</v>
      </c>
      <c r="J19" s="672" t="s">
        <v>83</v>
      </c>
      <c r="K19" s="673">
        <v>2</v>
      </c>
      <c r="L19" s="674">
        <v>1</v>
      </c>
      <c r="M19" s="672">
        <v>1</v>
      </c>
      <c r="N19" s="673">
        <v>2</v>
      </c>
      <c r="O19" s="674">
        <v>1</v>
      </c>
      <c r="P19" s="672">
        <v>1</v>
      </c>
      <c r="Q19" s="673">
        <v>49</v>
      </c>
      <c r="R19" s="674">
        <v>33</v>
      </c>
      <c r="S19" s="672">
        <v>16</v>
      </c>
      <c r="T19" s="673">
        <v>10</v>
      </c>
      <c r="U19" s="674">
        <v>1</v>
      </c>
      <c r="V19" s="672">
        <v>9</v>
      </c>
      <c r="W19" s="673" t="s">
        <v>83</v>
      </c>
      <c r="X19" s="674" t="s">
        <v>83</v>
      </c>
      <c r="Y19" s="672" t="s">
        <v>83</v>
      </c>
      <c r="Z19" s="673">
        <v>4</v>
      </c>
      <c r="AA19" s="674" t="s">
        <v>83</v>
      </c>
      <c r="AB19" s="672">
        <v>4</v>
      </c>
      <c r="AC19" s="726">
        <v>0</v>
      </c>
      <c r="AD19" s="727">
        <v>77.777777777777786</v>
      </c>
    </row>
    <row r="20" spans="2:66" ht="30" customHeight="1" x14ac:dyDescent="0.4">
      <c r="B20" s="28"/>
      <c r="C20" s="620" t="s">
        <v>319</v>
      </c>
      <c r="D20" s="607" t="s">
        <v>343</v>
      </c>
      <c r="E20" s="670">
        <v>75</v>
      </c>
      <c r="F20" s="671">
        <v>47</v>
      </c>
      <c r="G20" s="672">
        <v>28</v>
      </c>
      <c r="H20" s="673" t="s">
        <v>83</v>
      </c>
      <c r="I20" s="674" t="s">
        <v>83</v>
      </c>
      <c r="J20" s="672" t="s">
        <v>83</v>
      </c>
      <c r="K20" s="673">
        <v>1</v>
      </c>
      <c r="L20" s="674" t="s">
        <v>83</v>
      </c>
      <c r="M20" s="672">
        <v>1</v>
      </c>
      <c r="N20" s="673">
        <v>1</v>
      </c>
      <c r="O20" s="674" t="s">
        <v>83</v>
      </c>
      <c r="P20" s="672">
        <v>1</v>
      </c>
      <c r="Q20" s="673">
        <v>68</v>
      </c>
      <c r="R20" s="674">
        <v>44</v>
      </c>
      <c r="S20" s="672">
        <v>24</v>
      </c>
      <c r="T20" s="673">
        <v>5</v>
      </c>
      <c r="U20" s="674">
        <v>3</v>
      </c>
      <c r="V20" s="672">
        <v>2</v>
      </c>
      <c r="W20" s="673" t="s">
        <v>83</v>
      </c>
      <c r="X20" s="674" t="s">
        <v>83</v>
      </c>
      <c r="Y20" s="672" t="s">
        <v>83</v>
      </c>
      <c r="Z20" s="673">
        <v>5</v>
      </c>
      <c r="AA20" s="674">
        <v>3</v>
      </c>
      <c r="AB20" s="672">
        <v>2</v>
      </c>
      <c r="AC20" s="726">
        <v>0</v>
      </c>
      <c r="AD20" s="727">
        <v>90.666666666666657</v>
      </c>
    </row>
    <row r="21" spans="2:66" ht="30" customHeight="1" x14ac:dyDescent="0.4">
      <c r="B21" s="28"/>
      <c r="C21" s="620" t="s">
        <v>320</v>
      </c>
      <c r="D21" s="607" t="s">
        <v>343</v>
      </c>
      <c r="E21" s="670">
        <v>71</v>
      </c>
      <c r="F21" s="671">
        <v>50</v>
      </c>
      <c r="G21" s="672">
        <v>21</v>
      </c>
      <c r="H21" s="673" t="s">
        <v>83</v>
      </c>
      <c r="I21" s="674" t="s">
        <v>83</v>
      </c>
      <c r="J21" s="672" t="s">
        <v>83</v>
      </c>
      <c r="K21" s="673" t="s">
        <v>83</v>
      </c>
      <c r="L21" s="674" t="s">
        <v>83</v>
      </c>
      <c r="M21" s="672" t="s">
        <v>83</v>
      </c>
      <c r="N21" s="673">
        <v>3</v>
      </c>
      <c r="O21" s="674">
        <v>2</v>
      </c>
      <c r="P21" s="672">
        <v>1</v>
      </c>
      <c r="Q21" s="673">
        <v>59</v>
      </c>
      <c r="R21" s="674">
        <v>44</v>
      </c>
      <c r="S21" s="672">
        <v>15</v>
      </c>
      <c r="T21" s="673">
        <v>9</v>
      </c>
      <c r="U21" s="674">
        <v>4</v>
      </c>
      <c r="V21" s="672">
        <v>5</v>
      </c>
      <c r="W21" s="673" t="s">
        <v>83</v>
      </c>
      <c r="X21" s="674" t="s">
        <v>83</v>
      </c>
      <c r="Y21" s="672" t="s">
        <v>83</v>
      </c>
      <c r="Z21" s="673">
        <v>9</v>
      </c>
      <c r="AA21" s="674">
        <v>4</v>
      </c>
      <c r="AB21" s="672">
        <v>5</v>
      </c>
      <c r="AC21" s="726">
        <v>0</v>
      </c>
      <c r="AD21" s="727">
        <v>83.098591549295776</v>
      </c>
    </row>
    <row r="22" spans="2:66" ht="30" customHeight="1" x14ac:dyDescent="0.4">
      <c r="C22" s="620" t="s">
        <v>347</v>
      </c>
      <c r="D22" s="607" t="s">
        <v>343</v>
      </c>
      <c r="E22" s="670">
        <v>72</v>
      </c>
      <c r="F22" s="671">
        <v>41</v>
      </c>
      <c r="G22" s="672">
        <v>31</v>
      </c>
      <c r="H22" s="673" t="s">
        <v>83</v>
      </c>
      <c r="I22" s="674" t="s">
        <v>83</v>
      </c>
      <c r="J22" s="672" t="s">
        <v>83</v>
      </c>
      <c r="K22" s="673" t="s">
        <v>83</v>
      </c>
      <c r="L22" s="674" t="s">
        <v>83</v>
      </c>
      <c r="M22" s="672" t="s">
        <v>83</v>
      </c>
      <c r="N22" s="673">
        <v>4</v>
      </c>
      <c r="O22" s="674">
        <v>2</v>
      </c>
      <c r="P22" s="672">
        <v>2</v>
      </c>
      <c r="Q22" s="673">
        <v>62</v>
      </c>
      <c r="R22" s="674">
        <v>39</v>
      </c>
      <c r="S22" s="672">
        <v>23</v>
      </c>
      <c r="T22" s="673">
        <v>6</v>
      </c>
      <c r="U22" s="674" t="s">
        <v>83</v>
      </c>
      <c r="V22" s="672">
        <v>6</v>
      </c>
      <c r="W22" s="673" t="s">
        <v>83</v>
      </c>
      <c r="X22" s="674" t="s">
        <v>83</v>
      </c>
      <c r="Y22" s="672" t="s">
        <v>83</v>
      </c>
      <c r="Z22" s="673">
        <v>4</v>
      </c>
      <c r="AA22" s="674" t="s">
        <v>83</v>
      </c>
      <c r="AB22" s="672">
        <v>4</v>
      </c>
      <c r="AC22" s="726">
        <v>0</v>
      </c>
      <c r="AD22" s="727">
        <v>86.111111111111114</v>
      </c>
      <c r="BL22" s="728"/>
      <c r="BM22" s="729">
        <v>31.594202898550726</v>
      </c>
      <c r="BN22" s="730"/>
    </row>
    <row r="23" spans="2:66" ht="30" customHeight="1" x14ac:dyDescent="0.4">
      <c r="C23" s="620" t="s">
        <v>348</v>
      </c>
      <c r="D23" s="607" t="s">
        <v>343</v>
      </c>
      <c r="E23" s="670">
        <v>54</v>
      </c>
      <c r="F23" s="671">
        <v>36</v>
      </c>
      <c r="G23" s="672">
        <v>18</v>
      </c>
      <c r="H23" s="673" t="s">
        <v>83</v>
      </c>
      <c r="I23" s="674" t="s">
        <v>83</v>
      </c>
      <c r="J23" s="672" t="s">
        <v>83</v>
      </c>
      <c r="K23" s="673" t="s">
        <v>83</v>
      </c>
      <c r="L23" s="674" t="s">
        <v>83</v>
      </c>
      <c r="M23" s="672" t="s">
        <v>83</v>
      </c>
      <c r="N23" s="673">
        <v>1</v>
      </c>
      <c r="O23" s="674">
        <v>1</v>
      </c>
      <c r="P23" s="672" t="s">
        <v>83</v>
      </c>
      <c r="Q23" s="673">
        <v>47</v>
      </c>
      <c r="R23" s="674">
        <v>29</v>
      </c>
      <c r="S23" s="672">
        <v>18</v>
      </c>
      <c r="T23" s="673">
        <v>6</v>
      </c>
      <c r="U23" s="674">
        <v>6</v>
      </c>
      <c r="V23" s="672" t="s">
        <v>83</v>
      </c>
      <c r="W23" s="673" t="s">
        <v>83</v>
      </c>
      <c r="X23" s="674" t="s">
        <v>83</v>
      </c>
      <c r="Y23" s="672" t="s">
        <v>83</v>
      </c>
      <c r="Z23" s="673">
        <v>6</v>
      </c>
      <c r="AA23" s="674">
        <v>6</v>
      </c>
      <c r="AB23" s="672" t="s">
        <v>83</v>
      </c>
      <c r="AC23" s="726">
        <v>0</v>
      </c>
      <c r="AD23" s="727">
        <v>87.037037037037038</v>
      </c>
      <c r="AE23" s="731"/>
      <c r="AF23" s="731"/>
      <c r="BL23" s="732"/>
      <c r="BM23" s="733">
        <v>36.253776435045317</v>
      </c>
      <c r="BN23" s="734"/>
    </row>
    <row r="24" spans="2:66" ht="30" customHeight="1" x14ac:dyDescent="0.4">
      <c r="C24" s="620" t="s">
        <v>349</v>
      </c>
      <c r="D24" s="620" t="s">
        <v>343</v>
      </c>
      <c r="E24" s="648">
        <v>53</v>
      </c>
      <c r="F24" s="649">
        <v>36</v>
      </c>
      <c r="G24" s="650">
        <v>17</v>
      </c>
      <c r="H24" s="651" t="s">
        <v>83</v>
      </c>
      <c r="I24" s="652" t="s">
        <v>83</v>
      </c>
      <c r="J24" s="650" t="s">
        <v>83</v>
      </c>
      <c r="K24" s="651">
        <v>2</v>
      </c>
      <c r="L24" s="652">
        <v>2</v>
      </c>
      <c r="M24" s="650" t="s">
        <v>83</v>
      </c>
      <c r="N24" s="651">
        <v>1</v>
      </c>
      <c r="O24" s="652" t="s">
        <v>83</v>
      </c>
      <c r="P24" s="650">
        <v>1</v>
      </c>
      <c r="Q24" s="651">
        <v>46</v>
      </c>
      <c r="R24" s="652">
        <v>31</v>
      </c>
      <c r="S24" s="650">
        <v>15</v>
      </c>
      <c r="T24" s="651">
        <v>4</v>
      </c>
      <c r="U24" s="652">
        <v>3</v>
      </c>
      <c r="V24" s="650">
        <v>1</v>
      </c>
      <c r="W24" s="651" t="s">
        <v>83</v>
      </c>
      <c r="X24" s="652" t="s">
        <v>83</v>
      </c>
      <c r="Y24" s="650" t="s">
        <v>83</v>
      </c>
      <c r="Z24" s="651">
        <v>5</v>
      </c>
      <c r="AA24" s="652">
        <v>4</v>
      </c>
      <c r="AB24" s="650">
        <v>1</v>
      </c>
      <c r="AC24" s="653">
        <v>0</v>
      </c>
      <c r="AD24" s="654">
        <v>86.79245283018868</v>
      </c>
      <c r="AE24" s="731"/>
      <c r="AF24" s="731"/>
      <c r="BL24" s="735"/>
      <c r="BM24" s="736"/>
      <c r="BN24" s="736"/>
    </row>
    <row r="25" spans="2:66" ht="30" customHeight="1" x14ac:dyDescent="0.4">
      <c r="C25" s="620" t="s">
        <v>350</v>
      </c>
      <c r="D25" s="620" t="s">
        <v>343</v>
      </c>
      <c r="E25" s="648">
        <v>51</v>
      </c>
      <c r="F25" s="649">
        <v>33</v>
      </c>
      <c r="G25" s="650">
        <v>18</v>
      </c>
      <c r="H25" s="651" t="s">
        <v>83</v>
      </c>
      <c r="I25" s="652" t="s">
        <v>83</v>
      </c>
      <c r="J25" s="650" t="s">
        <v>83</v>
      </c>
      <c r="K25" s="651">
        <v>1</v>
      </c>
      <c r="L25" s="652" t="s">
        <v>83</v>
      </c>
      <c r="M25" s="650">
        <v>1</v>
      </c>
      <c r="N25" s="651" t="s">
        <v>83</v>
      </c>
      <c r="O25" s="652" t="s">
        <v>83</v>
      </c>
      <c r="P25" s="650" t="s">
        <v>83</v>
      </c>
      <c r="Q25" s="651">
        <v>26</v>
      </c>
      <c r="R25" s="652">
        <v>19</v>
      </c>
      <c r="S25" s="650">
        <v>7</v>
      </c>
      <c r="T25" s="651">
        <v>9</v>
      </c>
      <c r="U25" s="652">
        <v>6</v>
      </c>
      <c r="V25" s="650">
        <v>3</v>
      </c>
      <c r="W25" s="651" t="s">
        <v>83</v>
      </c>
      <c r="X25" s="652" t="s">
        <v>83</v>
      </c>
      <c r="Y25" s="650" t="s">
        <v>83</v>
      </c>
      <c r="Z25" s="651">
        <v>6</v>
      </c>
      <c r="AA25" s="652">
        <v>3</v>
      </c>
      <c r="AB25" s="650">
        <v>3</v>
      </c>
      <c r="AC25" s="653">
        <v>0</v>
      </c>
      <c r="AD25" s="654">
        <v>10</v>
      </c>
      <c r="AE25" s="731"/>
      <c r="AF25" s="731"/>
      <c r="BL25" s="735"/>
      <c r="BM25" s="736"/>
      <c r="BN25" s="736"/>
    </row>
    <row r="26" spans="2:66" ht="30" customHeight="1" thickBot="1" x14ac:dyDescent="0.45">
      <c r="C26" s="620" t="s">
        <v>352</v>
      </c>
      <c r="D26" s="737" t="s">
        <v>343</v>
      </c>
      <c r="E26" s="705">
        <v>50</v>
      </c>
      <c r="F26" s="706">
        <v>39</v>
      </c>
      <c r="G26" s="707">
        <v>11</v>
      </c>
      <c r="H26" s="708" t="s">
        <v>84</v>
      </c>
      <c r="I26" s="709" t="s">
        <v>84</v>
      </c>
      <c r="J26" s="707" t="s">
        <v>84</v>
      </c>
      <c r="K26" s="708" t="s">
        <v>84</v>
      </c>
      <c r="L26" s="709" t="s">
        <v>84</v>
      </c>
      <c r="M26" s="707" t="s">
        <v>84</v>
      </c>
      <c r="N26" s="708">
        <v>4</v>
      </c>
      <c r="O26" s="709">
        <v>4</v>
      </c>
      <c r="P26" s="707" t="s">
        <v>84</v>
      </c>
      <c r="Q26" s="708">
        <v>30</v>
      </c>
      <c r="R26" s="709">
        <v>23</v>
      </c>
      <c r="S26" s="707">
        <v>7</v>
      </c>
      <c r="T26" s="708">
        <v>16</v>
      </c>
      <c r="U26" s="709">
        <v>12</v>
      </c>
      <c r="V26" s="707">
        <v>4</v>
      </c>
      <c r="W26" s="708" t="s">
        <v>84</v>
      </c>
      <c r="X26" s="709" t="s">
        <v>84</v>
      </c>
      <c r="Y26" s="707" t="s">
        <v>84</v>
      </c>
      <c r="Z26" s="708">
        <v>6</v>
      </c>
      <c r="AA26" s="709">
        <v>4</v>
      </c>
      <c r="AB26" s="707">
        <v>2</v>
      </c>
      <c r="AC26" s="710">
        <v>0</v>
      </c>
      <c r="AD26" s="738">
        <v>60</v>
      </c>
      <c r="AE26" s="731"/>
      <c r="AF26" s="731"/>
      <c r="BL26" s="735"/>
      <c r="BM26" s="736"/>
      <c r="BN26" s="736"/>
    </row>
    <row r="27" spans="2:66" ht="30" customHeight="1" x14ac:dyDescent="0.4">
      <c r="C27" s="739" t="s">
        <v>355</v>
      </c>
      <c r="D27" s="740" t="s">
        <v>343</v>
      </c>
      <c r="E27" s="741">
        <v>56</v>
      </c>
      <c r="F27" s="742">
        <v>38</v>
      </c>
      <c r="G27" s="691">
        <v>18</v>
      </c>
      <c r="H27" s="689" t="s">
        <v>83</v>
      </c>
      <c r="I27" s="690" t="s">
        <v>83</v>
      </c>
      <c r="J27" s="691" t="s">
        <v>83</v>
      </c>
      <c r="K27" s="689" t="s">
        <v>83</v>
      </c>
      <c r="L27" s="690" t="s">
        <v>83</v>
      </c>
      <c r="M27" s="691" t="s">
        <v>83</v>
      </c>
      <c r="N27" s="689" t="s">
        <v>83</v>
      </c>
      <c r="O27" s="690" t="s">
        <v>83</v>
      </c>
      <c r="P27" s="691" t="s">
        <v>83</v>
      </c>
      <c r="Q27" s="689">
        <f>29+12</f>
        <v>41</v>
      </c>
      <c r="R27" s="690">
        <v>29</v>
      </c>
      <c r="S27" s="691">
        <v>12</v>
      </c>
      <c r="T27" s="689">
        <v>15</v>
      </c>
      <c r="U27" s="690">
        <v>9</v>
      </c>
      <c r="V27" s="691">
        <v>6</v>
      </c>
      <c r="W27" s="689" t="s">
        <v>83</v>
      </c>
      <c r="X27" s="690" t="s">
        <v>83</v>
      </c>
      <c r="Y27" s="691" t="s">
        <v>83</v>
      </c>
      <c r="Z27" s="689">
        <v>3</v>
      </c>
      <c r="AA27" s="690">
        <v>3</v>
      </c>
      <c r="AB27" s="691" t="s">
        <v>83</v>
      </c>
      <c r="AC27" s="692">
        <v>0</v>
      </c>
      <c r="AD27" s="693">
        <v>73.2</v>
      </c>
      <c r="AE27" s="731"/>
      <c r="AF27" s="731"/>
      <c r="AG27" s="731"/>
      <c r="AH27" s="731"/>
      <c r="AI27" s="731"/>
      <c r="AJ27" s="731"/>
      <c r="AK27" s="731"/>
      <c r="AL27" s="731"/>
      <c r="AM27" s="731"/>
      <c r="AN27" s="731"/>
      <c r="AO27" s="731"/>
      <c r="AP27" s="731"/>
      <c r="AQ27" s="731"/>
      <c r="AR27" s="731"/>
      <c r="AS27" s="731"/>
      <c r="AT27" s="731"/>
      <c r="AU27" s="731"/>
      <c r="AV27" s="731"/>
      <c r="AW27" s="731"/>
      <c r="AX27" s="731"/>
      <c r="AY27" s="731"/>
      <c r="AZ27" s="731"/>
      <c r="BA27" s="731"/>
      <c r="BB27" s="731"/>
      <c r="BC27" s="731"/>
      <c r="BD27" s="731"/>
      <c r="BE27" s="731"/>
      <c r="BF27" s="731"/>
      <c r="BG27" s="731"/>
      <c r="BH27" s="731"/>
      <c r="BI27" s="731"/>
      <c r="BJ27" s="731"/>
    </row>
    <row r="28" spans="2:66" ht="30" customHeight="1" thickBot="1" x14ac:dyDescent="0.45">
      <c r="C28" s="743" t="s">
        <v>364</v>
      </c>
      <c r="D28" s="744"/>
      <c r="E28" s="705">
        <v>362</v>
      </c>
      <c r="F28" s="706">
        <v>237</v>
      </c>
      <c r="G28" s="707">
        <v>125</v>
      </c>
      <c r="H28" s="708">
        <v>2</v>
      </c>
      <c r="I28" s="709">
        <v>2</v>
      </c>
      <c r="J28" s="707" t="s">
        <v>83</v>
      </c>
      <c r="K28" s="708">
        <v>2</v>
      </c>
      <c r="L28" s="709">
        <v>1</v>
      </c>
      <c r="M28" s="707">
        <v>1</v>
      </c>
      <c r="N28" s="708">
        <v>4</v>
      </c>
      <c r="O28" s="709">
        <v>4</v>
      </c>
      <c r="P28" s="707" t="s">
        <v>83</v>
      </c>
      <c r="Q28" s="708">
        <v>80</v>
      </c>
      <c r="R28" s="709">
        <v>58</v>
      </c>
      <c r="S28" s="707">
        <v>22</v>
      </c>
      <c r="T28" s="708">
        <f>172+102</f>
        <v>274</v>
      </c>
      <c r="U28" s="709">
        <v>172</v>
      </c>
      <c r="V28" s="707">
        <v>102</v>
      </c>
      <c r="W28" s="708" t="s">
        <v>83</v>
      </c>
      <c r="X28" s="709" t="s">
        <v>83</v>
      </c>
      <c r="Y28" s="707" t="s">
        <v>83</v>
      </c>
      <c r="Z28" s="708">
        <v>200</v>
      </c>
      <c r="AA28" s="709">
        <v>120</v>
      </c>
      <c r="AB28" s="707">
        <v>80</v>
      </c>
      <c r="AC28" s="710">
        <v>0.6</v>
      </c>
      <c r="AD28" s="711">
        <v>22.1</v>
      </c>
      <c r="AE28" s="731"/>
      <c r="AF28" s="731"/>
      <c r="AG28" s="731"/>
      <c r="AH28" s="731"/>
      <c r="AI28" s="731"/>
      <c r="AJ28" s="731"/>
      <c r="AK28" s="731"/>
      <c r="AL28" s="731"/>
      <c r="AM28" s="731"/>
      <c r="AN28" s="731"/>
      <c r="AO28" s="731"/>
      <c r="AP28" s="731"/>
      <c r="AQ28" s="731"/>
      <c r="AR28" s="731"/>
      <c r="AS28" s="731"/>
      <c r="AT28" s="731"/>
      <c r="AU28" s="731"/>
      <c r="AV28" s="731"/>
      <c r="AW28" s="731"/>
      <c r="AX28" s="731"/>
      <c r="AY28" s="731"/>
      <c r="AZ28" s="731"/>
      <c r="BA28" s="731"/>
      <c r="BB28" s="731"/>
      <c r="BC28" s="731"/>
      <c r="BD28" s="731"/>
      <c r="BE28" s="731"/>
      <c r="BF28" s="731"/>
      <c r="BG28" s="731"/>
      <c r="BH28" s="731"/>
      <c r="BI28" s="731"/>
      <c r="BJ28" s="731"/>
    </row>
    <row r="29" spans="2:66" ht="16.5" customHeight="1" x14ac:dyDescent="0.4">
      <c r="C29" s="632"/>
      <c r="D29" s="28"/>
      <c r="E29" s="632"/>
      <c r="F29" s="632"/>
      <c r="G29" s="632"/>
      <c r="H29" s="632"/>
      <c r="I29" s="28"/>
      <c r="J29" s="28"/>
      <c r="K29" s="632"/>
      <c r="L29" s="28"/>
      <c r="M29" s="28"/>
      <c r="N29" s="632"/>
      <c r="O29" s="28"/>
      <c r="P29" s="28"/>
      <c r="Q29" s="632"/>
      <c r="R29" s="28"/>
      <c r="S29" s="28"/>
      <c r="T29" s="632"/>
      <c r="U29" s="28"/>
      <c r="V29" s="28"/>
      <c r="W29" s="632"/>
      <c r="X29" s="28"/>
      <c r="Y29" s="28"/>
      <c r="Z29" s="632"/>
      <c r="AA29" s="28"/>
      <c r="AB29" s="28"/>
      <c r="AC29" s="35"/>
      <c r="AD29" s="35" t="s">
        <v>328</v>
      </c>
    </row>
    <row r="30" spans="2:66" ht="16.5" customHeight="1" x14ac:dyDescent="0.4">
      <c r="C30" s="632"/>
      <c r="D30" s="28"/>
      <c r="E30" s="632"/>
      <c r="F30" s="632"/>
      <c r="G30" s="632"/>
      <c r="H30" s="632"/>
      <c r="I30" s="28"/>
      <c r="J30" s="28"/>
      <c r="K30" s="632"/>
      <c r="L30" s="28"/>
      <c r="M30" s="28"/>
      <c r="N30" s="632"/>
      <c r="O30" s="28"/>
      <c r="P30" s="28"/>
      <c r="Q30" s="632"/>
      <c r="R30" s="28"/>
      <c r="S30" s="28"/>
      <c r="T30" s="632"/>
      <c r="U30" s="28"/>
      <c r="V30" s="28"/>
      <c r="W30" s="632"/>
      <c r="X30" s="28"/>
      <c r="Y30" s="28"/>
      <c r="Z30" s="632"/>
      <c r="AA30" s="28"/>
      <c r="AB30" s="28"/>
      <c r="AC30" s="631"/>
      <c r="AD30" s="557" t="s">
        <v>271</v>
      </c>
    </row>
  </sheetData>
  <mergeCells count="2">
    <mergeCell ref="AC5:AC7"/>
    <mergeCell ref="AD5:AD7"/>
  </mergeCells>
  <phoneticPr fontId="4"/>
  <hyperlinks>
    <hyperlink ref="A1" location="基本情報!C100" display="基本情報"/>
    <hyperlink ref="AD30" r:id="rId1"/>
  </hyperlinks>
  <pageMargins left="0.70866141732283472" right="0.70866141732283472" top="0.74803149606299213" bottom="0.74803149606299213" header="0.31496062992125984" footer="0.31496062992125984"/>
  <pageSetup paperSize="9" scale="60" orientation="landscape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29">
    <tabColor rgb="FF99CCFF"/>
    <pageSetUpPr fitToPage="1"/>
  </sheetPr>
  <dimension ref="A1:Q61"/>
  <sheetViews>
    <sheetView zoomScaleNormal="100" zoomScaleSheetLayoutView="85" workbookViewId="0">
      <selection activeCell="C4" sqref="C4"/>
    </sheetView>
  </sheetViews>
  <sheetFormatPr defaultColWidth="9" defaultRowHeight="13.5" x14ac:dyDescent="0.4"/>
  <cols>
    <col min="1" max="1" width="4.625" style="36" customWidth="1"/>
    <col min="2" max="2" width="2.125" style="36" customWidth="1"/>
    <col min="3" max="3" width="9" style="36"/>
    <col min="4" max="14" width="13" style="36" customWidth="1"/>
    <col min="15" max="16384" width="9" style="36"/>
  </cols>
  <sheetData>
    <row r="1" spans="1:17" x14ac:dyDescent="0.4">
      <c r="A1" s="7" t="s">
        <v>2</v>
      </c>
      <c r="B1" s="8"/>
    </row>
    <row r="2" spans="1:17" x14ac:dyDescent="0.4">
      <c r="A2" s="10"/>
      <c r="B2" s="8"/>
    </row>
    <row r="3" spans="1:17" ht="21" customHeight="1" x14ac:dyDescent="0.4">
      <c r="C3" s="385" t="s">
        <v>365</v>
      </c>
      <c r="D3" s="386"/>
      <c r="E3" s="386"/>
      <c r="F3" s="386"/>
      <c r="G3" s="386"/>
      <c r="H3" s="386"/>
    </row>
    <row r="4" spans="1:17" ht="16.5" customHeight="1" x14ac:dyDescent="0.4">
      <c r="L4" s="745"/>
      <c r="M4" s="398"/>
      <c r="N4" s="398" t="s">
        <v>366</v>
      </c>
    </row>
    <row r="5" spans="1:17" ht="23.25" customHeight="1" x14ac:dyDescent="0.4">
      <c r="C5" s="746" t="s">
        <v>367</v>
      </c>
      <c r="D5" s="746" t="s">
        <v>368</v>
      </c>
      <c r="E5" s="746" t="s">
        <v>369</v>
      </c>
      <c r="F5" s="746" t="s">
        <v>370</v>
      </c>
      <c r="G5" s="746" t="s">
        <v>371</v>
      </c>
      <c r="H5" s="746" t="s">
        <v>372</v>
      </c>
      <c r="I5" s="746" t="s">
        <v>373</v>
      </c>
      <c r="J5" s="746" t="s">
        <v>374</v>
      </c>
      <c r="K5" s="746" t="s">
        <v>375</v>
      </c>
      <c r="L5" s="746" t="s">
        <v>376</v>
      </c>
      <c r="M5" s="746" t="s">
        <v>377</v>
      </c>
      <c r="N5" s="746" t="s">
        <v>378</v>
      </c>
    </row>
    <row r="6" spans="1:17" ht="23.25" customHeight="1" x14ac:dyDescent="0.4">
      <c r="C6" s="747" t="s">
        <v>379</v>
      </c>
      <c r="D6" s="748">
        <v>6931</v>
      </c>
      <c r="E6" s="748">
        <v>7430</v>
      </c>
      <c r="F6" s="748">
        <v>12252</v>
      </c>
      <c r="G6" s="748">
        <v>30331</v>
      </c>
      <c r="H6" s="748">
        <v>18303</v>
      </c>
      <c r="I6" s="748">
        <v>19533</v>
      </c>
      <c r="J6" s="748">
        <v>8440</v>
      </c>
      <c r="K6" s="748">
        <v>16833</v>
      </c>
      <c r="L6" s="748">
        <v>3254</v>
      </c>
      <c r="M6" s="748">
        <v>57286</v>
      </c>
      <c r="N6" s="748">
        <v>10453</v>
      </c>
      <c r="O6" s="749"/>
    </row>
    <row r="7" spans="1:17" ht="23.25" customHeight="1" x14ac:dyDescent="0.4">
      <c r="C7" s="747" t="s">
        <v>380</v>
      </c>
      <c r="D7" s="748">
        <v>940</v>
      </c>
      <c r="E7" s="748">
        <v>974</v>
      </c>
      <c r="F7" s="748">
        <v>4276</v>
      </c>
      <c r="G7" s="748">
        <v>4680</v>
      </c>
      <c r="H7" s="748">
        <v>9336</v>
      </c>
      <c r="I7" s="748">
        <v>3194</v>
      </c>
      <c r="J7" s="748">
        <v>2000</v>
      </c>
      <c r="K7" s="748">
        <v>4060</v>
      </c>
      <c r="L7" s="748">
        <v>1344</v>
      </c>
      <c r="M7" s="748">
        <v>34551</v>
      </c>
      <c r="N7" s="748">
        <v>765</v>
      </c>
      <c r="O7" s="749"/>
    </row>
    <row r="8" spans="1:17" ht="23.25" customHeight="1" x14ac:dyDescent="0.4">
      <c r="C8" s="750"/>
      <c r="D8" s="750"/>
      <c r="E8" s="750"/>
      <c r="F8" s="750"/>
      <c r="G8" s="750"/>
      <c r="H8" s="750"/>
      <c r="I8" s="750"/>
      <c r="J8" s="750"/>
      <c r="K8" s="750"/>
      <c r="L8" s="750"/>
      <c r="M8" s="750"/>
      <c r="N8" s="750"/>
    </row>
    <row r="9" spans="1:17" ht="23.25" customHeight="1" x14ac:dyDescent="0.4">
      <c r="C9" s="746" t="s">
        <v>367</v>
      </c>
      <c r="D9" s="746" t="s">
        <v>381</v>
      </c>
      <c r="E9" s="746" t="s">
        <v>382</v>
      </c>
      <c r="F9" s="751" t="s">
        <v>383</v>
      </c>
      <c r="G9" s="746" t="s">
        <v>384</v>
      </c>
      <c r="H9" s="746" t="s">
        <v>385</v>
      </c>
      <c r="I9" s="746" t="s">
        <v>386</v>
      </c>
      <c r="J9" s="746" t="s">
        <v>387</v>
      </c>
      <c r="K9" s="746" t="s">
        <v>388</v>
      </c>
      <c r="L9" s="750"/>
      <c r="M9" s="752"/>
      <c r="N9" s="752"/>
      <c r="Q9" s="633"/>
    </row>
    <row r="10" spans="1:17" ht="23.25" customHeight="1" x14ac:dyDescent="0.4">
      <c r="C10" s="753" t="s">
        <v>389</v>
      </c>
      <c r="D10" s="748">
        <v>17185</v>
      </c>
      <c r="E10" s="748">
        <v>27129</v>
      </c>
      <c r="F10" s="748">
        <v>25126</v>
      </c>
      <c r="G10" s="748">
        <v>6295</v>
      </c>
      <c r="H10" s="748">
        <v>5199</v>
      </c>
      <c r="I10" s="748">
        <v>45022</v>
      </c>
      <c r="J10" s="748">
        <v>2551</v>
      </c>
      <c r="K10" s="748">
        <v>2233</v>
      </c>
      <c r="L10" s="752"/>
      <c r="M10" s="752"/>
      <c r="N10" s="752"/>
    </row>
    <row r="11" spans="1:17" ht="23.25" customHeight="1" x14ac:dyDescent="0.4">
      <c r="C11" s="750"/>
      <c r="D11" s="750"/>
      <c r="E11" s="750"/>
      <c r="F11" s="750"/>
      <c r="G11" s="750"/>
      <c r="H11" s="750"/>
      <c r="I11" s="750"/>
      <c r="J11" s="750"/>
      <c r="K11" s="750"/>
      <c r="L11" s="750"/>
      <c r="M11" s="750"/>
      <c r="N11" s="750"/>
      <c r="O11" s="754"/>
    </row>
    <row r="12" spans="1:17" ht="23.25" customHeight="1" x14ac:dyDescent="0.4">
      <c r="C12" s="746" t="s">
        <v>367</v>
      </c>
      <c r="D12" s="746" t="s">
        <v>390</v>
      </c>
      <c r="E12" s="746" t="s">
        <v>391</v>
      </c>
      <c r="F12" s="746" t="s">
        <v>392</v>
      </c>
      <c r="G12" s="746" t="s">
        <v>393</v>
      </c>
      <c r="H12" s="746" t="s">
        <v>394</v>
      </c>
      <c r="I12" s="746" t="s">
        <v>395</v>
      </c>
      <c r="J12" s="746" t="s">
        <v>396</v>
      </c>
      <c r="K12" s="746" t="s">
        <v>397</v>
      </c>
      <c r="L12" s="750"/>
      <c r="M12" s="750"/>
      <c r="N12" s="750"/>
      <c r="O12" s="393"/>
      <c r="P12" s="393"/>
    </row>
    <row r="13" spans="1:17" ht="23.25" customHeight="1" x14ac:dyDescent="0.4">
      <c r="C13" s="753" t="s">
        <v>389</v>
      </c>
      <c r="D13" s="748">
        <v>2</v>
      </c>
      <c r="E13" s="748">
        <v>395</v>
      </c>
      <c r="F13" s="748">
        <v>7292</v>
      </c>
      <c r="G13" s="748">
        <v>1537</v>
      </c>
      <c r="H13" s="748">
        <v>0</v>
      </c>
      <c r="I13" s="748">
        <v>1236</v>
      </c>
      <c r="J13" s="748">
        <v>28598</v>
      </c>
      <c r="K13" s="748">
        <v>426966</v>
      </c>
      <c r="L13" s="750"/>
      <c r="M13" s="750"/>
      <c r="N13" s="750"/>
      <c r="O13" s="393"/>
      <c r="P13" s="393"/>
    </row>
    <row r="15" spans="1:17" ht="16.5" customHeight="1" x14ac:dyDescent="0.4">
      <c r="N15" s="394" t="s">
        <v>398</v>
      </c>
    </row>
    <row r="16" spans="1:17" ht="37.5" customHeight="1" x14ac:dyDescent="0.4"/>
    <row r="17" spans="3:13" ht="16.5" x14ac:dyDescent="0.4">
      <c r="C17" s="755" t="s">
        <v>399</v>
      </c>
      <c r="D17" s="756"/>
      <c r="E17" s="756"/>
      <c r="F17" s="756"/>
      <c r="G17" s="756"/>
      <c r="H17" s="756"/>
      <c r="I17" s="756"/>
      <c r="J17" s="757"/>
      <c r="K17" s="757"/>
      <c r="L17" s="757"/>
      <c r="M17" s="758"/>
    </row>
    <row r="18" spans="3:13" x14ac:dyDescent="0.4">
      <c r="C18" s="757"/>
      <c r="D18" s="757"/>
      <c r="E18" s="757"/>
      <c r="F18" s="757"/>
      <c r="G18" s="757"/>
      <c r="H18" s="757"/>
      <c r="I18" s="757"/>
      <c r="J18" s="759"/>
      <c r="K18" s="759"/>
      <c r="L18" s="759"/>
      <c r="M18" s="759" t="s">
        <v>400</v>
      </c>
    </row>
    <row r="19" spans="3:13" ht="19.5" customHeight="1" x14ac:dyDescent="0.4">
      <c r="C19" s="760" t="s">
        <v>401</v>
      </c>
      <c r="D19" s="760" t="s">
        <v>402</v>
      </c>
      <c r="E19" s="761" t="s">
        <v>403</v>
      </c>
      <c r="F19" s="762"/>
      <c r="G19" s="762"/>
      <c r="H19" s="762"/>
      <c r="I19" s="762"/>
      <c r="J19" s="762"/>
      <c r="K19" s="762"/>
      <c r="L19" s="762"/>
      <c r="M19" s="763"/>
    </row>
    <row r="20" spans="3:13" ht="27" x14ac:dyDescent="0.4">
      <c r="C20" s="764"/>
      <c r="D20" s="764"/>
      <c r="E20" s="765" t="s">
        <v>404</v>
      </c>
      <c r="F20" s="765" t="s">
        <v>405</v>
      </c>
      <c r="G20" s="765" t="s">
        <v>406</v>
      </c>
      <c r="H20" s="765" t="s">
        <v>407</v>
      </c>
      <c r="I20" s="766" t="s">
        <v>408</v>
      </c>
      <c r="J20" s="767" t="s">
        <v>409</v>
      </c>
      <c r="K20" s="767" t="s">
        <v>410</v>
      </c>
      <c r="L20" s="768" t="s">
        <v>411</v>
      </c>
      <c r="M20" s="767" t="s">
        <v>412</v>
      </c>
    </row>
    <row r="21" spans="3:13" ht="22.5" customHeight="1" x14ac:dyDescent="0.4">
      <c r="C21" s="769"/>
      <c r="D21" s="770" t="s">
        <v>413</v>
      </c>
      <c r="E21" s="771">
        <v>6470</v>
      </c>
      <c r="F21" s="771">
        <v>6504</v>
      </c>
      <c r="G21" s="771">
        <v>474</v>
      </c>
      <c r="H21" s="771">
        <v>44</v>
      </c>
      <c r="I21" s="772">
        <v>64</v>
      </c>
      <c r="J21" s="773">
        <v>1483</v>
      </c>
      <c r="K21" s="773">
        <v>405</v>
      </c>
      <c r="L21" s="773">
        <v>28</v>
      </c>
      <c r="M21" s="773">
        <v>15472</v>
      </c>
    </row>
    <row r="22" spans="3:13" ht="22.5" customHeight="1" x14ac:dyDescent="0.4">
      <c r="C22" s="774" t="s">
        <v>414</v>
      </c>
      <c r="D22" s="775" t="s">
        <v>415</v>
      </c>
      <c r="E22" s="776">
        <v>1706</v>
      </c>
      <c r="F22" s="776">
        <v>2194</v>
      </c>
      <c r="G22" s="776">
        <v>296</v>
      </c>
      <c r="H22" s="777">
        <v>17</v>
      </c>
      <c r="I22" s="778">
        <v>2</v>
      </c>
      <c r="J22" s="779">
        <v>315</v>
      </c>
      <c r="K22" s="779">
        <v>213</v>
      </c>
      <c r="L22" s="779">
        <v>10</v>
      </c>
      <c r="M22" s="780">
        <v>4753</v>
      </c>
    </row>
    <row r="23" spans="3:13" ht="22.5" customHeight="1" x14ac:dyDescent="0.4">
      <c r="C23" s="781"/>
      <c r="D23" s="775" t="s">
        <v>416</v>
      </c>
      <c r="E23" s="776">
        <v>817</v>
      </c>
      <c r="F23" s="776">
        <v>2443</v>
      </c>
      <c r="G23" s="776">
        <v>101</v>
      </c>
      <c r="H23" s="777">
        <v>25</v>
      </c>
      <c r="I23" s="778" t="s">
        <v>83</v>
      </c>
      <c r="J23" s="779">
        <v>187</v>
      </c>
      <c r="K23" s="779">
        <v>1</v>
      </c>
      <c r="L23" s="779">
        <v>12</v>
      </c>
      <c r="M23" s="782">
        <v>3586</v>
      </c>
    </row>
    <row r="24" spans="3:13" ht="22.5" customHeight="1" x14ac:dyDescent="0.4">
      <c r="C24" s="769"/>
      <c r="D24" s="770" t="s">
        <v>413</v>
      </c>
      <c r="E24" s="771">
        <v>6929</v>
      </c>
      <c r="F24" s="771">
        <v>6889</v>
      </c>
      <c r="G24" s="771">
        <v>631</v>
      </c>
      <c r="H24" s="783">
        <v>44</v>
      </c>
      <c r="I24" s="784">
        <v>81</v>
      </c>
      <c r="J24" s="785">
        <v>1712</v>
      </c>
      <c r="K24" s="785">
        <v>541</v>
      </c>
      <c r="L24" s="785">
        <v>39</v>
      </c>
      <c r="M24" s="773">
        <v>16866</v>
      </c>
    </row>
    <row r="25" spans="3:13" ht="22.5" customHeight="1" x14ac:dyDescent="0.4">
      <c r="C25" s="774" t="s">
        <v>417</v>
      </c>
      <c r="D25" s="775" t="s">
        <v>415</v>
      </c>
      <c r="E25" s="776">
        <v>1762</v>
      </c>
      <c r="F25" s="776">
        <v>2386</v>
      </c>
      <c r="G25" s="776">
        <v>295</v>
      </c>
      <c r="H25" s="777">
        <v>27</v>
      </c>
      <c r="I25" s="778" t="s">
        <v>83</v>
      </c>
      <c r="J25" s="779">
        <v>386</v>
      </c>
      <c r="K25" s="779">
        <v>295</v>
      </c>
      <c r="L25" s="779">
        <v>10</v>
      </c>
      <c r="M25" s="782">
        <v>5161</v>
      </c>
    </row>
    <row r="26" spans="3:13" ht="22.5" customHeight="1" x14ac:dyDescent="0.4">
      <c r="C26" s="781"/>
      <c r="D26" s="786" t="s">
        <v>416</v>
      </c>
      <c r="E26" s="787">
        <v>793</v>
      </c>
      <c r="F26" s="787">
        <v>2479</v>
      </c>
      <c r="G26" s="787">
        <v>140</v>
      </c>
      <c r="H26" s="788">
        <v>27</v>
      </c>
      <c r="I26" s="789">
        <v>1</v>
      </c>
      <c r="J26" s="790">
        <v>233</v>
      </c>
      <c r="K26" s="790">
        <v>7</v>
      </c>
      <c r="L26" s="790">
        <v>12</v>
      </c>
      <c r="M26" s="791">
        <v>3692</v>
      </c>
    </row>
    <row r="27" spans="3:13" ht="22.5" customHeight="1" x14ac:dyDescent="0.4">
      <c r="C27" s="769"/>
      <c r="D27" s="775" t="s">
        <v>413</v>
      </c>
      <c r="E27" s="776">
        <v>6953</v>
      </c>
      <c r="F27" s="776">
        <v>7984</v>
      </c>
      <c r="G27" s="776">
        <v>576</v>
      </c>
      <c r="H27" s="777">
        <v>38</v>
      </c>
      <c r="I27" s="778">
        <v>100</v>
      </c>
      <c r="J27" s="779">
        <v>1737</v>
      </c>
      <c r="K27" s="779">
        <v>422</v>
      </c>
      <c r="L27" s="779">
        <v>13</v>
      </c>
      <c r="M27" s="782">
        <v>17823</v>
      </c>
    </row>
    <row r="28" spans="3:13" ht="22.5" customHeight="1" x14ac:dyDescent="0.4">
      <c r="C28" s="774" t="s">
        <v>418</v>
      </c>
      <c r="D28" s="775" t="s">
        <v>415</v>
      </c>
      <c r="E28" s="776">
        <v>1786</v>
      </c>
      <c r="F28" s="776">
        <v>2863</v>
      </c>
      <c r="G28" s="776">
        <v>327</v>
      </c>
      <c r="H28" s="777">
        <v>23</v>
      </c>
      <c r="I28" s="778">
        <v>2</v>
      </c>
      <c r="J28" s="779">
        <v>379</v>
      </c>
      <c r="K28" s="779">
        <v>144</v>
      </c>
      <c r="L28" s="779">
        <v>5</v>
      </c>
      <c r="M28" s="782">
        <v>5529</v>
      </c>
    </row>
    <row r="29" spans="3:13" ht="22.5" customHeight="1" x14ac:dyDescent="0.4">
      <c r="C29" s="781"/>
      <c r="D29" s="775" t="s">
        <v>416</v>
      </c>
      <c r="E29" s="776">
        <v>956</v>
      </c>
      <c r="F29" s="776">
        <v>2882</v>
      </c>
      <c r="G29" s="776">
        <v>172</v>
      </c>
      <c r="H29" s="777">
        <v>53</v>
      </c>
      <c r="I29" s="778">
        <v>1</v>
      </c>
      <c r="J29" s="779">
        <v>256</v>
      </c>
      <c r="K29" s="779">
        <v>11</v>
      </c>
      <c r="L29" s="779">
        <v>3</v>
      </c>
      <c r="M29" s="782">
        <v>4334</v>
      </c>
    </row>
    <row r="30" spans="3:13" ht="22.5" customHeight="1" x14ac:dyDescent="0.4">
      <c r="C30" s="769"/>
      <c r="D30" s="792" t="s">
        <v>413</v>
      </c>
      <c r="E30" s="771">
        <v>6417</v>
      </c>
      <c r="F30" s="771">
        <v>8229</v>
      </c>
      <c r="G30" s="771">
        <v>499</v>
      </c>
      <c r="H30" s="783">
        <v>53</v>
      </c>
      <c r="I30" s="784">
        <v>43</v>
      </c>
      <c r="J30" s="785">
        <v>1632</v>
      </c>
      <c r="K30" s="785">
        <v>406</v>
      </c>
      <c r="L30" s="785">
        <v>32</v>
      </c>
      <c r="M30" s="772">
        <v>17311</v>
      </c>
    </row>
    <row r="31" spans="3:13" ht="22.5" customHeight="1" x14ac:dyDescent="0.4">
      <c r="C31" s="774" t="s">
        <v>419</v>
      </c>
      <c r="D31" s="793" t="s">
        <v>415</v>
      </c>
      <c r="E31" s="776">
        <v>1591</v>
      </c>
      <c r="F31" s="776">
        <v>2668</v>
      </c>
      <c r="G31" s="776">
        <v>382</v>
      </c>
      <c r="H31" s="777">
        <v>34</v>
      </c>
      <c r="I31" s="778" t="s">
        <v>83</v>
      </c>
      <c r="J31" s="779">
        <v>361</v>
      </c>
      <c r="K31" s="779">
        <v>168</v>
      </c>
      <c r="L31" s="779">
        <v>3</v>
      </c>
      <c r="M31" s="780">
        <v>5207</v>
      </c>
    </row>
    <row r="32" spans="3:13" ht="22.5" customHeight="1" x14ac:dyDescent="0.4">
      <c r="C32" s="781"/>
      <c r="D32" s="794" t="s">
        <v>416</v>
      </c>
      <c r="E32" s="787">
        <v>945</v>
      </c>
      <c r="F32" s="787">
        <v>3013</v>
      </c>
      <c r="G32" s="787">
        <v>164</v>
      </c>
      <c r="H32" s="788">
        <v>22</v>
      </c>
      <c r="I32" s="778" t="s">
        <v>83</v>
      </c>
      <c r="J32" s="790">
        <v>280</v>
      </c>
      <c r="K32" s="790">
        <v>3</v>
      </c>
      <c r="L32" s="790">
        <v>2</v>
      </c>
      <c r="M32" s="795">
        <v>4429</v>
      </c>
    </row>
    <row r="33" spans="3:13" ht="22.5" customHeight="1" x14ac:dyDescent="0.4">
      <c r="C33" s="769"/>
      <c r="D33" s="793" t="s">
        <v>413</v>
      </c>
      <c r="E33" s="776">
        <v>6881</v>
      </c>
      <c r="F33" s="776">
        <v>8674</v>
      </c>
      <c r="G33" s="776">
        <v>635</v>
      </c>
      <c r="H33" s="777">
        <v>59</v>
      </c>
      <c r="I33" s="778">
        <v>46</v>
      </c>
      <c r="J33" s="779">
        <v>1720</v>
      </c>
      <c r="K33" s="779">
        <v>394</v>
      </c>
      <c r="L33" s="779">
        <v>11</v>
      </c>
      <c r="M33" s="782">
        <v>18420</v>
      </c>
    </row>
    <row r="34" spans="3:13" ht="22.5" customHeight="1" x14ac:dyDescent="0.4">
      <c r="C34" s="774" t="s">
        <v>420</v>
      </c>
      <c r="D34" s="793" t="s">
        <v>415</v>
      </c>
      <c r="E34" s="776">
        <v>1717</v>
      </c>
      <c r="F34" s="776">
        <v>3060</v>
      </c>
      <c r="G34" s="776">
        <v>356</v>
      </c>
      <c r="H34" s="777">
        <v>48</v>
      </c>
      <c r="I34" s="778">
        <v>2</v>
      </c>
      <c r="J34" s="779">
        <v>293</v>
      </c>
      <c r="K34" s="779">
        <v>209</v>
      </c>
      <c r="L34" s="779">
        <v>5</v>
      </c>
      <c r="M34" s="782">
        <v>5690</v>
      </c>
    </row>
    <row r="35" spans="3:13" ht="22.5" customHeight="1" x14ac:dyDescent="0.4">
      <c r="C35" s="781"/>
      <c r="D35" s="793" t="s">
        <v>416</v>
      </c>
      <c r="E35" s="787">
        <v>961</v>
      </c>
      <c r="F35" s="787">
        <v>2979</v>
      </c>
      <c r="G35" s="787">
        <v>153</v>
      </c>
      <c r="H35" s="788">
        <v>13</v>
      </c>
      <c r="I35" s="789">
        <v>1</v>
      </c>
      <c r="J35" s="790">
        <v>216</v>
      </c>
      <c r="K35" s="778" t="s">
        <v>83</v>
      </c>
      <c r="L35" s="790">
        <v>2</v>
      </c>
      <c r="M35" s="782">
        <v>4325</v>
      </c>
    </row>
    <row r="36" spans="3:13" ht="22.5" customHeight="1" x14ac:dyDescent="0.4">
      <c r="C36" s="769"/>
      <c r="D36" s="792" t="s">
        <v>413</v>
      </c>
      <c r="E36" s="771">
        <v>4486</v>
      </c>
      <c r="F36" s="771">
        <v>4504</v>
      </c>
      <c r="G36" s="771">
        <v>316</v>
      </c>
      <c r="H36" s="783">
        <v>29</v>
      </c>
      <c r="I36" s="784">
        <v>21</v>
      </c>
      <c r="J36" s="785">
        <v>1024</v>
      </c>
      <c r="K36" s="785">
        <v>255</v>
      </c>
      <c r="L36" s="778" t="s">
        <v>83</v>
      </c>
      <c r="M36" s="772">
        <v>10635</v>
      </c>
    </row>
    <row r="37" spans="3:13" ht="22.5" customHeight="1" x14ac:dyDescent="0.4">
      <c r="C37" s="774" t="s">
        <v>421</v>
      </c>
      <c r="D37" s="793" t="s">
        <v>415</v>
      </c>
      <c r="E37" s="776">
        <v>1531</v>
      </c>
      <c r="F37" s="776">
        <v>2035</v>
      </c>
      <c r="G37" s="776">
        <v>226</v>
      </c>
      <c r="H37" s="777">
        <v>24</v>
      </c>
      <c r="I37" s="778">
        <v>1</v>
      </c>
      <c r="J37" s="779">
        <v>324</v>
      </c>
      <c r="K37" s="779">
        <v>135</v>
      </c>
      <c r="L37" s="778" t="s">
        <v>83</v>
      </c>
      <c r="M37" s="780">
        <v>4276</v>
      </c>
    </row>
    <row r="38" spans="3:13" ht="22.5" customHeight="1" x14ac:dyDescent="0.4">
      <c r="C38" s="781"/>
      <c r="D38" s="794" t="s">
        <v>416</v>
      </c>
      <c r="E38" s="787">
        <v>1027</v>
      </c>
      <c r="F38" s="787">
        <v>2959</v>
      </c>
      <c r="G38" s="787">
        <v>120</v>
      </c>
      <c r="H38" s="788">
        <v>19</v>
      </c>
      <c r="I38" s="789" t="s">
        <v>83</v>
      </c>
      <c r="J38" s="790">
        <v>245</v>
      </c>
      <c r="K38" s="790">
        <v>4</v>
      </c>
      <c r="L38" s="789" t="s">
        <v>83</v>
      </c>
      <c r="M38" s="795">
        <v>4374</v>
      </c>
    </row>
    <row r="39" spans="3:13" ht="22.5" customHeight="1" x14ac:dyDescent="0.4">
      <c r="C39" s="769"/>
      <c r="D39" s="793" t="s">
        <v>413</v>
      </c>
      <c r="E39" s="776">
        <v>6666</v>
      </c>
      <c r="F39" s="776">
        <v>7234</v>
      </c>
      <c r="G39" s="776">
        <v>423</v>
      </c>
      <c r="H39" s="777">
        <v>47</v>
      </c>
      <c r="I39" s="778">
        <v>60</v>
      </c>
      <c r="J39" s="779">
        <v>1736</v>
      </c>
      <c r="K39" s="779">
        <v>509</v>
      </c>
      <c r="L39" s="779">
        <v>55</v>
      </c>
      <c r="M39" s="782">
        <v>16730</v>
      </c>
    </row>
    <row r="40" spans="3:13" ht="22.5" customHeight="1" x14ac:dyDescent="0.4">
      <c r="C40" s="774" t="s">
        <v>422</v>
      </c>
      <c r="D40" s="793" t="s">
        <v>415</v>
      </c>
      <c r="E40" s="776">
        <v>1676</v>
      </c>
      <c r="F40" s="776">
        <v>2537</v>
      </c>
      <c r="G40" s="776">
        <v>248</v>
      </c>
      <c r="H40" s="777">
        <v>47</v>
      </c>
      <c r="I40" s="778">
        <v>5</v>
      </c>
      <c r="J40" s="779">
        <v>363</v>
      </c>
      <c r="K40" s="779">
        <v>204</v>
      </c>
      <c r="L40" s="779">
        <v>1</v>
      </c>
      <c r="M40" s="782">
        <v>5081</v>
      </c>
    </row>
    <row r="41" spans="3:13" ht="22.5" customHeight="1" x14ac:dyDescent="0.4">
      <c r="C41" s="781"/>
      <c r="D41" s="793" t="s">
        <v>416</v>
      </c>
      <c r="E41" s="776">
        <v>864</v>
      </c>
      <c r="F41" s="776">
        <v>2471</v>
      </c>
      <c r="G41" s="776">
        <v>107</v>
      </c>
      <c r="H41" s="777">
        <v>17</v>
      </c>
      <c r="I41" s="778" t="s">
        <v>83</v>
      </c>
      <c r="J41" s="779">
        <v>285</v>
      </c>
      <c r="K41" s="779">
        <v>9</v>
      </c>
      <c r="L41" s="779">
        <v>7</v>
      </c>
      <c r="M41" s="782">
        <v>3760</v>
      </c>
    </row>
    <row r="42" spans="3:13" ht="22.5" customHeight="1" x14ac:dyDescent="0.4">
      <c r="C42" s="769"/>
      <c r="D42" s="792" t="s">
        <v>413</v>
      </c>
      <c r="E42" s="771">
        <v>6313</v>
      </c>
      <c r="F42" s="771">
        <v>6437</v>
      </c>
      <c r="G42" s="771">
        <v>366</v>
      </c>
      <c r="H42" s="783">
        <v>43</v>
      </c>
      <c r="I42" s="784">
        <v>46</v>
      </c>
      <c r="J42" s="785">
        <v>1727</v>
      </c>
      <c r="K42" s="785">
        <v>380</v>
      </c>
      <c r="L42" s="785">
        <v>36</v>
      </c>
      <c r="M42" s="772">
        <v>15348</v>
      </c>
    </row>
    <row r="43" spans="3:13" ht="22.5" customHeight="1" x14ac:dyDescent="0.4">
      <c r="C43" s="774" t="s">
        <v>423</v>
      </c>
      <c r="D43" s="793" t="s">
        <v>415</v>
      </c>
      <c r="E43" s="776">
        <v>1674</v>
      </c>
      <c r="F43" s="776">
        <v>1947</v>
      </c>
      <c r="G43" s="776">
        <v>264</v>
      </c>
      <c r="H43" s="777">
        <v>18</v>
      </c>
      <c r="I43" s="778">
        <v>3</v>
      </c>
      <c r="J43" s="779">
        <v>318</v>
      </c>
      <c r="K43" s="779">
        <v>136</v>
      </c>
      <c r="L43" s="779">
        <v>3</v>
      </c>
      <c r="M43" s="780">
        <v>4363</v>
      </c>
    </row>
    <row r="44" spans="3:13" ht="22.5" customHeight="1" x14ac:dyDescent="0.4">
      <c r="C44" s="781"/>
      <c r="D44" s="793" t="s">
        <v>416</v>
      </c>
      <c r="E44" s="776">
        <v>888</v>
      </c>
      <c r="F44" s="776">
        <v>2918</v>
      </c>
      <c r="G44" s="776">
        <v>112</v>
      </c>
      <c r="H44" s="777">
        <v>30</v>
      </c>
      <c r="I44" s="778">
        <v>1</v>
      </c>
      <c r="J44" s="779">
        <v>267</v>
      </c>
      <c r="K44" s="779">
        <v>2</v>
      </c>
      <c r="L44" s="779">
        <v>5</v>
      </c>
      <c r="M44" s="795">
        <v>4223</v>
      </c>
    </row>
    <row r="45" spans="3:13" ht="22.5" customHeight="1" x14ac:dyDescent="0.4">
      <c r="C45" s="769"/>
      <c r="D45" s="792" t="s">
        <v>413</v>
      </c>
      <c r="E45" s="771">
        <v>5885</v>
      </c>
      <c r="F45" s="771">
        <v>6471</v>
      </c>
      <c r="G45" s="771">
        <v>342</v>
      </c>
      <c r="H45" s="783">
        <v>46</v>
      </c>
      <c r="I45" s="784">
        <v>39</v>
      </c>
      <c r="J45" s="785">
        <v>1527</v>
      </c>
      <c r="K45" s="785">
        <v>388</v>
      </c>
      <c r="L45" s="785">
        <v>31</v>
      </c>
      <c r="M45" s="782">
        <v>14729</v>
      </c>
    </row>
    <row r="46" spans="3:13" ht="22.5" customHeight="1" x14ac:dyDescent="0.4">
      <c r="C46" s="774" t="s">
        <v>424</v>
      </c>
      <c r="D46" s="793" t="s">
        <v>415</v>
      </c>
      <c r="E46" s="776">
        <v>1542</v>
      </c>
      <c r="F46" s="776">
        <v>1912</v>
      </c>
      <c r="G46" s="776">
        <v>206</v>
      </c>
      <c r="H46" s="777">
        <v>43</v>
      </c>
      <c r="I46" s="778" t="s">
        <v>83</v>
      </c>
      <c r="J46" s="779">
        <v>261</v>
      </c>
      <c r="K46" s="779">
        <v>214</v>
      </c>
      <c r="L46" s="779">
        <v>5</v>
      </c>
      <c r="M46" s="782">
        <v>4183</v>
      </c>
    </row>
    <row r="47" spans="3:13" ht="22.5" customHeight="1" x14ac:dyDescent="0.4">
      <c r="C47" s="781"/>
      <c r="D47" s="794" t="s">
        <v>416</v>
      </c>
      <c r="E47" s="787">
        <v>759</v>
      </c>
      <c r="F47" s="787">
        <v>2431</v>
      </c>
      <c r="G47" s="787">
        <v>102</v>
      </c>
      <c r="H47" s="788">
        <v>30</v>
      </c>
      <c r="I47" s="789">
        <v>2</v>
      </c>
      <c r="J47" s="790">
        <v>183</v>
      </c>
      <c r="K47" s="790">
        <v>15</v>
      </c>
      <c r="L47" s="790">
        <v>3</v>
      </c>
      <c r="M47" s="782">
        <v>3525</v>
      </c>
    </row>
    <row r="48" spans="3:13" ht="22.5" customHeight="1" x14ac:dyDescent="0.4">
      <c r="C48" s="769"/>
      <c r="D48" s="793" t="s">
        <v>413</v>
      </c>
      <c r="E48" s="776">
        <v>6270</v>
      </c>
      <c r="F48" s="776">
        <v>6150</v>
      </c>
      <c r="G48" s="776">
        <v>394</v>
      </c>
      <c r="H48" s="777">
        <v>48</v>
      </c>
      <c r="I48" s="778">
        <v>33</v>
      </c>
      <c r="J48" s="779">
        <v>1739</v>
      </c>
      <c r="K48" s="779">
        <v>298</v>
      </c>
      <c r="L48" s="779">
        <v>31</v>
      </c>
      <c r="M48" s="772">
        <v>14963</v>
      </c>
    </row>
    <row r="49" spans="3:13" ht="22.5" customHeight="1" x14ac:dyDescent="0.4">
      <c r="C49" s="774" t="s">
        <v>425</v>
      </c>
      <c r="D49" s="793" t="s">
        <v>415</v>
      </c>
      <c r="E49" s="776">
        <v>1638</v>
      </c>
      <c r="F49" s="776">
        <v>1920</v>
      </c>
      <c r="G49" s="776">
        <v>220</v>
      </c>
      <c r="H49" s="777">
        <v>33</v>
      </c>
      <c r="I49" s="778" t="s">
        <v>83</v>
      </c>
      <c r="J49" s="779">
        <v>295</v>
      </c>
      <c r="K49" s="779">
        <v>148</v>
      </c>
      <c r="L49" s="779">
        <v>6</v>
      </c>
      <c r="M49" s="780">
        <v>4260</v>
      </c>
    </row>
    <row r="50" spans="3:13" ht="22.5" customHeight="1" x14ac:dyDescent="0.4">
      <c r="C50" s="781"/>
      <c r="D50" s="793" t="s">
        <v>416</v>
      </c>
      <c r="E50" s="776">
        <v>758</v>
      </c>
      <c r="F50" s="776">
        <v>2331</v>
      </c>
      <c r="G50" s="776">
        <v>153</v>
      </c>
      <c r="H50" s="777">
        <v>48</v>
      </c>
      <c r="I50" s="778">
        <v>2</v>
      </c>
      <c r="J50" s="779">
        <v>222</v>
      </c>
      <c r="K50" s="779">
        <v>3</v>
      </c>
      <c r="L50" s="779">
        <v>3</v>
      </c>
      <c r="M50" s="795">
        <v>3520</v>
      </c>
    </row>
    <row r="51" spans="3:13" ht="22.5" customHeight="1" x14ac:dyDescent="0.4">
      <c r="C51" s="769"/>
      <c r="D51" s="792" t="s">
        <v>413</v>
      </c>
      <c r="E51" s="771">
        <v>5917</v>
      </c>
      <c r="F51" s="771">
        <v>6315</v>
      </c>
      <c r="G51" s="771">
        <v>424</v>
      </c>
      <c r="H51" s="783">
        <v>54</v>
      </c>
      <c r="I51" s="784">
        <v>33</v>
      </c>
      <c r="J51" s="785">
        <v>1521</v>
      </c>
      <c r="K51" s="785">
        <v>322</v>
      </c>
      <c r="L51" s="785">
        <v>32</v>
      </c>
      <c r="M51" s="782">
        <v>14618</v>
      </c>
    </row>
    <row r="52" spans="3:13" ht="22.5" customHeight="1" x14ac:dyDescent="0.4">
      <c r="C52" s="774" t="s">
        <v>426</v>
      </c>
      <c r="D52" s="793" t="s">
        <v>415</v>
      </c>
      <c r="E52" s="776">
        <v>1558</v>
      </c>
      <c r="F52" s="776">
        <v>1832</v>
      </c>
      <c r="G52" s="776">
        <v>204</v>
      </c>
      <c r="H52" s="777">
        <v>38</v>
      </c>
      <c r="I52" s="778">
        <v>3</v>
      </c>
      <c r="J52" s="779">
        <v>332</v>
      </c>
      <c r="K52" s="779">
        <v>151</v>
      </c>
      <c r="L52" s="779">
        <v>8</v>
      </c>
      <c r="M52" s="782">
        <v>4126</v>
      </c>
    </row>
    <row r="53" spans="3:13" ht="22.5" customHeight="1" x14ac:dyDescent="0.4">
      <c r="C53" s="781"/>
      <c r="D53" s="794" t="s">
        <v>416</v>
      </c>
      <c r="E53" s="787">
        <v>703</v>
      </c>
      <c r="F53" s="787">
        <v>2098</v>
      </c>
      <c r="G53" s="787">
        <v>86</v>
      </c>
      <c r="H53" s="788">
        <v>20</v>
      </c>
      <c r="I53" s="789">
        <v>1</v>
      </c>
      <c r="J53" s="790">
        <v>211</v>
      </c>
      <c r="K53" s="790" t="s">
        <v>83</v>
      </c>
      <c r="L53" s="790">
        <v>2</v>
      </c>
      <c r="M53" s="782">
        <v>3121</v>
      </c>
    </row>
    <row r="54" spans="3:13" ht="22.5" customHeight="1" x14ac:dyDescent="0.4">
      <c r="C54" s="769"/>
      <c r="D54" s="793" t="s">
        <v>413</v>
      </c>
      <c r="E54" s="776">
        <v>6262</v>
      </c>
      <c r="F54" s="776">
        <v>6479</v>
      </c>
      <c r="G54" s="776">
        <v>432</v>
      </c>
      <c r="H54" s="777">
        <v>63</v>
      </c>
      <c r="I54" s="778">
        <v>62</v>
      </c>
      <c r="J54" s="779">
        <v>1523</v>
      </c>
      <c r="K54" s="779">
        <v>333</v>
      </c>
      <c r="L54" s="779">
        <v>34</v>
      </c>
      <c r="M54" s="772">
        <v>15188</v>
      </c>
    </row>
    <row r="55" spans="3:13" ht="22.5" customHeight="1" x14ac:dyDescent="0.4">
      <c r="C55" s="774" t="s">
        <v>427</v>
      </c>
      <c r="D55" s="793" t="s">
        <v>415</v>
      </c>
      <c r="E55" s="776">
        <v>1707</v>
      </c>
      <c r="F55" s="776">
        <v>1973</v>
      </c>
      <c r="G55" s="776">
        <v>241</v>
      </c>
      <c r="H55" s="777">
        <v>30</v>
      </c>
      <c r="I55" s="778">
        <v>3</v>
      </c>
      <c r="J55" s="779">
        <v>420</v>
      </c>
      <c r="K55" s="779">
        <v>138</v>
      </c>
      <c r="L55" s="779">
        <v>5</v>
      </c>
      <c r="M55" s="782">
        <v>4517</v>
      </c>
    </row>
    <row r="56" spans="3:13" ht="22.5" customHeight="1" thickBot="1" x14ac:dyDescent="0.45">
      <c r="C56" s="781"/>
      <c r="D56" s="794" t="s">
        <v>416</v>
      </c>
      <c r="E56" s="787">
        <v>820</v>
      </c>
      <c r="F56" s="787">
        <v>2431</v>
      </c>
      <c r="G56" s="787">
        <v>91</v>
      </c>
      <c r="H56" s="788">
        <v>39</v>
      </c>
      <c r="I56" s="789">
        <v>3</v>
      </c>
      <c r="J56" s="790">
        <v>260</v>
      </c>
      <c r="K56" s="790">
        <v>4</v>
      </c>
      <c r="L56" s="790">
        <v>7</v>
      </c>
      <c r="M56" s="795">
        <v>3655</v>
      </c>
    </row>
    <row r="57" spans="3:13" ht="22.5" customHeight="1" x14ac:dyDescent="0.4">
      <c r="C57" s="796" t="s">
        <v>57</v>
      </c>
      <c r="D57" s="797" t="s">
        <v>413</v>
      </c>
      <c r="E57" s="798">
        <v>75449</v>
      </c>
      <c r="F57" s="798">
        <v>81870</v>
      </c>
      <c r="G57" s="798">
        <v>5512</v>
      </c>
      <c r="H57" s="799">
        <v>568</v>
      </c>
      <c r="I57" s="800">
        <v>628</v>
      </c>
      <c r="J57" s="801">
        <v>19081</v>
      </c>
      <c r="K57" s="801">
        <v>4653</v>
      </c>
      <c r="L57" s="801">
        <v>342</v>
      </c>
      <c r="M57" s="802">
        <v>188103</v>
      </c>
    </row>
    <row r="58" spans="3:13" ht="22.5" customHeight="1" x14ac:dyDescent="0.4">
      <c r="C58" s="803"/>
      <c r="D58" s="793" t="s">
        <v>415</v>
      </c>
      <c r="E58" s="776">
        <v>19888</v>
      </c>
      <c r="F58" s="776">
        <v>27327</v>
      </c>
      <c r="G58" s="776">
        <v>3265</v>
      </c>
      <c r="H58" s="776">
        <v>382</v>
      </c>
      <c r="I58" s="780">
        <v>21</v>
      </c>
      <c r="J58" s="782">
        <v>4047</v>
      </c>
      <c r="K58" s="782">
        <v>2155</v>
      </c>
      <c r="L58" s="782">
        <v>61</v>
      </c>
      <c r="M58" s="804">
        <v>57146</v>
      </c>
    </row>
    <row r="59" spans="3:13" ht="22.5" customHeight="1" x14ac:dyDescent="0.4">
      <c r="C59" s="803"/>
      <c r="D59" s="794" t="s">
        <v>416</v>
      </c>
      <c r="E59" s="787">
        <v>10291</v>
      </c>
      <c r="F59" s="787">
        <v>31435</v>
      </c>
      <c r="G59" s="787">
        <v>1501</v>
      </c>
      <c r="H59" s="787">
        <v>343</v>
      </c>
      <c r="I59" s="795">
        <v>12</v>
      </c>
      <c r="J59" s="791">
        <v>2845</v>
      </c>
      <c r="K59" s="791">
        <v>59</v>
      </c>
      <c r="L59" s="791">
        <v>58</v>
      </c>
      <c r="M59" s="805">
        <v>46544</v>
      </c>
    </row>
    <row r="60" spans="3:13" ht="22.5" customHeight="1" thickBot="1" x14ac:dyDescent="0.45">
      <c r="C60" s="806"/>
      <c r="D60" s="807" t="s">
        <v>428</v>
      </c>
      <c r="E60" s="808">
        <v>105628</v>
      </c>
      <c r="F60" s="808">
        <v>140632</v>
      </c>
      <c r="G60" s="808">
        <v>10278</v>
      </c>
      <c r="H60" s="808">
        <v>1293</v>
      </c>
      <c r="I60" s="808">
        <v>661</v>
      </c>
      <c r="J60" s="808">
        <v>25973</v>
      </c>
      <c r="K60" s="808">
        <v>6867</v>
      </c>
      <c r="L60" s="808">
        <v>461</v>
      </c>
      <c r="M60" s="809">
        <v>291793</v>
      </c>
    </row>
    <row r="61" spans="3:13" ht="19.5" customHeight="1" x14ac:dyDescent="0.4">
      <c r="C61" s="9"/>
      <c r="D61" s="9"/>
      <c r="E61" s="9"/>
      <c r="F61" s="9"/>
      <c r="G61" s="9"/>
      <c r="H61" s="9"/>
      <c r="I61" s="9"/>
      <c r="J61" s="9"/>
      <c r="K61" s="9"/>
      <c r="L61" s="9"/>
      <c r="M61" s="810" t="s">
        <v>398</v>
      </c>
    </row>
  </sheetData>
  <mergeCells count="3">
    <mergeCell ref="C19:C20"/>
    <mergeCell ref="D19:D20"/>
    <mergeCell ref="C57:C60"/>
  </mergeCells>
  <phoneticPr fontId="4"/>
  <conditionalFormatting sqref="E21:L56">
    <cfRule type="cellIs" dxfId="3" priority="1" operator="between">
      <formula>0</formula>
      <formula>0</formula>
    </cfRule>
  </conditionalFormatting>
  <hyperlinks>
    <hyperlink ref="A1" location="基本情報!C101" display="基本情報"/>
  </hyperlinks>
  <pageMargins left="0.7" right="0.7" top="0.75" bottom="0.75" header="0.3" footer="0.3"/>
  <pageSetup paperSize="9" scale="5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7">
    <tabColor rgb="FF99CCFF"/>
    <pageSetUpPr fitToPage="1"/>
  </sheetPr>
  <dimension ref="A1:P79"/>
  <sheetViews>
    <sheetView zoomScaleNormal="100" zoomScaleSheetLayoutView="100" workbookViewId="0">
      <selection activeCell="C4" sqref="C4"/>
    </sheetView>
  </sheetViews>
  <sheetFormatPr defaultColWidth="9" defaultRowHeight="13.5" x14ac:dyDescent="0.4"/>
  <cols>
    <col min="1" max="1" width="4.625" style="9" customWidth="1"/>
    <col min="2" max="2" width="2.125" style="9" customWidth="1"/>
    <col min="3" max="3" width="21.125" style="9" customWidth="1"/>
    <col min="4" max="10" width="9.625" style="9" customWidth="1"/>
    <col min="11" max="12" width="10.25" style="9" customWidth="1"/>
    <col min="13" max="16384" width="9" style="9"/>
  </cols>
  <sheetData>
    <row r="1" spans="1:16" ht="13.5" customHeight="1" x14ac:dyDescent="0.4">
      <c r="A1" s="7" t="s">
        <v>2</v>
      </c>
      <c r="B1" s="8"/>
    </row>
    <row r="2" spans="1:16" ht="13.5" customHeight="1" x14ac:dyDescent="0.4">
      <c r="A2" s="10"/>
      <c r="B2" s="8"/>
    </row>
    <row r="3" spans="1:16" ht="21" customHeight="1" x14ac:dyDescent="0.4">
      <c r="C3" s="755" t="s">
        <v>429</v>
      </c>
      <c r="D3" s="756"/>
      <c r="E3" s="811"/>
      <c r="J3" s="758"/>
      <c r="K3" s="812"/>
      <c r="L3" s="813"/>
    </row>
    <row r="4" spans="1:16" ht="16.5" customHeight="1" x14ac:dyDescent="0.4">
      <c r="J4" s="814"/>
      <c r="K4" s="813"/>
      <c r="L4" s="759" t="s">
        <v>400</v>
      </c>
    </row>
    <row r="5" spans="1:16" x14ac:dyDescent="0.4">
      <c r="C5" s="815" t="s">
        <v>430</v>
      </c>
      <c r="D5" s="816" t="s">
        <v>431</v>
      </c>
      <c r="E5" s="817"/>
      <c r="F5" s="818"/>
      <c r="G5" s="819" t="s">
        <v>432</v>
      </c>
      <c r="H5" s="817"/>
      <c r="I5" s="817"/>
      <c r="J5" s="818"/>
      <c r="K5" s="820" t="s">
        <v>433</v>
      </c>
      <c r="L5" s="821" t="s">
        <v>412</v>
      </c>
    </row>
    <row r="6" spans="1:16" ht="19.5" customHeight="1" x14ac:dyDescent="0.4">
      <c r="C6" s="822"/>
      <c r="D6" s="823" t="s">
        <v>434</v>
      </c>
      <c r="E6" s="824" t="s">
        <v>435</v>
      </c>
      <c r="F6" s="825" t="s">
        <v>436</v>
      </c>
      <c r="G6" s="824" t="s">
        <v>437</v>
      </c>
      <c r="H6" s="824" t="s">
        <v>438</v>
      </c>
      <c r="I6" s="824" t="s">
        <v>439</v>
      </c>
      <c r="J6" s="825" t="s">
        <v>440</v>
      </c>
      <c r="K6" s="826" t="s">
        <v>441</v>
      </c>
      <c r="L6" s="827"/>
    </row>
    <row r="7" spans="1:16" x14ac:dyDescent="0.4">
      <c r="C7" s="828" t="s">
        <v>16</v>
      </c>
      <c r="D7" s="829">
        <v>1065</v>
      </c>
      <c r="E7" s="830">
        <v>458</v>
      </c>
      <c r="F7" s="830">
        <v>1523</v>
      </c>
      <c r="G7" s="830">
        <v>104</v>
      </c>
      <c r="H7" s="830">
        <v>34</v>
      </c>
      <c r="I7" s="830">
        <v>258</v>
      </c>
      <c r="J7" s="830">
        <v>396</v>
      </c>
      <c r="K7" s="831">
        <v>9370</v>
      </c>
      <c r="L7" s="832">
        <v>11289</v>
      </c>
    </row>
    <row r="8" spans="1:16" x14ac:dyDescent="0.4">
      <c r="C8" s="833" t="s">
        <v>15</v>
      </c>
      <c r="D8" s="834">
        <v>1266</v>
      </c>
      <c r="E8" s="835">
        <v>1115</v>
      </c>
      <c r="F8" s="835">
        <v>2381</v>
      </c>
      <c r="G8" s="835">
        <v>79</v>
      </c>
      <c r="H8" s="835">
        <v>121</v>
      </c>
      <c r="I8" s="835">
        <v>239</v>
      </c>
      <c r="J8" s="835">
        <v>439</v>
      </c>
      <c r="K8" s="836">
        <v>10154</v>
      </c>
      <c r="L8" s="837">
        <v>12974</v>
      </c>
    </row>
    <row r="9" spans="1:16" ht="14.25" x14ac:dyDescent="0.4">
      <c r="C9" s="833" t="s">
        <v>442</v>
      </c>
      <c r="D9" s="834">
        <v>565</v>
      </c>
      <c r="E9" s="835">
        <v>270</v>
      </c>
      <c r="F9" s="835">
        <v>835</v>
      </c>
      <c r="G9" s="835">
        <v>4</v>
      </c>
      <c r="H9" s="835">
        <v>29</v>
      </c>
      <c r="I9" s="835">
        <v>89</v>
      </c>
      <c r="J9" s="835">
        <v>122</v>
      </c>
      <c r="K9" s="836">
        <v>4425</v>
      </c>
      <c r="L9" s="837">
        <v>5382</v>
      </c>
      <c r="P9" s="21"/>
    </row>
    <row r="10" spans="1:16" x14ac:dyDescent="0.4">
      <c r="C10" s="833" t="s">
        <v>443</v>
      </c>
      <c r="D10" s="834">
        <v>188</v>
      </c>
      <c r="E10" s="835">
        <v>341</v>
      </c>
      <c r="F10" s="835">
        <v>529</v>
      </c>
      <c r="G10" s="835">
        <v>17</v>
      </c>
      <c r="H10" s="835">
        <v>10</v>
      </c>
      <c r="I10" s="835">
        <v>3</v>
      </c>
      <c r="J10" s="835">
        <v>30</v>
      </c>
      <c r="K10" s="836">
        <v>2652</v>
      </c>
      <c r="L10" s="837">
        <v>3211</v>
      </c>
    </row>
    <row r="11" spans="1:16" x14ac:dyDescent="0.4">
      <c r="C11" s="833" t="s">
        <v>13</v>
      </c>
      <c r="D11" s="834">
        <v>109</v>
      </c>
      <c r="E11" s="835">
        <v>283</v>
      </c>
      <c r="F11" s="835">
        <v>392</v>
      </c>
      <c r="G11" s="835" t="s">
        <v>83</v>
      </c>
      <c r="H11" s="835">
        <v>3</v>
      </c>
      <c r="I11" s="835">
        <v>160</v>
      </c>
      <c r="J11" s="835">
        <v>163</v>
      </c>
      <c r="K11" s="836">
        <v>1841</v>
      </c>
      <c r="L11" s="837">
        <v>2396</v>
      </c>
    </row>
    <row r="12" spans="1:16" x14ac:dyDescent="0.4">
      <c r="C12" s="833" t="s">
        <v>444</v>
      </c>
      <c r="D12" s="834">
        <v>184</v>
      </c>
      <c r="E12" s="835">
        <v>247</v>
      </c>
      <c r="F12" s="835">
        <v>431</v>
      </c>
      <c r="G12" s="835">
        <v>23</v>
      </c>
      <c r="H12" s="835" t="s">
        <v>83</v>
      </c>
      <c r="I12" s="835">
        <v>23</v>
      </c>
      <c r="J12" s="835">
        <v>46</v>
      </c>
      <c r="K12" s="836">
        <v>3123</v>
      </c>
      <c r="L12" s="837">
        <v>3600</v>
      </c>
    </row>
    <row r="13" spans="1:16" x14ac:dyDescent="0.4">
      <c r="C13" s="833" t="s">
        <v>445</v>
      </c>
      <c r="D13" s="834">
        <v>238</v>
      </c>
      <c r="E13" s="835">
        <v>232</v>
      </c>
      <c r="F13" s="835">
        <v>470</v>
      </c>
      <c r="G13" s="835">
        <v>70</v>
      </c>
      <c r="H13" s="835">
        <v>22</v>
      </c>
      <c r="I13" s="835">
        <v>45</v>
      </c>
      <c r="J13" s="835">
        <v>137</v>
      </c>
      <c r="K13" s="836">
        <v>3180</v>
      </c>
      <c r="L13" s="837">
        <v>3787</v>
      </c>
    </row>
    <row r="14" spans="1:16" x14ac:dyDescent="0.4">
      <c r="C14" s="833" t="s">
        <v>12</v>
      </c>
      <c r="D14" s="834">
        <v>86</v>
      </c>
      <c r="E14" s="835">
        <v>226</v>
      </c>
      <c r="F14" s="835">
        <v>312</v>
      </c>
      <c r="G14" s="835">
        <v>76</v>
      </c>
      <c r="H14" s="835" t="s">
        <v>83</v>
      </c>
      <c r="I14" s="835">
        <v>78</v>
      </c>
      <c r="J14" s="835">
        <v>154</v>
      </c>
      <c r="K14" s="836">
        <v>3305</v>
      </c>
      <c r="L14" s="837">
        <v>3771</v>
      </c>
    </row>
    <row r="15" spans="1:16" x14ac:dyDescent="0.4">
      <c r="C15" s="833" t="s">
        <v>446</v>
      </c>
      <c r="D15" s="834">
        <v>1265</v>
      </c>
      <c r="E15" s="835">
        <v>784</v>
      </c>
      <c r="F15" s="835">
        <v>2049</v>
      </c>
      <c r="G15" s="835">
        <v>52</v>
      </c>
      <c r="H15" s="835">
        <v>17</v>
      </c>
      <c r="I15" s="835">
        <v>133</v>
      </c>
      <c r="J15" s="835">
        <v>202</v>
      </c>
      <c r="K15" s="836">
        <v>6933</v>
      </c>
      <c r="L15" s="837">
        <v>9184</v>
      </c>
    </row>
    <row r="16" spans="1:16" x14ac:dyDescent="0.4">
      <c r="C16" s="833" t="s">
        <v>447</v>
      </c>
      <c r="D16" s="834">
        <v>1082</v>
      </c>
      <c r="E16" s="835">
        <v>462</v>
      </c>
      <c r="F16" s="835">
        <v>1544</v>
      </c>
      <c r="G16" s="835">
        <v>172</v>
      </c>
      <c r="H16" s="835">
        <v>26</v>
      </c>
      <c r="I16" s="835">
        <v>217</v>
      </c>
      <c r="J16" s="835">
        <v>415</v>
      </c>
      <c r="K16" s="836">
        <v>4386</v>
      </c>
      <c r="L16" s="837">
        <v>6345</v>
      </c>
    </row>
    <row r="17" spans="3:12" x14ac:dyDescent="0.4">
      <c r="C17" s="838" t="s">
        <v>448</v>
      </c>
      <c r="D17" s="834">
        <v>545</v>
      </c>
      <c r="E17" s="835">
        <v>1452</v>
      </c>
      <c r="F17" s="835">
        <v>1997</v>
      </c>
      <c r="G17" s="835">
        <v>65</v>
      </c>
      <c r="H17" s="835">
        <v>37</v>
      </c>
      <c r="I17" s="835">
        <v>146</v>
      </c>
      <c r="J17" s="835">
        <v>248</v>
      </c>
      <c r="K17" s="836">
        <v>5940</v>
      </c>
      <c r="L17" s="837">
        <v>8185</v>
      </c>
    </row>
    <row r="18" spans="3:12" x14ac:dyDescent="0.4">
      <c r="C18" s="838" t="s">
        <v>449</v>
      </c>
      <c r="D18" s="834">
        <v>1078</v>
      </c>
      <c r="E18" s="835">
        <v>1107</v>
      </c>
      <c r="F18" s="835">
        <v>2185</v>
      </c>
      <c r="G18" s="835">
        <v>257</v>
      </c>
      <c r="H18" s="835">
        <v>42</v>
      </c>
      <c r="I18" s="835">
        <v>59</v>
      </c>
      <c r="J18" s="835">
        <v>358</v>
      </c>
      <c r="K18" s="836">
        <v>7133</v>
      </c>
      <c r="L18" s="837">
        <v>9676</v>
      </c>
    </row>
    <row r="19" spans="3:12" x14ac:dyDescent="0.4">
      <c r="C19" s="833" t="s">
        <v>450</v>
      </c>
      <c r="D19" s="834">
        <v>331</v>
      </c>
      <c r="E19" s="835">
        <v>629</v>
      </c>
      <c r="F19" s="835">
        <v>960</v>
      </c>
      <c r="G19" s="835">
        <v>6</v>
      </c>
      <c r="H19" s="835">
        <v>68</v>
      </c>
      <c r="I19" s="835" t="s">
        <v>83</v>
      </c>
      <c r="J19" s="835">
        <v>74</v>
      </c>
      <c r="K19" s="836">
        <v>3860</v>
      </c>
      <c r="L19" s="837">
        <v>4894</v>
      </c>
    </row>
    <row r="20" spans="3:12" x14ac:dyDescent="0.4">
      <c r="C20" s="833" t="s">
        <v>451</v>
      </c>
      <c r="D20" s="834">
        <v>468</v>
      </c>
      <c r="E20" s="835">
        <v>360</v>
      </c>
      <c r="F20" s="835">
        <v>828</v>
      </c>
      <c r="G20" s="835">
        <v>10</v>
      </c>
      <c r="H20" s="835">
        <v>7</v>
      </c>
      <c r="I20" s="835">
        <v>185</v>
      </c>
      <c r="J20" s="835">
        <v>202</v>
      </c>
      <c r="K20" s="836">
        <v>3647</v>
      </c>
      <c r="L20" s="837">
        <v>4677</v>
      </c>
    </row>
    <row r="21" spans="3:12" x14ac:dyDescent="0.4">
      <c r="C21" s="833" t="s">
        <v>22</v>
      </c>
      <c r="D21" s="834">
        <v>990</v>
      </c>
      <c r="E21" s="835">
        <v>1068</v>
      </c>
      <c r="F21" s="835">
        <v>2058</v>
      </c>
      <c r="G21" s="835">
        <v>12</v>
      </c>
      <c r="H21" s="835">
        <v>18</v>
      </c>
      <c r="I21" s="835">
        <v>430</v>
      </c>
      <c r="J21" s="835">
        <v>460</v>
      </c>
      <c r="K21" s="836">
        <v>10257</v>
      </c>
      <c r="L21" s="837">
        <v>12775</v>
      </c>
    </row>
    <row r="22" spans="3:12" x14ac:dyDescent="0.4">
      <c r="C22" s="833" t="s">
        <v>452</v>
      </c>
      <c r="D22" s="834">
        <v>1129</v>
      </c>
      <c r="E22" s="835">
        <v>772</v>
      </c>
      <c r="F22" s="835">
        <v>1901</v>
      </c>
      <c r="G22" s="835">
        <v>7</v>
      </c>
      <c r="H22" s="835">
        <v>29</v>
      </c>
      <c r="I22" s="835">
        <v>144</v>
      </c>
      <c r="J22" s="835">
        <v>180</v>
      </c>
      <c r="K22" s="836">
        <v>5787</v>
      </c>
      <c r="L22" s="837">
        <v>7868</v>
      </c>
    </row>
    <row r="23" spans="3:12" x14ac:dyDescent="0.4">
      <c r="C23" s="833" t="s">
        <v>453</v>
      </c>
      <c r="D23" s="834">
        <v>597</v>
      </c>
      <c r="E23" s="835">
        <v>884</v>
      </c>
      <c r="F23" s="835">
        <v>1481</v>
      </c>
      <c r="G23" s="835">
        <v>12</v>
      </c>
      <c r="H23" s="835">
        <v>114</v>
      </c>
      <c r="I23" s="835">
        <v>44</v>
      </c>
      <c r="J23" s="835">
        <v>170</v>
      </c>
      <c r="K23" s="836">
        <v>7329</v>
      </c>
      <c r="L23" s="837">
        <v>8980</v>
      </c>
    </row>
    <row r="24" spans="3:12" x14ac:dyDescent="0.4">
      <c r="C24" s="833" t="s">
        <v>454</v>
      </c>
      <c r="D24" s="834">
        <v>476</v>
      </c>
      <c r="E24" s="835">
        <v>821</v>
      </c>
      <c r="F24" s="835">
        <v>1297</v>
      </c>
      <c r="G24" s="835">
        <v>101</v>
      </c>
      <c r="H24" s="835">
        <v>51</v>
      </c>
      <c r="I24" s="835">
        <v>80</v>
      </c>
      <c r="J24" s="835">
        <v>232</v>
      </c>
      <c r="K24" s="836">
        <v>7252</v>
      </c>
      <c r="L24" s="837">
        <v>8781</v>
      </c>
    </row>
    <row r="25" spans="3:12" x14ac:dyDescent="0.4">
      <c r="C25" s="833" t="s">
        <v>455</v>
      </c>
      <c r="D25" s="834">
        <v>937</v>
      </c>
      <c r="E25" s="835">
        <v>173</v>
      </c>
      <c r="F25" s="835">
        <v>1110</v>
      </c>
      <c r="G25" s="835">
        <v>70</v>
      </c>
      <c r="H25" s="835">
        <v>52</v>
      </c>
      <c r="I25" s="835">
        <v>23</v>
      </c>
      <c r="J25" s="835">
        <v>145</v>
      </c>
      <c r="K25" s="836">
        <v>4333</v>
      </c>
      <c r="L25" s="837">
        <v>5588</v>
      </c>
    </row>
    <row r="26" spans="3:12" x14ac:dyDescent="0.4">
      <c r="C26" s="833" t="s">
        <v>456</v>
      </c>
      <c r="D26" s="834">
        <v>201</v>
      </c>
      <c r="E26" s="835">
        <v>232</v>
      </c>
      <c r="F26" s="835">
        <v>433</v>
      </c>
      <c r="G26" s="835">
        <v>13</v>
      </c>
      <c r="H26" s="835" t="s">
        <v>83</v>
      </c>
      <c r="I26" s="835">
        <v>387</v>
      </c>
      <c r="J26" s="835">
        <v>400</v>
      </c>
      <c r="K26" s="836">
        <v>3266</v>
      </c>
      <c r="L26" s="837">
        <v>4099</v>
      </c>
    </row>
    <row r="27" spans="3:12" x14ac:dyDescent="0.4">
      <c r="C27" s="833" t="s">
        <v>457</v>
      </c>
      <c r="D27" s="834">
        <v>236</v>
      </c>
      <c r="E27" s="835">
        <v>222</v>
      </c>
      <c r="F27" s="835">
        <v>458</v>
      </c>
      <c r="G27" s="835">
        <v>5</v>
      </c>
      <c r="H27" s="835" t="s">
        <v>83</v>
      </c>
      <c r="I27" s="835">
        <v>1</v>
      </c>
      <c r="J27" s="835">
        <v>6</v>
      </c>
      <c r="K27" s="836">
        <v>1302</v>
      </c>
      <c r="L27" s="837">
        <v>1766</v>
      </c>
    </row>
    <row r="28" spans="3:12" x14ac:dyDescent="0.4">
      <c r="C28" s="833" t="s">
        <v>458</v>
      </c>
      <c r="D28" s="834">
        <v>1556</v>
      </c>
      <c r="E28" s="835">
        <v>1239</v>
      </c>
      <c r="F28" s="835">
        <v>2795</v>
      </c>
      <c r="G28" s="835">
        <v>19</v>
      </c>
      <c r="H28" s="835">
        <v>6</v>
      </c>
      <c r="I28" s="835">
        <v>11</v>
      </c>
      <c r="J28" s="835">
        <v>36</v>
      </c>
      <c r="K28" s="836">
        <v>4759</v>
      </c>
      <c r="L28" s="837">
        <v>7590</v>
      </c>
    </row>
    <row r="29" spans="3:12" x14ac:dyDescent="0.4">
      <c r="C29" s="833" t="s">
        <v>459</v>
      </c>
      <c r="D29" s="834">
        <v>1026</v>
      </c>
      <c r="E29" s="835">
        <v>1551</v>
      </c>
      <c r="F29" s="835">
        <v>2577</v>
      </c>
      <c r="G29" s="835">
        <v>87</v>
      </c>
      <c r="H29" s="835">
        <v>4</v>
      </c>
      <c r="I29" s="835">
        <v>38</v>
      </c>
      <c r="J29" s="835">
        <v>129</v>
      </c>
      <c r="K29" s="836">
        <v>3861</v>
      </c>
      <c r="L29" s="837">
        <v>6567</v>
      </c>
    </row>
    <row r="30" spans="3:12" x14ac:dyDescent="0.4">
      <c r="C30" s="833" t="s">
        <v>20</v>
      </c>
      <c r="D30" s="834">
        <v>921</v>
      </c>
      <c r="E30" s="835">
        <v>309</v>
      </c>
      <c r="F30" s="835">
        <v>1230</v>
      </c>
      <c r="G30" s="835" t="s">
        <v>83</v>
      </c>
      <c r="H30" s="835">
        <v>44</v>
      </c>
      <c r="I30" s="835">
        <v>43</v>
      </c>
      <c r="J30" s="835">
        <v>87</v>
      </c>
      <c r="K30" s="836">
        <v>5865</v>
      </c>
      <c r="L30" s="837">
        <v>7182</v>
      </c>
    </row>
    <row r="31" spans="3:12" x14ac:dyDescent="0.4">
      <c r="C31" s="833" t="s">
        <v>460</v>
      </c>
      <c r="D31" s="834">
        <v>436</v>
      </c>
      <c r="E31" s="835">
        <v>518</v>
      </c>
      <c r="F31" s="835">
        <v>954</v>
      </c>
      <c r="G31" s="835">
        <v>2</v>
      </c>
      <c r="H31" s="835" t="s">
        <v>83</v>
      </c>
      <c r="I31" s="835">
        <v>6</v>
      </c>
      <c r="J31" s="835">
        <v>8</v>
      </c>
      <c r="K31" s="836">
        <v>3810</v>
      </c>
      <c r="L31" s="837">
        <v>4772</v>
      </c>
    </row>
    <row r="32" spans="3:12" x14ac:dyDescent="0.4">
      <c r="C32" s="833" t="s">
        <v>461</v>
      </c>
      <c r="D32" s="834">
        <v>691</v>
      </c>
      <c r="E32" s="835">
        <v>255</v>
      </c>
      <c r="F32" s="835">
        <v>946</v>
      </c>
      <c r="G32" s="835">
        <v>46</v>
      </c>
      <c r="H32" s="835">
        <v>9</v>
      </c>
      <c r="I32" s="835">
        <v>16</v>
      </c>
      <c r="J32" s="835">
        <v>71</v>
      </c>
      <c r="K32" s="836">
        <v>4244</v>
      </c>
      <c r="L32" s="837">
        <v>5261</v>
      </c>
    </row>
    <row r="33" spans="3:12" x14ac:dyDescent="0.4">
      <c r="C33" s="833" t="s">
        <v>462</v>
      </c>
      <c r="D33" s="834">
        <v>184</v>
      </c>
      <c r="E33" s="835">
        <v>54</v>
      </c>
      <c r="F33" s="835">
        <v>238</v>
      </c>
      <c r="G33" s="835">
        <v>16</v>
      </c>
      <c r="H33" s="835" t="s">
        <v>83</v>
      </c>
      <c r="I33" s="835">
        <v>118</v>
      </c>
      <c r="J33" s="835">
        <v>134</v>
      </c>
      <c r="K33" s="836">
        <v>2035</v>
      </c>
      <c r="L33" s="837">
        <v>2407</v>
      </c>
    </row>
    <row r="34" spans="3:12" x14ac:dyDescent="0.4">
      <c r="C34" s="833" t="s">
        <v>463</v>
      </c>
      <c r="D34" s="834">
        <v>159</v>
      </c>
      <c r="E34" s="835">
        <v>901</v>
      </c>
      <c r="F34" s="835">
        <v>1060</v>
      </c>
      <c r="G34" s="835">
        <v>84</v>
      </c>
      <c r="H34" s="835">
        <v>9</v>
      </c>
      <c r="I34" s="835">
        <v>106</v>
      </c>
      <c r="J34" s="835">
        <v>199</v>
      </c>
      <c r="K34" s="836">
        <v>3874</v>
      </c>
      <c r="L34" s="837">
        <v>5133</v>
      </c>
    </row>
    <row r="35" spans="3:12" x14ac:dyDescent="0.4">
      <c r="C35" s="833" t="s">
        <v>464</v>
      </c>
      <c r="D35" s="834">
        <v>1109</v>
      </c>
      <c r="E35" s="835">
        <v>268</v>
      </c>
      <c r="F35" s="835">
        <v>1377</v>
      </c>
      <c r="G35" s="835">
        <v>33</v>
      </c>
      <c r="H35" s="835" t="s">
        <v>83</v>
      </c>
      <c r="I35" s="835">
        <v>11</v>
      </c>
      <c r="J35" s="835">
        <v>44</v>
      </c>
      <c r="K35" s="836">
        <v>4798</v>
      </c>
      <c r="L35" s="837">
        <v>6219</v>
      </c>
    </row>
    <row r="36" spans="3:12" x14ac:dyDescent="0.4">
      <c r="C36" s="833" t="s">
        <v>465</v>
      </c>
      <c r="D36" s="834">
        <v>612</v>
      </c>
      <c r="E36" s="835">
        <v>832</v>
      </c>
      <c r="F36" s="835">
        <v>1444</v>
      </c>
      <c r="G36" s="835">
        <v>1</v>
      </c>
      <c r="H36" s="835">
        <v>6</v>
      </c>
      <c r="I36" s="835">
        <v>26</v>
      </c>
      <c r="J36" s="835">
        <v>33</v>
      </c>
      <c r="K36" s="836">
        <v>4757</v>
      </c>
      <c r="L36" s="837">
        <v>6234</v>
      </c>
    </row>
    <row r="37" spans="3:12" x14ac:dyDescent="0.4">
      <c r="C37" s="833" t="s">
        <v>466</v>
      </c>
      <c r="D37" s="834">
        <v>284</v>
      </c>
      <c r="E37" s="835">
        <v>374</v>
      </c>
      <c r="F37" s="835">
        <v>658</v>
      </c>
      <c r="G37" s="835">
        <v>108</v>
      </c>
      <c r="H37" s="835">
        <v>14</v>
      </c>
      <c r="I37" s="835">
        <v>22</v>
      </c>
      <c r="J37" s="835">
        <v>144</v>
      </c>
      <c r="K37" s="836">
        <v>6294</v>
      </c>
      <c r="L37" s="837">
        <v>7096</v>
      </c>
    </row>
    <row r="38" spans="3:12" x14ac:dyDescent="0.4">
      <c r="C38" s="833" t="s">
        <v>467</v>
      </c>
      <c r="D38" s="834">
        <v>28</v>
      </c>
      <c r="E38" s="835">
        <v>88</v>
      </c>
      <c r="F38" s="835">
        <v>116</v>
      </c>
      <c r="G38" s="835" t="s">
        <v>83</v>
      </c>
      <c r="H38" s="835">
        <v>5</v>
      </c>
      <c r="I38" s="835" t="s">
        <v>83</v>
      </c>
      <c r="J38" s="835">
        <v>5</v>
      </c>
      <c r="K38" s="836">
        <v>1107</v>
      </c>
      <c r="L38" s="837">
        <v>1228</v>
      </c>
    </row>
    <row r="39" spans="3:12" x14ac:dyDescent="0.4">
      <c r="C39" s="833" t="s">
        <v>468</v>
      </c>
      <c r="D39" s="834">
        <v>225</v>
      </c>
      <c r="E39" s="835">
        <v>217</v>
      </c>
      <c r="F39" s="835">
        <v>442</v>
      </c>
      <c r="G39" s="835">
        <v>4</v>
      </c>
      <c r="H39" s="835" t="s">
        <v>83</v>
      </c>
      <c r="I39" s="835">
        <v>26</v>
      </c>
      <c r="J39" s="835">
        <v>30</v>
      </c>
      <c r="K39" s="836">
        <v>2971</v>
      </c>
      <c r="L39" s="837">
        <v>3443</v>
      </c>
    </row>
    <row r="40" spans="3:12" x14ac:dyDescent="0.4">
      <c r="C40" s="828" t="s">
        <v>469</v>
      </c>
      <c r="D40" s="829">
        <v>64</v>
      </c>
      <c r="E40" s="830">
        <v>46</v>
      </c>
      <c r="F40" s="830">
        <v>110</v>
      </c>
      <c r="G40" s="830">
        <v>11</v>
      </c>
      <c r="H40" s="830">
        <v>3</v>
      </c>
      <c r="I40" s="835" t="s">
        <v>83</v>
      </c>
      <c r="J40" s="830">
        <v>14</v>
      </c>
      <c r="K40" s="831">
        <v>1034</v>
      </c>
      <c r="L40" s="832">
        <v>1158</v>
      </c>
    </row>
    <row r="41" spans="3:12" x14ac:dyDescent="0.4">
      <c r="C41" s="833" t="s">
        <v>470</v>
      </c>
      <c r="D41" s="834">
        <v>154</v>
      </c>
      <c r="E41" s="835">
        <v>59</v>
      </c>
      <c r="F41" s="835">
        <v>213</v>
      </c>
      <c r="G41" s="835" t="s">
        <v>83</v>
      </c>
      <c r="H41" s="835" t="s">
        <v>83</v>
      </c>
      <c r="I41" s="835" t="s">
        <v>83</v>
      </c>
      <c r="J41" s="835">
        <v>0</v>
      </c>
      <c r="K41" s="836">
        <v>1698</v>
      </c>
      <c r="L41" s="837">
        <v>1911</v>
      </c>
    </row>
    <row r="42" spans="3:12" x14ac:dyDescent="0.4">
      <c r="C42" s="833" t="s">
        <v>471</v>
      </c>
      <c r="D42" s="834">
        <v>3</v>
      </c>
      <c r="E42" s="835">
        <v>36</v>
      </c>
      <c r="F42" s="835">
        <v>39</v>
      </c>
      <c r="G42" s="835">
        <v>2</v>
      </c>
      <c r="H42" s="835">
        <v>18</v>
      </c>
      <c r="I42" s="835" t="s">
        <v>83</v>
      </c>
      <c r="J42" s="835">
        <v>20</v>
      </c>
      <c r="K42" s="836">
        <v>800</v>
      </c>
      <c r="L42" s="837">
        <v>859</v>
      </c>
    </row>
    <row r="43" spans="3:12" x14ac:dyDescent="0.4">
      <c r="C43" s="833" t="s">
        <v>472</v>
      </c>
      <c r="D43" s="834">
        <v>438</v>
      </c>
      <c r="E43" s="835">
        <v>117</v>
      </c>
      <c r="F43" s="835">
        <v>555</v>
      </c>
      <c r="G43" s="835">
        <v>38</v>
      </c>
      <c r="H43" s="835">
        <v>11</v>
      </c>
      <c r="I43" s="835">
        <v>23</v>
      </c>
      <c r="J43" s="835">
        <v>72</v>
      </c>
      <c r="K43" s="836">
        <v>3523</v>
      </c>
      <c r="L43" s="837">
        <v>4150</v>
      </c>
    </row>
    <row r="44" spans="3:12" x14ac:dyDescent="0.4">
      <c r="C44" s="833" t="s">
        <v>473</v>
      </c>
      <c r="D44" s="834">
        <v>207</v>
      </c>
      <c r="E44" s="835">
        <v>354</v>
      </c>
      <c r="F44" s="835">
        <v>561</v>
      </c>
      <c r="G44" s="835">
        <v>24</v>
      </c>
      <c r="H44" s="835">
        <v>5</v>
      </c>
      <c r="I44" s="835">
        <v>9</v>
      </c>
      <c r="J44" s="835">
        <v>38</v>
      </c>
      <c r="K44" s="836">
        <v>4437</v>
      </c>
      <c r="L44" s="837">
        <v>5036</v>
      </c>
    </row>
    <row r="45" spans="3:12" x14ac:dyDescent="0.4">
      <c r="C45" s="833" t="s">
        <v>474</v>
      </c>
      <c r="D45" s="834">
        <v>9</v>
      </c>
      <c r="E45" s="835">
        <v>72</v>
      </c>
      <c r="F45" s="835">
        <v>81</v>
      </c>
      <c r="G45" s="835">
        <v>46</v>
      </c>
      <c r="H45" s="835" t="s">
        <v>83</v>
      </c>
      <c r="I45" s="835" t="s">
        <v>83</v>
      </c>
      <c r="J45" s="835">
        <v>46</v>
      </c>
      <c r="K45" s="836">
        <v>1641</v>
      </c>
      <c r="L45" s="837">
        <v>1768</v>
      </c>
    </row>
    <row r="46" spans="3:12" x14ac:dyDescent="0.4">
      <c r="C46" s="833" t="s">
        <v>25</v>
      </c>
      <c r="D46" s="834">
        <v>259</v>
      </c>
      <c r="E46" s="835">
        <v>411</v>
      </c>
      <c r="F46" s="835">
        <v>670</v>
      </c>
      <c r="G46" s="835">
        <v>45</v>
      </c>
      <c r="H46" s="835">
        <v>13</v>
      </c>
      <c r="I46" s="835">
        <v>20</v>
      </c>
      <c r="J46" s="835">
        <v>78</v>
      </c>
      <c r="K46" s="836">
        <v>4596</v>
      </c>
      <c r="L46" s="837">
        <v>5344</v>
      </c>
    </row>
    <row r="47" spans="3:12" x14ac:dyDescent="0.4">
      <c r="C47" s="833" t="s">
        <v>475</v>
      </c>
      <c r="D47" s="834">
        <v>38</v>
      </c>
      <c r="E47" s="835">
        <v>52</v>
      </c>
      <c r="F47" s="835">
        <v>90</v>
      </c>
      <c r="G47" s="835" t="s">
        <v>83</v>
      </c>
      <c r="H47" s="835" t="s">
        <v>83</v>
      </c>
      <c r="I47" s="835" t="s">
        <v>83</v>
      </c>
      <c r="J47" s="835">
        <v>0</v>
      </c>
      <c r="K47" s="836">
        <v>1092</v>
      </c>
      <c r="L47" s="837">
        <v>1182</v>
      </c>
    </row>
    <row r="48" spans="3:12" x14ac:dyDescent="0.4">
      <c r="C48" s="833" t="s">
        <v>476</v>
      </c>
      <c r="D48" s="834">
        <v>46</v>
      </c>
      <c r="E48" s="835">
        <v>45</v>
      </c>
      <c r="F48" s="835">
        <v>91</v>
      </c>
      <c r="G48" s="835">
        <v>2</v>
      </c>
      <c r="H48" s="835">
        <v>10</v>
      </c>
      <c r="I48" s="835">
        <v>79</v>
      </c>
      <c r="J48" s="835">
        <v>91</v>
      </c>
      <c r="K48" s="836">
        <v>3074</v>
      </c>
      <c r="L48" s="837">
        <v>3256</v>
      </c>
    </row>
    <row r="49" spans="3:12" x14ac:dyDescent="0.4">
      <c r="C49" s="833" t="s">
        <v>477</v>
      </c>
      <c r="D49" s="834">
        <v>594</v>
      </c>
      <c r="E49" s="835">
        <v>527</v>
      </c>
      <c r="F49" s="835">
        <v>1121</v>
      </c>
      <c r="G49" s="835">
        <v>8</v>
      </c>
      <c r="H49" s="835">
        <v>11</v>
      </c>
      <c r="I49" s="835">
        <v>91</v>
      </c>
      <c r="J49" s="835">
        <v>110</v>
      </c>
      <c r="K49" s="836">
        <v>5043</v>
      </c>
      <c r="L49" s="837">
        <v>6274</v>
      </c>
    </row>
    <row r="50" spans="3:12" x14ac:dyDescent="0.4">
      <c r="C50" s="833" t="s">
        <v>478</v>
      </c>
      <c r="D50" s="834">
        <v>144</v>
      </c>
      <c r="E50" s="835">
        <v>139</v>
      </c>
      <c r="F50" s="835">
        <v>283</v>
      </c>
      <c r="G50" s="835">
        <v>3</v>
      </c>
      <c r="H50" s="835">
        <v>8</v>
      </c>
      <c r="I50" s="835" t="s">
        <v>83</v>
      </c>
      <c r="J50" s="835">
        <v>11</v>
      </c>
      <c r="K50" s="836">
        <v>5080</v>
      </c>
      <c r="L50" s="837">
        <v>5374</v>
      </c>
    </row>
    <row r="51" spans="3:12" x14ac:dyDescent="0.4">
      <c r="C51" s="833" t="s">
        <v>479</v>
      </c>
      <c r="D51" s="834">
        <v>70</v>
      </c>
      <c r="E51" s="835">
        <v>148</v>
      </c>
      <c r="F51" s="835">
        <v>218</v>
      </c>
      <c r="G51" s="835">
        <v>33</v>
      </c>
      <c r="H51" s="835">
        <v>14</v>
      </c>
      <c r="I51" s="835">
        <v>16</v>
      </c>
      <c r="J51" s="835">
        <v>63</v>
      </c>
      <c r="K51" s="836">
        <v>1432</v>
      </c>
      <c r="L51" s="837">
        <v>1713</v>
      </c>
    </row>
    <row r="52" spans="3:12" x14ac:dyDescent="0.4">
      <c r="C52" s="833" t="s">
        <v>480</v>
      </c>
      <c r="D52" s="834">
        <v>334</v>
      </c>
      <c r="E52" s="835">
        <v>747</v>
      </c>
      <c r="F52" s="835">
        <v>1081</v>
      </c>
      <c r="G52" s="835">
        <v>33</v>
      </c>
      <c r="H52" s="835">
        <v>11</v>
      </c>
      <c r="I52" s="835">
        <v>6</v>
      </c>
      <c r="J52" s="835">
        <v>50</v>
      </c>
      <c r="K52" s="836">
        <v>6327</v>
      </c>
      <c r="L52" s="837">
        <v>7458</v>
      </c>
    </row>
    <row r="53" spans="3:12" x14ac:dyDescent="0.4">
      <c r="C53" s="833" t="s">
        <v>481</v>
      </c>
      <c r="D53" s="834">
        <v>258</v>
      </c>
      <c r="E53" s="835">
        <v>608</v>
      </c>
      <c r="F53" s="835">
        <v>866</v>
      </c>
      <c r="G53" s="835">
        <v>33</v>
      </c>
      <c r="H53" s="835">
        <v>71</v>
      </c>
      <c r="I53" s="835">
        <v>39</v>
      </c>
      <c r="J53" s="835">
        <v>143</v>
      </c>
      <c r="K53" s="836">
        <v>5194</v>
      </c>
      <c r="L53" s="837">
        <v>6203</v>
      </c>
    </row>
    <row r="54" spans="3:12" x14ac:dyDescent="0.4">
      <c r="C54" s="833" t="s">
        <v>482</v>
      </c>
      <c r="D54" s="834">
        <v>87</v>
      </c>
      <c r="E54" s="835">
        <v>283</v>
      </c>
      <c r="F54" s="835">
        <v>370</v>
      </c>
      <c r="G54" s="835" t="s">
        <v>83</v>
      </c>
      <c r="H54" s="835">
        <v>1</v>
      </c>
      <c r="I54" s="835">
        <v>1</v>
      </c>
      <c r="J54" s="835">
        <v>2</v>
      </c>
      <c r="K54" s="836">
        <v>1781</v>
      </c>
      <c r="L54" s="837">
        <v>2153</v>
      </c>
    </row>
    <row r="55" spans="3:12" x14ac:dyDescent="0.4">
      <c r="C55" s="833" t="s">
        <v>31</v>
      </c>
      <c r="D55" s="834">
        <v>20</v>
      </c>
      <c r="E55" s="835">
        <v>231</v>
      </c>
      <c r="F55" s="835">
        <v>251</v>
      </c>
      <c r="G55" s="835" t="s">
        <v>83</v>
      </c>
      <c r="H55" s="835">
        <v>7</v>
      </c>
      <c r="I55" s="835">
        <v>85</v>
      </c>
      <c r="J55" s="835">
        <v>92</v>
      </c>
      <c r="K55" s="836">
        <v>1803</v>
      </c>
      <c r="L55" s="837">
        <v>2146</v>
      </c>
    </row>
    <row r="56" spans="3:12" x14ac:dyDescent="0.4">
      <c r="C56" s="833" t="s">
        <v>32</v>
      </c>
      <c r="D56" s="834" t="s">
        <v>83</v>
      </c>
      <c r="E56" s="835" t="s">
        <v>83</v>
      </c>
      <c r="F56" s="835">
        <v>0</v>
      </c>
      <c r="G56" s="835" t="s">
        <v>83</v>
      </c>
      <c r="H56" s="835" t="s">
        <v>83</v>
      </c>
      <c r="I56" s="835" t="s">
        <v>83</v>
      </c>
      <c r="J56" s="835">
        <v>0</v>
      </c>
      <c r="K56" s="836">
        <v>25</v>
      </c>
      <c r="L56" s="837">
        <v>25</v>
      </c>
    </row>
    <row r="57" spans="3:12" x14ac:dyDescent="0.4">
      <c r="C57" s="833" t="s">
        <v>483</v>
      </c>
      <c r="D57" s="834" t="s">
        <v>83</v>
      </c>
      <c r="E57" s="835">
        <v>74</v>
      </c>
      <c r="F57" s="835">
        <v>74</v>
      </c>
      <c r="G57" s="835" t="s">
        <v>83</v>
      </c>
      <c r="H57" s="835" t="s">
        <v>83</v>
      </c>
      <c r="I57" s="835" t="s">
        <v>83</v>
      </c>
      <c r="J57" s="835">
        <v>0</v>
      </c>
      <c r="K57" s="836">
        <v>476</v>
      </c>
      <c r="L57" s="837">
        <v>550</v>
      </c>
    </row>
    <row r="58" spans="3:12" x14ac:dyDescent="0.4">
      <c r="C58" s="833" t="s">
        <v>484</v>
      </c>
      <c r="D58" s="834" t="s">
        <v>83</v>
      </c>
      <c r="E58" s="835">
        <v>17</v>
      </c>
      <c r="F58" s="835">
        <v>17</v>
      </c>
      <c r="G58" s="835" t="s">
        <v>83</v>
      </c>
      <c r="H58" s="835" t="s">
        <v>83</v>
      </c>
      <c r="I58" s="835" t="s">
        <v>83</v>
      </c>
      <c r="J58" s="835">
        <v>0</v>
      </c>
      <c r="K58" s="836">
        <v>350</v>
      </c>
      <c r="L58" s="837">
        <v>367</v>
      </c>
    </row>
    <row r="59" spans="3:12" x14ac:dyDescent="0.4">
      <c r="C59" s="833" t="s">
        <v>485</v>
      </c>
      <c r="D59" s="834">
        <v>43</v>
      </c>
      <c r="E59" s="835">
        <v>26</v>
      </c>
      <c r="F59" s="835">
        <v>69</v>
      </c>
      <c r="G59" s="835">
        <v>4</v>
      </c>
      <c r="H59" s="835" t="s">
        <v>83</v>
      </c>
      <c r="I59" s="835">
        <v>56</v>
      </c>
      <c r="J59" s="835">
        <v>60</v>
      </c>
      <c r="K59" s="836">
        <v>2372</v>
      </c>
      <c r="L59" s="837">
        <v>2501</v>
      </c>
    </row>
    <row r="60" spans="3:12" x14ac:dyDescent="0.4">
      <c r="C60" s="833" t="s">
        <v>486</v>
      </c>
      <c r="D60" s="834">
        <v>80</v>
      </c>
      <c r="E60" s="835">
        <v>314</v>
      </c>
      <c r="F60" s="835">
        <v>394</v>
      </c>
      <c r="G60" s="835">
        <v>87</v>
      </c>
      <c r="H60" s="835">
        <v>12</v>
      </c>
      <c r="I60" s="835" t="s">
        <v>83</v>
      </c>
      <c r="J60" s="835">
        <v>99</v>
      </c>
      <c r="K60" s="836">
        <v>2295</v>
      </c>
      <c r="L60" s="837">
        <v>2788</v>
      </c>
    </row>
    <row r="61" spans="3:12" x14ac:dyDescent="0.4">
      <c r="C61" s="833" t="s">
        <v>28</v>
      </c>
      <c r="D61" s="834">
        <v>434</v>
      </c>
      <c r="E61" s="835">
        <v>67</v>
      </c>
      <c r="F61" s="835">
        <v>501</v>
      </c>
      <c r="G61" s="835">
        <v>34</v>
      </c>
      <c r="H61" s="835">
        <v>37</v>
      </c>
      <c r="I61" s="835">
        <v>8</v>
      </c>
      <c r="J61" s="835">
        <v>79</v>
      </c>
      <c r="K61" s="836">
        <v>3701</v>
      </c>
      <c r="L61" s="837">
        <v>4281</v>
      </c>
    </row>
    <row r="62" spans="3:12" x14ac:dyDescent="0.4">
      <c r="C62" s="833" t="s">
        <v>487</v>
      </c>
      <c r="D62" s="834">
        <v>15</v>
      </c>
      <c r="E62" s="835">
        <v>35</v>
      </c>
      <c r="F62" s="835">
        <v>50</v>
      </c>
      <c r="G62" s="835">
        <v>1</v>
      </c>
      <c r="H62" s="835">
        <v>4</v>
      </c>
      <c r="I62" s="835">
        <v>4</v>
      </c>
      <c r="J62" s="835">
        <v>9</v>
      </c>
      <c r="K62" s="836">
        <v>1954</v>
      </c>
      <c r="L62" s="837">
        <v>2013</v>
      </c>
    </row>
    <row r="63" spans="3:12" x14ac:dyDescent="0.4">
      <c r="C63" s="833" t="s">
        <v>488</v>
      </c>
      <c r="D63" s="834">
        <v>1698</v>
      </c>
      <c r="E63" s="835">
        <v>843</v>
      </c>
      <c r="F63" s="835">
        <v>2541</v>
      </c>
      <c r="G63" s="835">
        <v>58</v>
      </c>
      <c r="H63" s="835">
        <v>28</v>
      </c>
      <c r="I63" s="835">
        <v>106</v>
      </c>
      <c r="J63" s="835">
        <v>192</v>
      </c>
      <c r="K63" s="836">
        <v>6665</v>
      </c>
      <c r="L63" s="837">
        <v>9398</v>
      </c>
    </row>
    <row r="64" spans="3:12" x14ac:dyDescent="0.4">
      <c r="C64" s="833" t="s">
        <v>489</v>
      </c>
      <c r="D64" s="834">
        <v>506</v>
      </c>
      <c r="E64" s="835">
        <v>285</v>
      </c>
      <c r="F64" s="835">
        <v>791</v>
      </c>
      <c r="G64" s="835" t="s">
        <v>83</v>
      </c>
      <c r="H64" s="835" t="s">
        <v>83</v>
      </c>
      <c r="I64" s="835">
        <v>2</v>
      </c>
      <c r="J64" s="835">
        <v>2</v>
      </c>
      <c r="K64" s="836">
        <v>1206</v>
      </c>
      <c r="L64" s="837">
        <v>1999</v>
      </c>
    </row>
    <row r="65" spans="3:12" x14ac:dyDescent="0.4">
      <c r="C65" s="833" t="s">
        <v>490</v>
      </c>
      <c r="D65" s="834">
        <v>12</v>
      </c>
      <c r="E65" s="835">
        <v>22</v>
      </c>
      <c r="F65" s="835">
        <v>34</v>
      </c>
      <c r="G65" s="835" t="s">
        <v>83</v>
      </c>
      <c r="H65" s="835" t="s">
        <v>83</v>
      </c>
      <c r="I65" s="835" t="s">
        <v>83</v>
      </c>
      <c r="J65" s="835">
        <v>0</v>
      </c>
      <c r="K65" s="836">
        <v>62</v>
      </c>
      <c r="L65" s="837">
        <v>96</v>
      </c>
    </row>
    <row r="66" spans="3:12" x14ac:dyDescent="0.4">
      <c r="C66" s="833" t="s">
        <v>491</v>
      </c>
      <c r="D66" s="834">
        <v>156</v>
      </c>
      <c r="E66" s="835">
        <v>376</v>
      </c>
      <c r="F66" s="835">
        <v>532</v>
      </c>
      <c r="G66" s="835" t="s">
        <v>83</v>
      </c>
      <c r="H66" s="835" t="s">
        <v>83</v>
      </c>
      <c r="I66" s="835" t="s">
        <v>83</v>
      </c>
      <c r="J66" s="835">
        <v>0</v>
      </c>
      <c r="K66" s="836">
        <v>482</v>
      </c>
      <c r="L66" s="837">
        <v>1014</v>
      </c>
    </row>
    <row r="67" spans="3:12" x14ac:dyDescent="0.4">
      <c r="C67" s="833" t="s">
        <v>492</v>
      </c>
      <c r="D67" s="834" t="s">
        <v>83</v>
      </c>
      <c r="E67" s="835" t="s">
        <v>83</v>
      </c>
      <c r="F67" s="835">
        <v>0</v>
      </c>
      <c r="G67" s="835" t="s">
        <v>83</v>
      </c>
      <c r="H67" s="835" t="s">
        <v>83</v>
      </c>
      <c r="I67" s="835" t="s">
        <v>83</v>
      </c>
      <c r="J67" s="835">
        <v>0</v>
      </c>
      <c r="K67" s="836">
        <v>122</v>
      </c>
      <c r="L67" s="837">
        <v>122</v>
      </c>
    </row>
    <row r="68" spans="3:12" x14ac:dyDescent="0.4">
      <c r="C68" s="833" t="s">
        <v>493</v>
      </c>
      <c r="D68" s="834" t="s">
        <v>83</v>
      </c>
      <c r="E68" s="835" t="s">
        <v>83</v>
      </c>
      <c r="F68" s="835">
        <v>0</v>
      </c>
      <c r="G68" s="835" t="s">
        <v>83</v>
      </c>
      <c r="H68" s="835" t="s">
        <v>83</v>
      </c>
      <c r="I68" s="835" t="s">
        <v>83</v>
      </c>
      <c r="J68" s="835">
        <v>0</v>
      </c>
      <c r="K68" s="836">
        <v>5</v>
      </c>
      <c r="L68" s="837">
        <v>5</v>
      </c>
    </row>
    <row r="69" spans="3:12" ht="14.25" thickBot="1" x14ac:dyDescent="0.45">
      <c r="C69" s="839" t="s">
        <v>494</v>
      </c>
      <c r="D69" s="834" t="s">
        <v>83</v>
      </c>
      <c r="E69" s="835" t="s">
        <v>83</v>
      </c>
      <c r="F69" s="840">
        <v>0</v>
      </c>
      <c r="G69" s="835" t="s">
        <v>83</v>
      </c>
      <c r="H69" s="840">
        <v>7</v>
      </c>
      <c r="I69" s="835" t="s">
        <v>83</v>
      </c>
      <c r="J69" s="840">
        <v>7</v>
      </c>
      <c r="K69" s="841">
        <v>240</v>
      </c>
      <c r="L69" s="842">
        <v>247</v>
      </c>
    </row>
    <row r="70" spans="3:12" x14ac:dyDescent="0.4">
      <c r="C70" s="843" t="s">
        <v>495</v>
      </c>
      <c r="D70" s="844">
        <v>25936</v>
      </c>
      <c r="E70" s="845">
        <v>24678</v>
      </c>
      <c r="F70" s="845">
        <v>50614</v>
      </c>
      <c r="G70" s="845">
        <v>2017</v>
      </c>
      <c r="H70" s="845">
        <v>1048</v>
      </c>
      <c r="I70" s="845">
        <v>3712</v>
      </c>
      <c r="J70" s="845">
        <v>6777</v>
      </c>
      <c r="K70" s="846">
        <v>226360</v>
      </c>
      <c r="L70" s="847">
        <v>283751</v>
      </c>
    </row>
    <row r="71" spans="3:12" x14ac:dyDescent="0.4">
      <c r="C71" s="848" t="s">
        <v>496</v>
      </c>
      <c r="D71" s="849">
        <v>434</v>
      </c>
      <c r="E71" s="850">
        <v>785</v>
      </c>
      <c r="F71" s="850">
        <v>1219</v>
      </c>
      <c r="G71" s="850">
        <v>48</v>
      </c>
      <c r="H71" s="850">
        <v>27</v>
      </c>
      <c r="I71" s="850">
        <v>86</v>
      </c>
      <c r="J71" s="850">
        <v>161</v>
      </c>
      <c r="K71" s="851">
        <v>6662</v>
      </c>
      <c r="L71" s="852">
        <v>8042</v>
      </c>
    </row>
    <row r="72" spans="3:12" ht="14.25" thickBot="1" x14ac:dyDescent="0.45">
      <c r="C72" s="853" t="s">
        <v>497</v>
      </c>
      <c r="D72" s="854">
        <v>26370</v>
      </c>
      <c r="E72" s="855">
        <v>25463</v>
      </c>
      <c r="F72" s="855">
        <v>51833</v>
      </c>
      <c r="G72" s="855">
        <v>2065</v>
      </c>
      <c r="H72" s="855">
        <v>1075</v>
      </c>
      <c r="I72" s="855">
        <v>3798</v>
      </c>
      <c r="J72" s="855">
        <v>6938</v>
      </c>
      <c r="K72" s="856">
        <v>233022</v>
      </c>
      <c r="L72" s="857">
        <v>291793</v>
      </c>
    </row>
    <row r="73" spans="3:12" ht="16.5" customHeight="1" x14ac:dyDescent="0.4">
      <c r="J73" s="757"/>
      <c r="K73" s="757"/>
      <c r="L73" s="810" t="s">
        <v>498</v>
      </c>
    </row>
    <row r="79" spans="3:12" x14ac:dyDescent="0.4">
      <c r="I79" s="858"/>
    </row>
  </sheetData>
  <mergeCells count="2">
    <mergeCell ref="C5:C6"/>
    <mergeCell ref="L5:L6"/>
  </mergeCells>
  <phoneticPr fontId="4"/>
  <conditionalFormatting sqref="D7:E55 D59:E66 E57:E58">
    <cfRule type="cellIs" dxfId="2" priority="3" operator="between">
      <formula>0</formula>
      <formula>0</formula>
    </cfRule>
  </conditionalFormatting>
  <conditionalFormatting sqref="G7:I69">
    <cfRule type="cellIs" dxfId="1" priority="2" operator="between">
      <formula>0</formula>
      <formula>0</formula>
    </cfRule>
  </conditionalFormatting>
  <conditionalFormatting sqref="D67:E69 D57:D58 D56:E56">
    <cfRule type="cellIs" dxfId="0" priority="1" operator="between">
      <formula>0</formula>
      <formula>0</formula>
    </cfRule>
  </conditionalFormatting>
  <hyperlinks>
    <hyperlink ref="A1" location="基本情報!C103" display="基本情報"/>
  </hyperlinks>
  <pageMargins left="0.25" right="0.25" top="0.75" bottom="0.75" header="0.3" footer="0.3"/>
  <pageSetup paperSize="9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9">
    <tabColor rgb="FF99CCFF"/>
    <pageSetUpPr fitToPage="1"/>
  </sheetPr>
  <dimension ref="A1:Q16"/>
  <sheetViews>
    <sheetView zoomScaleNormal="100" zoomScaleSheetLayoutView="85" workbookViewId="0">
      <selection activeCell="C4" sqref="C4"/>
    </sheetView>
  </sheetViews>
  <sheetFormatPr defaultColWidth="11" defaultRowHeight="13.5" x14ac:dyDescent="0.4"/>
  <cols>
    <col min="1" max="1" width="4.625" style="859" customWidth="1"/>
    <col min="2" max="2" width="2.125" style="859" customWidth="1"/>
    <col min="3" max="3" width="15" style="859" customWidth="1"/>
    <col min="4" max="15" width="11" style="859"/>
    <col min="16" max="16" width="14.125" style="859" customWidth="1"/>
    <col min="17" max="17" width="12" style="859" customWidth="1"/>
    <col min="18" max="16384" width="11" style="859"/>
  </cols>
  <sheetData>
    <row r="1" spans="1:17" x14ac:dyDescent="0.4">
      <c r="A1" s="7" t="s">
        <v>2</v>
      </c>
      <c r="B1" s="8"/>
    </row>
    <row r="2" spans="1:17" x14ac:dyDescent="0.4">
      <c r="A2" s="10"/>
      <c r="B2" s="8"/>
    </row>
    <row r="3" spans="1:17" ht="21" customHeight="1" x14ac:dyDescent="0.4">
      <c r="B3" s="8"/>
      <c r="C3" s="860" t="s">
        <v>499</v>
      </c>
    </row>
    <row r="4" spans="1:17" ht="16.5" customHeight="1" thickBot="1" x14ac:dyDescent="0.45">
      <c r="B4" s="9"/>
      <c r="C4" s="861"/>
      <c r="D4" s="861"/>
      <c r="E4" s="759"/>
      <c r="G4" s="759"/>
      <c r="Q4" s="862" t="s">
        <v>500</v>
      </c>
    </row>
    <row r="5" spans="1:17" ht="33.75" customHeight="1" x14ac:dyDescent="0.4">
      <c r="C5" s="863" t="s">
        <v>501</v>
      </c>
      <c r="D5" s="864" t="s">
        <v>414</v>
      </c>
      <c r="E5" s="864" t="s">
        <v>417</v>
      </c>
      <c r="F5" s="864" t="s">
        <v>418</v>
      </c>
      <c r="G5" s="865" t="s">
        <v>502</v>
      </c>
      <c r="H5" s="864" t="s">
        <v>503</v>
      </c>
      <c r="I5" s="864" t="s">
        <v>504</v>
      </c>
      <c r="J5" s="864" t="s">
        <v>505</v>
      </c>
      <c r="K5" s="864" t="s">
        <v>506</v>
      </c>
      <c r="L5" s="865" t="s">
        <v>507</v>
      </c>
      <c r="M5" s="865" t="s">
        <v>425</v>
      </c>
      <c r="N5" s="865" t="s">
        <v>426</v>
      </c>
      <c r="O5" s="866" t="s">
        <v>427</v>
      </c>
      <c r="P5" s="867" t="s">
        <v>508</v>
      </c>
      <c r="Q5" s="868" t="s">
        <v>509</v>
      </c>
    </row>
    <row r="6" spans="1:17" ht="33.75" customHeight="1" thickBot="1" x14ac:dyDescent="0.45">
      <c r="C6" s="869" t="s">
        <v>510</v>
      </c>
      <c r="D6" s="870">
        <v>1018</v>
      </c>
      <c r="E6" s="870">
        <v>1988</v>
      </c>
      <c r="F6" s="870">
        <v>1899</v>
      </c>
      <c r="G6" s="871">
        <v>2479</v>
      </c>
      <c r="H6" s="870">
        <v>1064</v>
      </c>
      <c r="I6" s="870">
        <v>1566</v>
      </c>
      <c r="J6" s="870">
        <v>1524</v>
      </c>
      <c r="K6" s="870">
        <v>1143</v>
      </c>
      <c r="L6" s="871">
        <v>1283</v>
      </c>
      <c r="M6" s="870">
        <v>2243</v>
      </c>
      <c r="N6" s="870">
        <v>1342</v>
      </c>
      <c r="O6" s="872">
        <v>1421</v>
      </c>
      <c r="P6" s="873">
        <v>18970</v>
      </c>
      <c r="Q6" s="874">
        <v>1580.8333333333333</v>
      </c>
    </row>
    <row r="7" spans="1:17" x14ac:dyDescent="0.4">
      <c r="E7" s="810"/>
      <c r="G7" s="810"/>
      <c r="Q7" s="875"/>
    </row>
    <row r="8" spans="1:17" ht="14.25" thickBot="1" x14ac:dyDescent="0.45">
      <c r="Q8" s="759"/>
    </row>
    <row r="9" spans="1:17" ht="33.75" customHeight="1" x14ac:dyDescent="0.4">
      <c r="C9" s="876" t="s">
        <v>501</v>
      </c>
      <c r="D9" s="864" t="s">
        <v>414</v>
      </c>
      <c r="E9" s="864" t="s">
        <v>417</v>
      </c>
      <c r="F9" s="864" t="s">
        <v>418</v>
      </c>
      <c r="G9" s="865" t="s">
        <v>502</v>
      </c>
      <c r="H9" s="864" t="s">
        <v>503</v>
      </c>
      <c r="I9" s="864" t="s">
        <v>504</v>
      </c>
      <c r="J9" s="864" t="s">
        <v>505</v>
      </c>
      <c r="K9" s="864" t="s">
        <v>506</v>
      </c>
      <c r="L9" s="865" t="s">
        <v>507</v>
      </c>
      <c r="M9" s="865" t="s">
        <v>425</v>
      </c>
      <c r="N9" s="865" t="s">
        <v>426</v>
      </c>
      <c r="O9" s="866" t="s">
        <v>427</v>
      </c>
      <c r="P9" s="867" t="s">
        <v>511</v>
      </c>
      <c r="Q9" s="868" t="s">
        <v>509</v>
      </c>
    </row>
    <row r="10" spans="1:17" ht="33.75" customHeight="1" thickBot="1" x14ac:dyDescent="0.45">
      <c r="C10" s="877" t="s">
        <v>512</v>
      </c>
      <c r="D10" s="870">
        <v>2201</v>
      </c>
      <c r="E10" s="870">
        <v>4207</v>
      </c>
      <c r="F10" s="870">
        <v>4707</v>
      </c>
      <c r="G10" s="871">
        <v>6734</v>
      </c>
      <c r="H10" s="870">
        <v>2269</v>
      </c>
      <c r="I10" s="870">
        <v>3534</v>
      </c>
      <c r="J10" s="870">
        <v>3353</v>
      </c>
      <c r="K10" s="870">
        <v>2369</v>
      </c>
      <c r="L10" s="871">
        <v>3368</v>
      </c>
      <c r="M10" s="870">
        <v>3089</v>
      </c>
      <c r="N10" s="870">
        <v>2964</v>
      </c>
      <c r="O10" s="872">
        <v>3603</v>
      </c>
      <c r="P10" s="873">
        <v>42398</v>
      </c>
      <c r="Q10" s="874">
        <v>3533.1666666666665</v>
      </c>
    </row>
    <row r="11" spans="1:17" x14ac:dyDescent="0.4">
      <c r="Q11" s="810"/>
    </row>
    <row r="12" spans="1:17" ht="14.25" thickBot="1" x14ac:dyDescent="0.45">
      <c r="Q12" s="759"/>
    </row>
    <row r="13" spans="1:17" ht="33.75" customHeight="1" x14ac:dyDescent="0.4">
      <c r="C13" s="876" t="s">
        <v>501</v>
      </c>
      <c r="D13" s="864" t="s">
        <v>414</v>
      </c>
      <c r="E13" s="864" t="s">
        <v>417</v>
      </c>
      <c r="F13" s="864" t="s">
        <v>418</v>
      </c>
      <c r="G13" s="865" t="s">
        <v>502</v>
      </c>
      <c r="H13" s="864" t="s">
        <v>503</v>
      </c>
      <c r="I13" s="864" t="s">
        <v>504</v>
      </c>
      <c r="J13" s="864" t="s">
        <v>505</v>
      </c>
      <c r="K13" s="864" t="s">
        <v>506</v>
      </c>
      <c r="L13" s="865" t="s">
        <v>507</v>
      </c>
      <c r="M13" s="865" t="s">
        <v>425</v>
      </c>
      <c r="N13" s="865" t="s">
        <v>426</v>
      </c>
      <c r="O13" s="866" t="s">
        <v>427</v>
      </c>
      <c r="P13" s="867" t="s">
        <v>513</v>
      </c>
      <c r="Q13" s="868" t="s">
        <v>509</v>
      </c>
    </row>
    <row r="14" spans="1:17" ht="33.75" customHeight="1" thickBot="1" x14ac:dyDescent="0.45">
      <c r="C14" s="878" t="s">
        <v>514</v>
      </c>
      <c r="D14" s="870">
        <v>1501</v>
      </c>
      <c r="E14" s="870">
        <v>2767</v>
      </c>
      <c r="F14" s="870">
        <v>3245</v>
      </c>
      <c r="G14" s="871">
        <v>4781</v>
      </c>
      <c r="H14" s="870">
        <v>1308</v>
      </c>
      <c r="I14" s="870">
        <v>2368</v>
      </c>
      <c r="J14" s="870">
        <v>2202</v>
      </c>
      <c r="K14" s="870">
        <v>1500</v>
      </c>
      <c r="L14" s="871">
        <v>2227</v>
      </c>
      <c r="M14" s="870">
        <v>2002</v>
      </c>
      <c r="N14" s="870">
        <v>1914</v>
      </c>
      <c r="O14" s="872">
        <v>2465</v>
      </c>
      <c r="P14" s="873">
        <v>28280</v>
      </c>
      <c r="Q14" s="874">
        <v>2356.6666666666665</v>
      </c>
    </row>
    <row r="15" spans="1:17" ht="16.5" x14ac:dyDescent="0.4">
      <c r="C15" s="879"/>
      <c r="D15" s="880"/>
      <c r="E15" s="880"/>
      <c r="F15" s="880"/>
      <c r="G15" s="880"/>
      <c r="H15" s="880"/>
      <c r="I15" s="880"/>
      <c r="J15" s="880"/>
      <c r="K15" s="880"/>
      <c r="L15" s="880"/>
      <c r="M15" s="880"/>
      <c r="N15" s="880"/>
      <c r="O15" s="880"/>
      <c r="P15" s="880"/>
      <c r="Q15" s="810" t="s">
        <v>498</v>
      </c>
    </row>
    <row r="16" spans="1:17" x14ac:dyDescent="0.4">
      <c r="Q16" s="810"/>
    </row>
  </sheetData>
  <phoneticPr fontId="4"/>
  <hyperlinks>
    <hyperlink ref="A1" location="基本情報!C104" display="基本情報"/>
  </hyperlinks>
  <pageMargins left="1" right="1" top="1" bottom="1" header="0.5" footer="0.5"/>
  <pageSetup paperSize="9" scale="6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28">
    <tabColor rgb="FF99CCFF"/>
  </sheetPr>
  <dimension ref="A1:R45"/>
  <sheetViews>
    <sheetView zoomScaleNormal="100" zoomScaleSheetLayoutView="100" workbookViewId="0">
      <selection activeCell="C4" sqref="C4"/>
    </sheetView>
  </sheetViews>
  <sheetFormatPr defaultRowHeight="13.5" x14ac:dyDescent="0.4"/>
  <cols>
    <col min="1" max="1" width="4.625" style="36" customWidth="1"/>
    <col min="2" max="2" width="2.125" style="36" customWidth="1"/>
    <col min="3" max="3" width="5" style="36" customWidth="1"/>
    <col min="4" max="4" width="18.625" style="36" customWidth="1"/>
    <col min="5" max="5" width="12.625" style="36" customWidth="1"/>
    <col min="6" max="9" width="8.5" style="36" customWidth="1"/>
    <col min="10" max="10" width="8.5" style="393" customWidth="1"/>
    <col min="11" max="17" width="8.5" style="36" customWidth="1"/>
    <col min="18" max="18" width="9.875" style="36" customWidth="1"/>
    <col min="19" max="16384" width="9" style="36"/>
  </cols>
  <sheetData>
    <row r="1" spans="1:18" ht="13.5" customHeight="1" x14ac:dyDescent="0.4">
      <c r="A1" s="7" t="s">
        <v>2</v>
      </c>
      <c r="B1" s="7"/>
    </row>
    <row r="2" spans="1:18" ht="13.5" customHeight="1" x14ac:dyDescent="0.4"/>
    <row r="3" spans="1:18" ht="21" customHeight="1" x14ac:dyDescent="0.4">
      <c r="C3" s="881" t="s">
        <v>515</v>
      </c>
    </row>
    <row r="4" spans="1:18" ht="16.5" customHeight="1" x14ac:dyDescent="0.4">
      <c r="R4" s="160" t="s">
        <v>516</v>
      </c>
    </row>
    <row r="5" spans="1:18" ht="30" customHeight="1" x14ac:dyDescent="0.4">
      <c r="C5" s="882" t="s">
        <v>517</v>
      </c>
      <c r="D5" s="883" t="s">
        <v>518</v>
      </c>
      <c r="E5" s="883" t="s">
        <v>519</v>
      </c>
      <c r="F5" s="883" t="s">
        <v>520</v>
      </c>
      <c r="G5" s="883" t="s">
        <v>417</v>
      </c>
      <c r="H5" s="883" t="s">
        <v>418</v>
      </c>
      <c r="I5" s="883" t="s">
        <v>419</v>
      </c>
      <c r="J5" s="883" t="s">
        <v>420</v>
      </c>
      <c r="K5" s="883" t="s">
        <v>421</v>
      </c>
      <c r="L5" s="883" t="s">
        <v>422</v>
      </c>
      <c r="M5" s="883" t="s">
        <v>423</v>
      </c>
      <c r="N5" s="883" t="s">
        <v>424</v>
      </c>
      <c r="O5" s="883" t="s">
        <v>425</v>
      </c>
      <c r="P5" s="883" t="s">
        <v>426</v>
      </c>
      <c r="Q5" s="883" t="s">
        <v>427</v>
      </c>
      <c r="R5" s="883" t="s">
        <v>412</v>
      </c>
    </row>
    <row r="6" spans="1:18" ht="33.75" customHeight="1" x14ac:dyDescent="0.4">
      <c r="C6" s="884"/>
      <c r="D6" s="885" t="s">
        <v>521</v>
      </c>
      <c r="E6" s="886" t="s">
        <v>522</v>
      </c>
      <c r="F6" s="887">
        <v>5303</v>
      </c>
      <c r="G6" s="887">
        <v>6267</v>
      </c>
      <c r="H6" s="887">
        <v>5120</v>
      </c>
      <c r="I6" s="887">
        <v>5856</v>
      </c>
      <c r="J6" s="888">
        <v>4554</v>
      </c>
      <c r="K6" s="888">
        <v>5978</v>
      </c>
      <c r="L6" s="887">
        <v>5346</v>
      </c>
      <c r="M6" s="887">
        <v>5698</v>
      </c>
      <c r="N6" s="887">
        <v>4233</v>
      </c>
      <c r="O6" s="887">
        <v>6369</v>
      </c>
      <c r="P6" s="887">
        <v>5904</v>
      </c>
      <c r="Q6" s="887">
        <v>6248</v>
      </c>
      <c r="R6" s="887">
        <v>66876</v>
      </c>
    </row>
    <row r="7" spans="1:18" ht="33.75" customHeight="1" x14ac:dyDescent="0.4">
      <c r="C7" s="889"/>
      <c r="D7" s="890" t="s">
        <v>523</v>
      </c>
      <c r="E7" s="891" t="s">
        <v>524</v>
      </c>
      <c r="F7" s="887">
        <v>4949</v>
      </c>
      <c r="G7" s="887">
        <v>5193</v>
      </c>
      <c r="H7" s="887">
        <v>4860</v>
      </c>
      <c r="I7" s="887">
        <v>4482</v>
      </c>
      <c r="J7" s="888">
        <v>4939</v>
      </c>
      <c r="K7" s="888">
        <v>6631</v>
      </c>
      <c r="L7" s="887">
        <v>6622</v>
      </c>
      <c r="M7" s="887">
        <v>4988</v>
      </c>
      <c r="N7" s="887">
        <v>4896</v>
      </c>
      <c r="O7" s="887">
        <v>8677</v>
      </c>
      <c r="P7" s="887">
        <v>6832</v>
      </c>
      <c r="Q7" s="887">
        <v>6345</v>
      </c>
      <c r="R7" s="887">
        <v>69414</v>
      </c>
    </row>
    <row r="8" spans="1:18" ht="33.75" customHeight="1" x14ac:dyDescent="0.4">
      <c r="C8" s="889"/>
      <c r="D8" s="885" t="s">
        <v>521</v>
      </c>
      <c r="E8" s="886" t="s">
        <v>522</v>
      </c>
      <c r="F8" s="887">
        <v>1192</v>
      </c>
      <c r="G8" s="887">
        <v>1397</v>
      </c>
      <c r="H8" s="887">
        <v>781</v>
      </c>
      <c r="I8" s="887">
        <v>1486</v>
      </c>
      <c r="J8" s="888">
        <v>1048</v>
      </c>
      <c r="K8" s="888">
        <v>1678</v>
      </c>
      <c r="L8" s="887">
        <v>26163</v>
      </c>
      <c r="M8" s="887">
        <v>3133</v>
      </c>
      <c r="N8" s="887">
        <v>1375</v>
      </c>
      <c r="O8" s="887">
        <v>1925</v>
      </c>
      <c r="P8" s="887">
        <v>1368</v>
      </c>
      <c r="Q8" s="887">
        <v>1256</v>
      </c>
      <c r="R8" s="887">
        <v>42802</v>
      </c>
    </row>
    <row r="9" spans="1:18" ht="33.75" customHeight="1" x14ac:dyDescent="0.4">
      <c r="C9" s="889"/>
      <c r="D9" s="890" t="s">
        <v>525</v>
      </c>
      <c r="E9" s="891" t="s">
        <v>524</v>
      </c>
      <c r="F9" s="887">
        <v>1736</v>
      </c>
      <c r="G9" s="887">
        <v>2333</v>
      </c>
      <c r="H9" s="887">
        <v>1427</v>
      </c>
      <c r="I9" s="887">
        <v>2603</v>
      </c>
      <c r="J9" s="888">
        <v>1198</v>
      </c>
      <c r="K9" s="888">
        <v>1387</v>
      </c>
      <c r="L9" s="887">
        <v>26578</v>
      </c>
      <c r="M9" s="887">
        <v>1899</v>
      </c>
      <c r="N9" s="887">
        <v>1360</v>
      </c>
      <c r="O9" s="887">
        <v>2303</v>
      </c>
      <c r="P9" s="887">
        <v>1230</v>
      </c>
      <c r="Q9" s="887">
        <v>1225</v>
      </c>
      <c r="R9" s="887">
        <v>45279</v>
      </c>
    </row>
    <row r="10" spans="1:18" ht="33.75" customHeight="1" x14ac:dyDescent="0.4">
      <c r="C10" s="889"/>
      <c r="D10" s="892" t="s">
        <v>526</v>
      </c>
      <c r="E10" s="886" t="s">
        <v>522</v>
      </c>
      <c r="F10" s="887">
        <v>2241</v>
      </c>
      <c r="G10" s="887">
        <v>1814</v>
      </c>
      <c r="H10" s="887">
        <v>1933</v>
      </c>
      <c r="I10" s="887">
        <v>2137</v>
      </c>
      <c r="J10" s="888">
        <v>1896</v>
      </c>
      <c r="K10" s="888">
        <v>1680</v>
      </c>
      <c r="L10" s="887">
        <v>1660</v>
      </c>
      <c r="M10" s="887">
        <v>1068</v>
      </c>
      <c r="N10" s="887">
        <v>630</v>
      </c>
      <c r="O10" s="887">
        <v>282</v>
      </c>
      <c r="P10" s="887">
        <v>1170</v>
      </c>
      <c r="Q10" s="887">
        <v>1050</v>
      </c>
      <c r="R10" s="887">
        <v>17561</v>
      </c>
    </row>
    <row r="11" spans="1:18" ht="33.75" customHeight="1" x14ac:dyDescent="0.4">
      <c r="C11" s="889"/>
      <c r="D11" s="892"/>
      <c r="E11" s="891" t="s">
        <v>524</v>
      </c>
      <c r="F11" s="887">
        <v>70</v>
      </c>
      <c r="G11" s="887">
        <v>50</v>
      </c>
      <c r="H11" s="887">
        <v>0</v>
      </c>
      <c r="I11" s="887">
        <v>30</v>
      </c>
      <c r="J11" s="888">
        <v>30</v>
      </c>
      <c r="K11" s="888">
        <v>0</v>
      </c>
      <c r="L11" s="887">
        <v>450</v>
      </c>
      <c r="M11" s="887">
        <v>1020</v>
      </c>
      <c r="N11" s="887">
        <v>1040</v>
      </c>
      <c r="O11" s="887">
        <v>230</v>
      </c>
      <c r="P11" s="887">
        <v>1324</v>
      </c>
      <c r="Q11" s="887">
        <v>2029</v>
      </c>
      <c r="R11" s="887">
        <v>6273</v>
      </c>
    </row>
    <row r="12" spans="1:18" ht="33.75" customHeight="1" x14ac:dyDescent="0.4">
      <c r="C12" s="893" t="s">
        <v>527</v>
      </c>
      <c r="D12" s="892" t="s">
        <v>528</v>
      </c>
      <c r="E12" s="886" t="s">
        <v>522</v>
      </c>
      <c r="F12" s="887">
        <v>2732</v>
      </c>
      <c r="G12" s="887">
        <v>3117</v>
      </c>
      <c r="H12" s="887">
        <v>2015</v>
      </c>
      <c r="I12" s="887">
        <v>2909</v>
      </c>
      <c r="J12" s="888">
        <v>2730</v>
      </c>
      <c r="K12" s="888">
        <v>2525</v>
      </c>
      <c r="L12" s="887">
        <v>2019</v>
      </c>
      <c r="M12" s="887">
        <v>2588</v>
      </c>
      <c r="N12" s="887">
        <v>2233</v>
      </c>
      <c r="O12" s="887">
        <v>2405</v>
      </c>
      <c r="P12" s="887">
        <v>2404</v>
      </c>
      <c r="Q12" s="887">
        <v>3086</v>
      </c>
      <c r="R12" s="887">
        <v>30763</v>
      </c>
    </row>
    <row r="13" spans="1:18" ht="33.75" customHeight="1" x14ac:dyDescent="0.4">
      <c r="C13" s="893" t="s">
        <v>529</v>
      </c>
      <c r="D13" s="892"/>
      <c r="E13" s="891" t="s">
        <v>524</v>
      </c>
      <c r="F13" s="887">
        <v>2710</v>
      </c>
      <c r="G13" s="887">
        <v>3198</v>
      </c>
      <c r="H13" s="887">
        <v>2532</v>
      </c>
      <c r="I13" s="887">
        <v>2827</v>
      </c>
      <c r="J13" s="888">
        <v>3112</v>
      </c>
      <c r="K13" s="888">
        <v>2276</v>
      </c>
      <c r="L13" s="887">
        <v>1915</v>
      </c>
      <c r="M13" s="887">
        <v>2880</v>
      </c>
      <c r="N13" s="887">
        <v>2728</v>
      </c>
      <c r="O13" s="887">
        <v>2655</v>
      </c>
      <c r="P13" s="887">
        <v>2791</v>
      </c>
      <c r="Q13" s="887">
        <v>3087</v>
      </c>
      <c r="R13" s="887">
        <v>32711</v>
      </c>
    </row>
    <row r="14" spans="1:18" ht="33.75" customHeight="1" x14ac:dyDescent="0.4">
      <c r="C14" s="893" t="s">
        <v>530</v>
      </c>
      <c r="D14" s="885" t="s">
        <v>531</v>
      </c>
      <c r="E14" s="886" t="s">
        <v>522</v>
      </c>
      <c r="F14" s="887">
        <v>426</v>
      </c>
      <c r="G14" s="887">
        <v>582</v>
      </c>
      <c r="H14" s="887">
        <v>584</v>
      </c>
      <c r="I14" s="887">
        <v>526</v>
      </c>
      <c r="J14" s="888">
        <v>447</v>
      </c>
      <c r="K14" s="888">
        <v>586</v>
      </c>
      <c r="L14" s="887">
        <v>708</v>
      </c>
      <c r="M14" s="887">
        <v>571</v>
      </c>
      <c r="N14" s="887">
        <v>355</v>
      </c>
      <c r="O14" s="887">
        <v>561</v>
      </c>
      <c r="P14" s="887">
        <v>446</v>
      </c>
      <c r="Q14" s="887">
        <v>433</v>
      </c>
      <c r="R14" s="887">
        <v>6225</v>
      </c>
    </row>
    <row r="15" spans="1:18" ht="33.75" customHeight="1" x14ac:dyDescent="0.4">
      <c r="C15" s="889"/>
      <c r="D15" s="890" t="s">
        <v>532</v>
      </c>
      <c r="E15" s="891" t="s">
        <v>524</v>
      </c>
      <c r="F15" s="887">
        <v>353</v>
      </c>
      <c r="G15" s="887">
        <v>539</v>
      </c>
      <c r="H15" s="887">
        <v>437</v>
      </c>
      <c r="I15" s="887">
        <v>492</v>
      </c>
      <c r="J15" s="888">
        <v>476</v>
      </c>
      <c r="K15" s="888">
        <v>417</v>
      </c>
      <c r="L15" s="887">
        <v>669</v>
      </c>
      <c r="M15" s="887">
        <v>404</v>
      </c>
      <c r="N15" s="887">
        <v>316</v>
      </c>
      <c r="O15" s="887">
        <v>342</v>
      </c>
      <c r="P15" s="887">
        <v>348</v>
      </c>
      <c r="Q15" s="887">
        <v>331</v>
      </c>
      <c r="R15" s="887">
        <v>5124</v>
      </c>
    </row>
    <row r="16" spans="1:18" ht="33.75" customHeight="1" x14ac:dyDescent="0.4">
      <c r="C16" s="889"/>
      <c r="D16" s="892" t="s">
        <v>533</v>
      </c>
      <c r="E16" s="886" t="s">
        <v>522</v>
      </c>
      <c r="F16" s="887">
        <v>3616</v>
      </c>
      <c r="G16" s="887">
        <v>4374</v>
      </c>
      <c r="H16" s="887">
        <v>4017</v>
      </c>
      <c r="I16" s="887">
        <v>3383</v>
      </c>
      <c r="J16" s="888">
        <v>4630</v>
      </c>
      <c r="K16" s="888">
        <v>4925</v>
      </c>
      <c r="L16" s="887">
        <v>5507</v>
      </c>
      <c r="M16" s="887">
        <v>8243</v>
      </c>
      <c r="N16" s="887">
        <v>2847</v>
      </c>
      <c r="O16" s="887">
        <v>1243</v>
      </c>
      <c r="P16" s="887">
        <v>1175</v>
      </c>
      <c r="Q16" s="887">
        <v>2609</v>
      </c>
      <c r="R16" s="887">
        <v>46569</v>
      </c>
    </row>
    <row r="17" spans="3:18" ht="33.75" customHeight="1" x14ac:dyDescent="0.4">
      <c r="C17" s="889"/>
      <c r="D17" s="892"/>
      <c r="E17" s="891" t="s">
        <v>524</v>
      </c>
      <c r="F17" s="887">
        <v>4155</v>
      </c>
      <c r="G17" s="887">
        <v>5455</v>
      </c>
      <c r="H17" s="887">
        <v>3243</v>
      </c>
      <c r="I17" s="887">
        <v>2636</v>
      </c>
      <c r="J17" s="888">
        <v>5670</v>
      </c>
      <c r="K17" s="888">
        <v>5330</v>
      </c>
      <c r="L17" s="887">
        <v>5337</v>
      </c>
      <c r="M17" s="887">
        <v>7887</v>
      </c>
      <c r="N17" s="887">
        <v>4009</v>
      </c>
      <c r="O17" s="887">
        <v>6600</v>
      </c>
      <c r="P17" s="887">
        <v>1299</v>
      </c>
      <c r="Q17" s="887">
        <v>4036</v>
      </c>
      <c r="R17" s="887">
        <v>55657</v>
      </c>
    </row>
    <row r="18" spans="3:18" ht="33.75" customHeight="1" x14ac:dyDescent="0.4">
      <c r="C18" s="889"/>
      <c r="D18" s="892" t="s">
        <v>534</v>
      </c>
      <c r="E18" s="886" t="s">
        <v>522</v>
      </c>
      <c r="F18" s="887">
        <v>1731</v>
      </c>
      <c r="G18" s="887">
        <v>2035</v>
      </c>
      <c r="H18" s="887">
        <v>1583</v>
      </c>
      <c r="I18" s="887">
        <v>2257</v>
      </c>
      <c r="J18" s="888">
        <v>1325</v>
      </c>
      <c r="K18" s="888">
        <v>2550</v>
      </c>
      <c r="L18" s="887">
        <v>2250</v>
      </c>
      <c r="M18" s="887">
        <v>683</v>
      </c>
      <c r="N18" s="887">
        <v>1100</v>
      </c>
      <c r="O18" s="887">
        <v>920</v>
      </c>
      <c r="P18" s="887">
        <v>2520</v>
      </c>
      <c r="Q18" s="887">
        <v>3490</v>
      </c>
      <c r="R18" s="887">
        <v>22444</v>
      </c>
    </row>
    <row r="19" spans="3:18" ht="33.75" customHeight="1" x14ac:dyDescent="0.4">
      <c r="C19" s="894"/>
      <c r="D19" s="892"/>
      <c r="E19" s="891" t="s">
        <v>524</v>
      </c>
      <c r="F19" s="887">
        <v>1905</v>
      </c>
      <c r="G19" s="887">
        <v>2835</v>
      </c>
      <c r="H19" s="887">
        <v>2177</v>
      </c>
      <c r="I19" s="887">
        <v>3745</v>
      </c>
      <c r="J19" s="888">
        <v>1850</v>
      </c>
      <c r="K19" s="888">
        <v>2559</v>
      </c>
      <c r="L19" s="887">
        <v>2220</v>
      </c>
      <c r="M19" s="887">
        <v>2070</v>
      </c>
      <c r="N19" s="887">
        <v>1700</v>
      </c>
      <c r="O19" s="887">
        <v>795</v>
      </c>
      <c r="P19" s="887">
        <v>1115</v>
      </c>
      <c r="Q19" s="887">
        <v>1870</v>
      </c>
      <c r="R19" s="887">
        <v>24841</v>
      </c>
    </row>
    <row r="20" spans="3:18" ht="33.75" customHeight="1" x14ac:dyDescent="0.4">
      <c r="C20" s="884"/>
      <c r="D20" s="892" t="s">
        <v>535</v>
      </c>
      <c r="E20" s="886" t="s">
        <v>522</v>
      </c>
      <c r="F20" s="887">
        <v>5310</v>
      </c>
      <c r="G20" s="887">
        <v>5177</v>
      </c>
      <c r="H20" s="887">
        <v>3678</v>
      </c>
      <c r="I20" s="887">
        <v>5553</v>
      </c>
      <c r="J20" s="888">
        <v>3383</v>
      </c>
      <c r="K20" s="888">
        <v>4362</v>
      </c>
      <c r="L20" s="887">
        <v>7280</v>
      </c>
      <c r="M20" s="887">
        <v>8140</v>
      </c>
      <c r="N20" s="887">
        <v>4515</v>
      </c>
      <c r="O20" s="887">
        <v>3826</v>
      </c>
      <c r="P20" s="887">
        <v>4488</v>
      </c>
      <c r="Q20" s="887">
        <v>4499</v>
      </c>
      <c r="R20" s="887">
        <v>60211</v>
      </c>
    </row>
    <row r="21" spans="3:18" ht="33.75" customHeight="1" x14ac:dyDescent="0.4">
      <c r="C21" s="889"/>
      <c r="D21" s="892"/>
      <c r="E21" s="891" t="s">
        <v>524</v>
      </c>
      <c r="F21" s="887">
        <v>4292</v>
      </c>
      <c r="G21" s="887">
        <v>5553</v>
      </c>
      <c r="H21" s="887">
        <v>5251</v>
      </c>
      <c r="I21" s="887">
        <v>4623</v>
      </c>
      <c r="J21" s="888">
        <v>4136</v>
      </c>
      <c r="K21" s="888">
        <v>7320</v>
      </c>
      <c r="L21" s="887">
        <v>4827</v>
      </c>
      <c r="M21" s="887">
        <v>6251</v>
      </c>
      <c r="N21" s="887">
        <v>5627</v>
      </c>
      <c r="O21" s="887">
        <v>3654</v>
      </c>
      <c r="P21" s="887">
        <v>3832</v>
      </c>
      <c r="Q21" s="887">
        <v>4853</v>
      </c>
      <c r="R21" s="887">
        <v>60219</v>
      </c>
    </row>
    <row r="22" spans="3:18" ht="33.75" customHeight="1" x14ac:dyDescent="0.4">
      <c r="C22" s="889"/>
      <c r="D22" s="892" t="s">
        <v>536</v>
      </c>
      <c r="E22" s="886" t="s">
        <v>522</v>
      </c>
      <c r="F22" s="887">
        <v>0</v>
      </c>
      <c r="G22" s="887">
        <v>432</v>
      </c>
      <c r="H22" s="887">
        <v>709</v>
      </c>
      <c r="I22" s="887">
        <v>1965</v>
      </c>
      <c r="J22" s="888">
        <v>1479</v>
      </c>
      <c r="K22" s="888">
        <v>1027</v>
      </c>
      <c r="L22" s="887">
        <v>557</v>
      </c>
      <c r="M22" s="887">
        <v>0</v>
      </c>
      <c r="N22" s="887">
        <v>0</v>
      </c>
      <c r="O22" s="887">
        <v>0</v>
      </c>
      <c r="P22" s="887">
        <v>0</v>
      </c>
      <c r="Q22" s="887">
        <v>0</v>
      </c>
      <c r="R22" s="887">
        <v>6169</v>
      </c>
    </row>
    <row r="23" spans="3:18" ht="33.75" customHeight="1" x14ac:dyDescent="0.4">
      <c r="C23" s="893" t="s">
        <v>537</v>
      </c>
      <c r="D23" s="892"/>
      <c r="E23" s="891" t="s">
        <v>524</v>
      </c>
      <c r="F23" s="887">
        <v>0</v>
      </c>
      <c r="G23" s="887">
        <v>0</v>
      </c>
      <c r="H23" s="887">
        <v>989</v>
      </c>
      <c r="I23" s="887">
        <v>2590</v>
      </c>
      <c r="J23" s="888">
        <v>2900</v>
      </c>
      <c r="K23" s="888">
        <v>1474</v>
      </c>
      <c r="L23" s="887">
        <v>811</v>
      </c>
      <c r="M23" s="887">
        <v>0</v>
      </c>
      <c r="N23" s="887">
        <v>0</v>
      </c>
      <c r="O23" s="887">
        <v>0</v>
      </c>
      <c r="P23" s="887">
        <v>0</v>
      </c>
      <c r="Q23" s="887">
        <v>0</v>
      </c>
      <c r="R23" s="887">
        <v>8764</v>
      </c>
    </row>
    <row r="24" spans="3:18" ht="33.75" customHeight="1" x14ac:dyDescent="0.4">
      <c r="C24" s="893" t="s">
        <v>530</v>
      </c>
      <c r="D24" s="892" t="s">
        <v>538</v>
      </c>
      <c r="E24" s="886" t="s">
        <v>522</v>
      </c>
      <c r="F24" s="887">
        <v>3865</v>
      </c>
      <c r="G24" s="887">
        <v>1096</v>
      </c>
      <c r="H24" s="887">
        <v>150</v>
      </c>
      <c r="I24" s="887">
        <v>1392</v>
      </c>
      <c r="J24" s="888">
        <v>1060</v>
      </c>
      <c r="K24" s="888">
        <v>1175</v>
      </c>
      <c r="L24" s="887">
        <v>1260</v>
      </c>
      <c r="M24" s="887">
        <v>1600</v>
      </c>
      <c r="N24" s="887">
        <v>610</v>
      </c>
      <c r="O24" s="887">
        <v>170</v>
      </c>
      <c r="P24" s="887">
        <v>1045</v>
      </c>
      <c r="Q24" s="887">
        <v>1994</v>
      </c>
      <c r="R24" s="887">
        <v>15417</v>
      </c>
    </row>
    <row r="25" spans="3:18" ht="33.75" customHeight="1" x14ac:dyDescent="0.4">
      <c r="C25" s="889"/>
      <c r="D25" s="892"/>
      <c r="E25" s="891" t="s">
        <v>524</v>
      </c>
      <c r="F25" s="887">
        <v>3310</v>
      </c>
      <c r="G25" s="887">
        <v>1198</v>
      </c>
      <c r="H25" s="887">
        <v>1370</v>
      </c>
      <c r="I25" s="887">
        <v>2155</v>
      </c>
      <c r="J25" s="888">
        <v>2234</v>
      </c>
      <c r="K25" s="888">
        <v>1290</v>
      </c>
      <c r="L25" s="887">
        <v>1515</v>
      </c>
      <c r="M25" s="887">
        <v>1249</v>
      </c>
      <c r="N25" s="887">
        <v>50</v>
      </c>
      <c r="O25" s="887">
        <v>102</v>
      </c>
      <c r="P25" s="887">
        <v>1409</v>
      </c>
      <c r="Q25" s="887">
        <v>1373</v>
      </c>
      <c r="R25" s="887">
        <v>17255</v>
      </c>
    </row>
    <row r="26" spans="3:18" ht="33.75" customHeight="1" x14ac:dyDescent="0.4">
      <c r="C26" s="889"/>
      <c r="D26" s="892" t="s">
        <v>539</v>
      </c>
      <c r="E26" s="886" t="s">
        <v>522</v>
      </c>
      <c r="F26" s="887">
        <v>218</v>
      </c>
      <c r="G26" s="887">
        <v>171</v>
      </c>
      <c r="H26" s="887">
        <v>145</v>
      </c>
      <c r="I26" s="887">
        <v>370</v>
      </c>
      <c r="J26" s="888">
        <v>179</v>
      </c>
      <c r="K26" s="888">
        <v>195</v>
      </c>
      <c r="L26" s="887">
        <v>150</v>
      </c>
      <c r="M26" s="887">
        <v>145</v>
      </c>
      <c r="N26" s="887">
        <v>125</v>
      </c>
      <c r="O26" s="887">
        <v>116</v>
      </c>
      <c r="P26" s="887">
        <v>130</v>
      </c>
      <c r="Q26" s="887">
        <v>133</v>
      </c>
      <c r="R26" s="887">
        <v>2077</v>
      </c>
    </row>
    <row r="27" spans="3:18" ht="33.75" customHeight="1" x14ac:dyDescent="0.4">
      <c r="C27" s="894"/>
      <c r="D27" s="892"/>
      <c r="E27" s="891" t="s">
        <v>524</v>
      </c>
      <c r="F27" s="887">
        <v>193</v>
      </c>
      <c r="G27" s="887">
        <v>315</v>
      </c>
      <c r="H27" s="887">
        <v>145</v>
      </c>
      <c r="I27" s="887">
        <v>128</v>
      </c>
      <c r="J27" s="888">
        <v>169</v>
      </c>
      <c r="K27" s="888">
        <v>133</v>
      </c>
      <c r="L27" s="887">
        <v>148</v>
      </c>
      <c r="M27" s="887">
        <v>57</v>
      </c>
      <c r="N27" s="887">
        <v>91</v>
      </c>
      <c r="O27" s="887">
        <v>48</v>
      </c>
      <c r="P27" s="887">
        <v>41</v>
      </c>
      <c r="Q27" s="887">
        <v>60</v>
      </c>
      <c r="R27" s="887">
        <v>1528</v>
      </c>
    </row>
    <row r="28" spans="3:18" ht="33.75" customHeight="1" x14ac:dyDescent="0.4">
      <c r="C28" s="884"/>
      <c r="D28" s="885" t="s">
        <v>540</v>
      </c>
      <c r="E28" s="886" t="s">
        <v>522</v>
      </c>
      <c r="F28" s="887">
        <v>1429</v>
      </c>
      <c r="G28" s="887">
        <v>1289</v>
      </c>
      <c r="H28" s="887">
        <v>847</v>
      </c>
      <c r="I28" s="887">
        <v>1198</v>
      </c>
      <c r="J28" s="888">
        <v>1893</v>
      </c>
      <c r="K28" s="888">
        <v>25340</v>
      </c>
      <c r="L28" s="887">
        <v>2908</v>
      </c>
      <c r="M28" s="887">
        <v>1712</v>
      </c>
      <c r="N28" s="887">
        <v>1029</v>
      </c>
      <c r="O28" s="887">
        <v>2117</v>
      </c>
      <c r="P28" s="887">
        <v>985</v>
      </c>
      <c r="Q28" s="887">
        <v>310</v>
      </c>
      <c r="R28" s="887">
        <v>41057</v>
      </c>
    </row>
    <row r="29" spans="3:18" ht="33.75" customHeight="1" x14ac:dyDescent="0.4">
      <c r="C29" s="889"/>
      <c r="D29" s="890" t="s">
        <v>541</v>
      </c>
      <c r="E29" s="891" t="s">
        <v>524</v>
      </c>
      <c r="F29" s="887">
        <v>177</v>
      </c>
      <c r="G29" s="887">
        <v>140</v>
      </c>
      <c r="H29" s="887">
        <v>142</v>
      </c>
      <c r="I29" s="887">
        <v>157</v>
      </c>
      <c r="J29" s="888">
        <v>146</v>
      </c>
      <c r="K29" s="888">
        <v>185</v>
      </c>
      <c r="L29" s="887">
        <v>158</v>
      </c>
      <c r="M29" s="887">
        <v>155</v>
      </c>
      <c r="N29" s="887">
        <v>178</v>
      </c>
      <c r="O29" s="887">
        <v>174</v>
      </c>
      <c r="P29" s="887">
        <v>235</v>
      </c>
      <c r="Q29" s="887">
        <v>7795</v>
      </c>
      <c r="R29" s="887">
        <v>9642</v>
      </c>
    </row>
    <row r="30" spans="3:18" ht="33.75" customHeight="1" x14ac:dyDescent="0.4">
      <c r="C30" s="889"/>
      <c r="D30" s="885" t="s">
        <v>540</v>
      </c>
      <c r="E30" s="886" t="s">
        <v>522</v>
      </c>
      <c r="F30" s="887">
        <v>379</v>
      </c>
      <c r="G30" s="887">
        <v>607</v>
      </c>
      <c r="H30" s="887">
        <v>405</v>
      </c>
      <c r="I30" s="887">
        <v>262</v>
      </c>
      <c r="J30" s="888">
        <v>105</v>
      </c>
      <c r="K30" s="888">
        <v>192</v>
      </c>
      <c r="L30" s="887">
        <v>181</v>
      </c>
      <c r="M30" s="887">
        <v>197</v>
      </c>
      <c r="N30" s="887">
        <v>150</v>
      </c>
      <c r="O30" s="887">
        <v>229</v>
      </c>
      <c r="P30" s="887">
        <v>601</v>
      </c>
      <c r="Q30" s="887">
        <v>6301</v>
      </c>
      <c r="R30" s="887">
        <v>9609</v>
      </c>
    </row>
    <row r="31" spans="3:18" ht="33.75" customHeight="1" x14ac:dyDescent="0.4">
      <c r="C31" s="889"/>
      <c r="D31" s="890" t="s">
        <v>542</v>
      </c>
      <c r="E31" s="891" t="s">
        <v>524</v>
      </c>
      <c r="F31" s="887">
        <v>288</v>
      </c>
      <c r="G31" s="887">
        <v>352</v>
      </c>
      <c r="H31" s="887">
        <v>808</v>
      </c>
      <c r="I31" s="887">
        <v>235</v>
      </c>
      <c r="J31" s="888">
        <v>505</v>
      </c>
      <c r="K31" s="888">
        <v>1768</v>
      </c>
      <c r="L31" s="887">
        <v>282</v>
      </c>
      <c r="M31" s="887">
        <v>1465</v>
      </c>
      <c r="N31" s="887">
        <v>514</v>
      </c>
      <c r="O31" s="887">
        <v>1440</v>
      </c>
      <c r="P31" s="887">
        <v>715</v>
      </c>
      <c r="Q31" s="887">
        <v>838</v>
      </c>
      <c r="R31" s="887">
        <v>9210</v>
      </c>
    </row>
    <row r="32" spans="3:18" ht="33.75" customHeight="1" x14ac:dyDescent="0.4">
      <c r="C32" s="889"/>
      <c r="D32" s="885" t="s">
        <v>543</v>
      </c>
      <c r="E32" s="886" t="s">
        <v>522</v>
      </c>
      <c r="F32" s="887">
        <v>1558</v>
      </c>
      <c r="G32" s="887">
        <v>1180</v>
      </c>
      <c r="H32" s="887">
        <v>1138</v>
      </c>
      <c r="I32" s="887">
        <v>1495</v>
      </c>
      <c r="J32" s="888">
        <v>1458</v>
      </c>
      <c r="K32" s="888">
        <v>1513</v>
      </c>
      <c r="L32" s="887">
        <v>1808</v>
      </c>
      <c r="M32" s="887">
        <v>1903</v>
      </c>
      <c r="N32" s="887">
        <v>1880</v>
      </c>
      <c r="O32" s="887">
        <v>2604</v>
      </c>
      <c r="P32" s="887">
        <v>1716</v>
      </c>
      <c r="Q32" s="887">
        <v>1362</v>
      </c>
      <c r="R32" s="887">
        <v>19615</v>
      </c>
    </row>
    <row r="33" spans="3:18" ht="33.75" customHeight="1" x14ac:dyDescent="0.4">
      <c r="C33" s="889"/>
      <c r="D33" s="890" t="s">
        <v>544</v>
      </c>
      <c r="E33" s="891" t="s">
        <v>524</v>
      </c>
      <c r="F33" s="887">
        <v>1665</v>
      </c>
      <c r="G33" s="887">
        <v>1398</v>
      </c>
      <c r="H33" s="887">
        <v>1772</v>
      </c>
      <c r="I33" s="887">
        <v>1865</v>
      </c>
      <c r="J33" s="888">
        <v>2528</v>
      </c>
      <c r="K33" s="888">
        <v>6974</v>
      </c>
      <c r="L33" s="887">
        <v>2061</v>
      </c>
      <c r="M33" s="887">
        <v>2583</v>
      </c>
      <c r="N33" s="887">
        <v>1983</v>
      </c>
      <c r="O33" s="887">
        <v>175</v>
      </c>
      <c r="P33" s="887">
        <v>2250</v>
      </c>
      <c r="Q33" s="887">
        <v>2410</v>
      </c>
      <c r="R33" s="887">
        <v>27664</v>
      </c>
    </row>
    <row r="34" spans="3:18" ht="33.75" customHeight="1" x14ac:dyDescent="0.4">
      <c r="C34" s="893" t="s">
        <v>545</v>
      </c>
      <c r="D34" s="885" t="s">
        <v>543</v>
      </c>
      <c r="E34" s="886" t="s">
        <v>522</v>
      </c>
      <c r="F34" s="887">
        <v>215</v>
      </c>
      <c r="G34" s="887">
        <v>335</v>
      </c>
      <c r="H34" s="887">
        <v>152</v>
      </c>
      <c r="I34" s="887">
        <v>288</v>
      </c>
      <c r="J34" s="888">
        <v>117</v>
      </c>
      <c r="K34" s="888">
        <v>43</v>
      </c>
      <c r="L34" s="887">
        <v>88</v>
      </c>
      <c r="M34" s="887">
        <v>91</v>
      </c>
      <c r="N34" s="887">
        <v>199</v>
      </c>
      <c r="O34" s="887">
        <v>81</v>
      </c>
      <c r="P34" s="887">
        <v>89</v>
      </c>
      <c r="Q34" s="887">
        <v>134</v>
      </c>
      <c r="R34" s="887">
        <v>1832</v>
      </c>
    </row>
    <row r="35" spans="3:18" ht="33.75" customHeight="1" x14ac:dyDescent="0.4">
      <c r="C35" s="893" t="s">
        <v>546</v>
      </c>
      <c r="D35" s="890" t="s">
        <v>547</v>
      </c>
      <c r="E35" s="891" t="s">
        <v>524</v>
      </c>
      <c r="F35" s="887">
        <v>50</v>
      </c>
      <c r="G35" s="887">
        <v>147</v>
      </c>
      <c r="H35" s="887">
        <v>98</v>
      </c>
      <c r="I35" s="887">
        <v>165</v>
      </c>
      <c r="J35" s="888">
        <v>73</v>
      </c>
      <c r="K35" s="888">
        <v>93</v>
      </c>
      <c r="L35" s="887">
        <v>223</v>
      </c>
      <c r="M35" s="887">
        <v>129</v>
      </c>
      <c r="N35" s="887">
        <v>81</v>
      </c>
      <c r="O35" s="887">
        <v>2160</v>
      </c>
      <c r="P35" s="887">
        <v>133</v>
      </c>
      <c r="Q35" s="887">
        <v>131</v>
      </c>
      <c r="R35" s="887">
        <v>3483</v>
      </c>
    </row>
    <row r="36" spans="3:18" ht="33.75" customHeight="1" x14ac:dyDescent="0.4">
      <c r="C36" s="889"/>
      <c r="D36" s="885" t="s">
        <v>548</v>
      </c>
      <c r="E36" s="886" t="s">
        <v>522</v>
      </c>
      <c r="F36" s="887">
        <v>764</v>
      </c>
      <c r="G36" s="887">
        <v>729</v>
      </c>
      <c r="H36" s="887">
        <v>619</v>
      </c>
      <c r="I36" s="887">
        <v>984</v>
      </c>
      <c r="J36" s="888">
        <v>549</v>
      </c>
      <c r="K36" s="888">
        <v>760</v>
      </c>
      <c r="L36" s="887">
        <v>831</v>
      </c>
      <c r="M36" s="887">
        <v>676</v>
      </c>
      <c r="N36" s="887">
        <v>533</v>
      </c>
      <c r="O36" s="887">
        <v>988</v>
      </c>
      <c r="P36" s="887">
        <v>990</v>
      </c>
      <c r="Q36" s="887">
        <v>791</v>
      </c>
      <c r="R36" s="887">
        <v>9214</v>
      </c>
    </row>
    <row r="37" spans="3:18" ht="33.75" customHeight="1" x14ac:dyDescent="0.4">
      <c r="C37" s="889"/>
      <c r="D37" s="890" t="s">
        <v>525</v>
      </c>
      <c r="E37" s="891" t="s">
        <v>524</v>
      </c>
      <c r="F37" s="887">
        <v>445</v>
      </c>
      <c r="G37" s="887">
        <v>413</v>
      </c>
      <c r="H37" s="887">
        <v>770</v>
      </c>
      <c r="I37" s="887">
        <v>684</v>
      </c>
      <c r="J37" s="888">
        <v>714</v>
      </c>
      <c r="K37" s="888">
        <v>691</v>
      </c>
      <c r="L37" s="887">
        <v>856</v>
      </c>
      <c r="M37" s="887">
        <v>955</v>
      </c>
      <c r="N37" s="887">
        <v>940</v>
      </c>
      <c r="O37" s="887">
        <v>1205</v>
      </c>
      <c r="P37" s="887">
        <v>820</v>
      </c>
      <c r="Q37" s="887">
        <v>1120</v>
      </c>
      <c r="R37" s="887">
        <v>9613</v>
      </c>
    </row>
    <row r="38" spans="3:18" ht="33.75" customHeight="1" x14ac:dyDescent="0.4">
      <c r="C38" s="889"/>
      <c r="D38" s="885" t="s">
        <v>549</v>
      </c>
      <c r="E38" s="886" t="s">
        <v>522</v>
      </c>
      <c r="F38" s="887">
        <v>1404</v>
      </c>
      <c r="G38" s="887">
        <v>1626</v>
      </c>
      <c r="H38" s="887">
        <v>1507</v>
      </c>
      <c r="I38" s="887">
        <v>1792</v>
      </c>
      <c r="J38" s="888">
        <v>882</v>
      </c>
      <c r="K38" s="888">
        <v>1311</v>
      </c>
      <c r="L38" s="887">
        <v>1457</v>
      </c>
      <c r="M38" s="887">
        <v>1552</v>
      </c>
      <c r="N38" s="887">
        <v>1302</v>
      </c>
      <c r="O38" s="887">
        <v>1601</v>
      </c>
      <c r="P38" s="887">
        <v>1425</v>
      </c>
      <c r="Q38" s="887">
        <v>1756</v>
      </c>
      <c r="R38" s="887">
        <v>17615</v>
      </c>
    </row>
    <row r="39" spans="3:18" ht="33.75" customHeight="1" x14ac:dyDescent="0.4">
      <c r="C39" s="889"/>
      <c r="D39" s="890" t="s">
        <v>550</v>
      </c>
      <c r="E39" s="891" t="s">
        <v>524</v>
      </c>
      <c r="F39" s="887">
        <v>1518</v>
      </c>
      <c r="G39" s="887">
        <v>1970</v>
      </c>
      <c r="H39" s="887">
        <v>1429</v>
      </c>
      <c r="I39" s="887">
        <v>1429</v>
      </c>
      <c r="J39" s="888">
        <v>1556</v>
      </c>
      <c r="K39" s="888">
        <v>1441</v>
      </c>
      <c r="L39" s="887">
        <v>1906</v>
      </c>
      <c r="M39" s="887">
        <v>1754</v>
      </c>
      <c r="N39" s="887">
        <v>1457</v>
      </c>
      <c r="O39" s="887">
        <v>1450</v>
      </c>
      <c r="P39" s="887">
        <v>1297</v>
      </c>
      <c r="Q39" s="887">
        <v>1968</v>
      </c>
      <c r="R39" s="887">
        <v>19175</v>
      </c>
    </row>
    <row r="40" spans="3:18" ht="33.75" customHeight="1" x14ac:dyDescent="0.4">
      <c r="C40" s="889"/>
      <c r="D40" s="885" t="s">
        <v>549</v>
      </c>
      <c r="E40" s="886" t="s">
        <v>522</v>
      </c>
      <c r="F40" s="895">
        <v>0</v>
      </c>
      <c r="G40" s="895">
        <v>196</v>
      </c>
      <c r="H40" s="895">
        <v>297</v>
      </c>
      <c r="I40" s="895">
        <v>590</v>
      </c>
      <c r="J40" s="896">
        <v>6</v>
      </c>
      <c r="K40" s="896">
        <v>315</v>
      </c>
      <c r="L40" s="895">
        <v>143</v>
      </c>
      <c r="M40" s="895">
        <v>0</v>
      </c>
      <c r="N40" s="895">
        <v>0</v>
      </c>
      <c r="O40" s="895">
        <v>0</v>
      </c>
      <c r="P40" s="895">
        <v>0</v>
      </c>
      <c r="Q40" s="895">
        <v>0</v>
      </c>
      <c r="R40" s="895">
        <v>1547</v>
      </c>
    </row>
    <row r="41" spans="3:18" ht="33.75" customHeight="1" thickBot="1" x14ac:dyDescent="0.45">
      <c r="C41" s="897"/>
      <c r="D41" s="898" t="s">
        <v>551</v>
      </c>
      <c r="E41" s="899" t="s">
        <v>524</v>
      </c>
      <c r="F41" s="900">
        <v>0</v>
      </c>
      <c r="G41" s="900">
        <v>0</v>
      </c>
      <c r="H41" s="900">
        <v>363</v>
      </c>
      <c r="I41" s="900">
        <v>695</v>
      </c>
      <c r="J41" s="901">
        <v>637</v>
      </c>
      <c r="K41" s="901">
        <v>216</v>
      </c>
      <c r="L41" s="900">
        <v>100</v>
      </c>
      <c r="M41" s="900">
        <v>0</v>
      </c>
      <c r="N41" s="900">
        <v>0</v>
      </c>
      <c r="O41" s="900">
        <v>0</v>
      </c>
      <c r="P41" s="900">
        <v>0</v>
      </c>
      <c r="Q41" s="900">
        <v>0</v>
      </c>
      <c r="R41" s="900">
        <v>2011</v>
      </c>
    </row>
    <row r="42" spans="3:18" ht="33.75" customHeight="1" thickTop="1" x14ac:dyDescent="0.4">
      <c r="C42" s="902" t="s">
        <v>412</v>
      </c>
      <c r="D42" s="903"/>
      <c r="E42" s="904" t="s">
        <v>522</v>
      </c>
      <c r="F42" s="905">
        <v>27036</v>
      </c>
      <c r="G42" s="905">
        <v>26015</v>
      </c>
      <c r="H42" s="905">
        <v>20080</v>
      </c>
      <c r="I42" s="905">
        <v>28803</v>
      </c>
      <c r="J42" s="906">
        <v>21786</v>
      </c>
      <c r="K42" s="906">
        <v>48680</v>
      </c>
      <c r="L42" s="905">
        <v>52559</v>
      </c>
      <c r="M42" s="905">
        <v>29074</v>
      </c>
      <c r="N42" s="905">
        <v>19169</v>
      </c>
      <c r="O42" s="905">
        <v>23274</v>
      </c>
      <c r="P42" s="905">
        <v>22761</v>
      </c>
      <c r="Q42" s="905">
        <v>29353</v>
      </c>
      <c r="R42" s="905">
        <v>348590</v>
      </c>
    </row>
    <row r="43" spans="3:18" ht="33.75" customHeight="1" x14ac:dyDescent="0.4">
      <c r="C43" s="907"/>
      <c r="D43" s="908"/>
      <c r="E43" s="891" t="s">
        <v>524</v>
      </c>
      <c r="F43" s="887">
        <v>21756</v>
      </c>
      <c r="G43" s="887">
        <v>22799</v>
      </c>
      <c r="H43" s="887">
        <v>22393</v>
      </c>
      <c r="I43" s="887">
        <v>25160</v>
      </c>
      <c r="J43" s="888">
        <v>25353</v>
      </c>
      <c r="K43" s="888">
        <v>32296</v>
      </c>
      <c r="L43" s="887">
        <v>49121</v>
      </c>
      <c r="M43" s="887">
        <v>25789</v>
      </c>
      <c r="N43" s="887">
        <v>21261</v>
      </c>
      <c r="O43" s="887">
        <v>24615</v>
      </c>
      <c r="P43" s="887">
        <v>23257</v>
      </c>
      <c r="Q43" s="887">
        <v>33565</v>
      </c>
      <c r="R43" s="887">
        <v>327365</v>
      </c>
    </row>
    <row r="44" spans="3:18" ht="16.5" customHeight="1" x14ac:dyDescent="0.4">
      <c r="R44" s="909" t="s">
        <v>552</v>
      </c>
    </row>
    <row r="45" spans="3:18" ht="16.5" customHeight="1" x14ac:dyDescent="0.4"/>
  </sheetData>
  <mergeCells count="9">
    <mergeCell ref="D24:D25"/>
    <mergeCell ref="D26:D27"/>
    <mergeCell ref="C42:D43"/>
    <mergeCell ref="D10:D11"/>
    <mergeCell ref="D12:D13"/>
    <mergeCell ref="D16:D17"/>
    <mergeCell ref="D18:D19"/>
    <mergeCell ref="D20:D21"/>
    <mergeCell ref="D22:D23"/>
  </mergeCells>
  <phoneticPr fontId="4"/>
  <hyperlinks>
    <hyperlink ref="A1" location="基本情報!C105" display="基本情報"/>
  </hyperlink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9CCFF"/>
    <pageSetUpPr fitToPage="1"/>
  </sheetPr>
  <dimension ref="A1:O41"/>
  <sheetViews>
    <sheetView zoomScaleNormal="100" zoomScaleSheetLayoutView="100" workbookViewId="0">
      <selection activeCell="C4" sqref="C4"/>
    </sheetView>
  </sheetViews>
  <sheetFormatPr defaultColWidth="9" defaultRowHeight="13.5" x14ac:dyDescent="0.4"/>
  <cols>
    <col min="1" max="1" width="4.625" style="9" customWidth="1"/>
    <col min="2" max="2" width="2.125" style="9" customWidth="1"/>
    <col min="3" max="3" width="17.25" style="9" customWidth="1"/>
    <col min="4" max="8" width="15.875" style="9" customWidth="1"/>
    <col min="9" max="16384" width="9" style="9"/>
  </cols>
  <sheetData>
    <row r="1" spans="1:15" ht="13.5" customHeight="1" x14ac:dyDescent="0.4">
      <c r="A1" s="7" t="s">
        <v>2</v>
      </c>
      <c r="B1" s="8"/>
    </row>
    <row r="2" spans="1:15" ht="13.5" customHeight="1" x14ac:dyDescent="0.4">
      <c r="A2" s="10"/>
      <c r="B2" s="8"/>
    </row>
    <row r="3" spans="1:15" ht="21" customHeight="1" x14ac:dyDescent="0.4">
      <c r="C3" s="11" t="s">
        <v>3</v>
      </c>
      <c r="D3" s="12"/>
      <c r="H3" s="13"/>
    </row>
    <row r="4" spans="1:15" ht="16.5" customHeight="1" x14ac:dyDescent="0.4">
      <c r="C4" s="14"/>
      <c r="D4" s="14"/>
      <c r="E4" s="14"/>
      <c r="F4" s="14"/>
      <c r="H4" s="15" t="s">
        <v>4</v>
      </c>
    </row>
    <row r="5" spans="1:15" ht="26.25" customHeight="1" x14ac:dyDescent="0.4">
      <c r="C5" s="16" t="s">
        <v>5</v>
      </c>
      <c r="D5" s="17" t="s">
        <v>6</v>
      </c>
      <c r="E5" s="17" t="s">
        <v>7</v>
      </c>
      <c r="F5" s="17" t="s">
        <v>8</v>
      </c>
      <c r="G5" s="17" t="s">
        <v>9</v>
      </c>
      <c r="H5" s="17" t="s">
        <v>10</v>
      </c>
    </row>
    <row r="6" spans="1:15" ht="22.5" customHeight="1" x14ac:dyDescent="0.4">
      <c r="B6" s="18"/>
      <c r="C6" s="19" t="s">
        <v>11</v>
      </c>
      <c r="D6" s="20">
        <v>322715</v>
      </c>
      <c r="E6" s="20">
        <v>97413</v>
      </c>
      <c r="F6" s="20">
        <v>116041</v>
      </c>
      <c r="G6" s="20">
        <v>21136</v>
      </c>
      <c r="H6" s="20">
        <v>6800</v>
      </c>
      <c r="O6" s="21"/>
    </row>
    <row r="7" spans="1:15" ht="22.5" customHeight="1" x14ac:dyDescent="0.4">
      <c r="B7" s="18"/>
      <c r="C7" s="22" t="s">
        <v>12</v>
      </c>
      <c r="D7" s="23">
        <v>17593</v>
      </c>
      <c r="E7" s="23">
        <v>4455</v>
      </c>
      <c r="F7" s="23">
        <v>6808</v>
      </c>
      <c r="G7" s="23">
        <v>986</v>
      </c>
      <c r="H7" s="23">
        <v>400</v>
      </c>
    </row>
    <row r="8" spans="1:15" ht="22.5" customHeight="1" x14ac:dyDescent="0.4">
      <c r="B8" s="18"/>
      <c r="C8" s="22" t="s">
        <v>13</v>
      </c>
      <c r="D8" s="23">
        <v>23704</v>
      </c>
      <c r="E8" s="23">
        <v>8380</v>
      </c>
      <c r="F8" s="23">
        <v>9438</v>
      </c>
      <c r="G8" s="23">
        <v>1256</v>
      </c>
      <c r="H8" s="23">
        <v>400</v>
      </c>
      <c r="L8" s="24"/>
      <c r="M8" s="24"/>
      <c r="N8" s="24"/>
      <c r="O8" s="24"/>
    </row>
    <row r="9" spans="1:15" ht="22.5" customHeight="1" x14ac:dyDescent="0.4">
      <c r="B9" s="18"/>
      <c r="C9" s="22" t="s">
        <v>14</v>
      </c>
      <c r="D9" s="23">
        <v>15624</v>
      </c>
      <c r="E9" s="23">
        <v>5596</v>
      </c>
      <c r="F9" s="23">
        <v>5812</v>
      </c>
      <c r="G9" s="23">
        <v>1131</v>
      </c>
      <c r="H9" s="23">
        <v>400</v>
      </c>
      <c r="I9" s="25"/>
    </row>
    <row r="10" spans="1:15" ht="22.5" customHeight="1" x14ac:dyDescent="0.4">
      <c r="B10" s="18"/>
      <c r="C10" s="22" t="s">
        <v>15</v>
      </c>
      <c r="D10" s="23">
        <v>26470</v>
      </c>
      <c r="E10" s="23">
        <v>7495</v>
      </c>
      <c r="F10" s="23">
        <v>7533</v>
      </c>
      <c r="G10" s="23">
        <v>1232</v>
      </c>
      <c r="H10" s="23">
        <v>400</v>
      </c>
    </row>
    <row r="11" spans="1:15" ht="22.5" customHeight="1" x14ac:dyDescent="0.4">
      <c r="B11" s="18"/>
      <c r="C11" s="22" t="s">
        <v>16</v>
      </c>
      <c r="D11" s="23">
        <v>16454</v>
      </c>
      <c r="E11" s="26" t="s">
        <v>17</v>
      </c>
      <c r="F11" s="26" t="s">
        <v>18</v>
      </c>
      <c r="G11" s="23">
        <v>1119</v>
      </c>
      <c r="H11" s="23">
        <v>400</v>
      </c>
    </row>
    <row r="12" spans="1:15" ht="22.5" customHeight="1" x14ac:dyDescent="0.4">
      <c r="B12" s="18"/>
      <c r="C12" s="22" t="s">
        <v>19</v>
      </c>
      <c r="D12" s="23">
        <v>19173</v>
      </c>
      <c r="E12" s="23">
        <v>7064</v>
      </c>
      <c r="F12" s="23">
        <v>7113</v>
      </c>
      <c r="G12" s="23">
        <v>1252</v>
      </c>
      <c r="H12" s="23">
        <v>400</v>
      </c>
    </row>
    <row r="13" spans="1:15" ht="22.5" customHeight="1" x14ac:dyDescent="0.4">
      <c r="B13" s="18"/>
      <c r="C13" s="22" t="s">
        <v>20</v>
      </c>
      <c r="D13" s="23">
        <v>17955</v>
      </c>
      <c r="E13" s="23">
        <v>6770</v>
      </c>
      <c r="F13" s="23">
        <v>6518</v>
      </c>
      <c r="G13" s="23">
        <v>1327</v>
      </c>
      <c r="H13" s="23">
        <v>400</v>
      </c>
    </row>
    <row r="14" spans="1:15" ht="22.5" customHeight="1" x14ac:dyDescent="0.4">
      <c r="B14" s="18"/>
      <c r="C14" s="22" t="s">
        <v>21</v>
      </c>
      <c r="D14" s="23">
        <v>20676</v>
      </c>
      <c r="E14" s="23">
        <v>7359</v>
      </c>
      <c r="F14" s="23">
        <v>7504</v>
      </c>
      <c r="G14" s="23">
        <v>1562</v>
      </c>
      <c r="H14" s="23">
        <v>400</v>
      </c>
    </row>
    <row r="15" spans="1:15" ht="22.5" customHeight="1" x14ac:dyDescent="0.4">
      <c r="B15" s="18"/>
      <c r="C15" s="22" t="s">
        <v>22</v>
      </c>
      <c r="D15" s="23">
        <v>26654</v>
      </c>
      <c r="E15" s="23">
        <v>7109</v>
      </c>
      <c r="F15" s="23">
        <v>8638</v>
      </c>
      <c r="G15" s="23">
        <v>1201</v>
      </c>
      <c r="H15" s="23">
        <v>400</v>
      </c>
    </row>
    <row r="16" spans="1:15" ht="22.5" customHeight="1" x14ac:dyDescent="0.4">
      <c r="B16" s="18"/>
      <c r="C16" s="22" t="s">
        <v>23</v>
      </c>
      <c r="D16" s="27">
        <v>20062</v>
      </c>
      <c r="E16" s="23">
        <v>5622</v>
      </c>
      <c r="F16" s="23">
        <v>5902</v>
      </c>
      <c r="G16" s="23">
        <v>1214</v>
      </c>
      <c r="H16" s="23">
        <v>400</v>
      </c>
    </row>
    <row r="17" spans="2:12" ht="22.5" customHeight="1" x14ac:dyDescent="0.4">
      <c r="B17" s="28"/>
      <c r="C17" s="22" t="s">
        <v>24</v>
      </c>
      <c r="D17" s="23">
        <v>16617</v>
      </c>
      <c r="E17" s="29">
        <v>6184</v>
      </c>
      <c r="F17" s="23">
        <v>4967</v>
      </c>
      <c r="G17" s="29">
        <v>1549</v>
      </c>
      <c r="H17" s="23">
        <v>400</v>
      </c>
      <c r="K17" s="18"/>
    </row>
    <row r="18" spans="2:12" ht="22.5" customHeight="1" x14ac:dyDescent="0.4">
      <c r="B18" s="28"/>
      <c r="C18" s="22" t="s">
        <v>25</v>
      </c>
      <c r="D18" s="23">
        <v>23837</v>
      </c>
      <c r="E18" s="23">
        <v>7717</v>
      </c>
      <c r="F18" s="23">
        <v>9378</v>
      </c>
      <c r="G18" s="23">
        <v>1255</v>
      </c>
      <c r="H18" s="23">
        <v>400</v>
      </c>
    </row>
    <row r="19" spans="2:12" ht="22.5" customHeight="1" x14ac:dyDescent="0.4">
      <c r="B19" s="28"/>
      <c r="C19" s="22" t="s">
        <v>26</v>
      </c>
      <c r="D19" s="29" t="s">
        <v>27</v>
      </c>
      <c r="E19" s="23">
        <v>1901</v>
      </c>
      <c r="F19" s="29" t="s">
        <v>27</v>
      </c>
      <c r="G19" s="23">
        <v>658</v>
      </c>
      <c r="H19" s="29" t="s">
        <v>27</v>
      </c>
    </row>
    <row r="20" spans="2:12" ht="22.5" customHeight="1" x14ac:dyDescent="0.4">
      <c r="B20" s="28"/>
      <c r="C20" s="22" t="s">
        <v>28</v>
      </c>
      <c r="D20" s="23">
        <v>23771</v>
      </c>
      <c r="E20" s="23">
        <v>5785</v>
      </c>
      <c r="F20" s="23">
        <v>8965</v>
      </c>
      <c r="G20" s="23">
        <v>1251</v>
      </c>
      <c r="H20" s="23">
        <v>400</v>
      </c>
    </row>
    <row r="21" spans="2:12" ht="22.5" customHeight="1" x14ac:dyDescent="0.4">
      <c r="B21" s="28"/>
      <c r="C21" s="22" t="s">
        <v>29</v>
      </c>
      <c r="D21" s="23">
        <v>10592</v>
      </c>
      <c r="E21" s="23">
        <v>4945</v>
      </c>
      <c r="F21" s="23">
        <v>7660</v>
      </c>
      <c r="G21" s="23">
        <v>1050</v>
      </c>
      <c r="H21" s="23">
        <v>400</v>
      </c>
      <c r="K21" s="18"/>
    </row>
    <row r="22" spans="2:12" ht="22.5" customHeight="1" x14ac:dyDescent="0.4">
      <c r="B22" s="28"/>
      <c r="C22" s="22" t="s">
        <v>30</v>
      </c>
      <c r="D22" s="23">
        <v>12318</v>
      </c>
      <c r="E22" s="23">
        <v>5577</v>
      </c>
      <c r="F22" s="23">
        <v>4296</v>
      </c>
      <c r="G22" s="23">
        <v>1215</v>
      </c>
      <c r="H22" s="23">
        <v>400</v>
      </c>
    </row>
    <row r="23" spans="2:12" ht="22.5" customHeight="1" x14ac:dyDescent="0.4">
      <c r="B23" s="28"/>
      <c r="C23" s="22" t="s">
        <v>31</v>
      </c>
      <c r="D23" s="23">
        <v>14870</v>
      </c>
      <c r="E23" s="23">
        <v>3805</v>
      </c>
      <c r="F23" s="23">
        <v>8739</v>
      </c>
      <c r="G23" s="23">
        <v>1081</v>
      </c>
      <c r="H23" s="23">
        <v>400</v>
      </c>
      <c r="K23" s="18"/>
    </row>
    <row r="24" spans="2:12" ht="22.5" customHeight="1" x14ac:dyDescent="0.4">
      <c r="B24" s="28"/>
      <c r="C24" s="22" t="s">
        <v>32</v>
      </c>
      <c r="D24" s="23">
        <v>16345</v>
      </c>
      <c r="E24" s="23">
        <v>1649</v>
      </c>
      <c r="F24" s="23">
        <v>6770</v>
      </c>
      <c r="G24" s="23">
        <v>797</v>
      </c>
      <c r="H24" s="23">
        <v>400</v>
      </c>
      <c r="K24" s="18"/>
    </row>
    <row r="25" spans="2:12" ht="22.5" customHeight="1" x14ac:dyDescent="0.4">
      <c r="B25" s="18"/>
      <c r="C25" s="30" t="s">
        <v>33</v>
      </c>
      <c r="D25" s="31">
        <v>216699</v>
      </c>
      <c r="E25" s="31">
        <v>57969</v>
      </c>
      <c r="F25" s="31">
        <v>89618</v>
      </c>
      <c r="G25" s="31">
        <v>18459</v>
      </c>
      <c r="H25" s="31">
        <v>3475</v>
      </c>
      <c r="L25" s="24"/>
    </row>
    <row r="26" spans="2:12" ht="22.5" customHeight="1" x14ac:dyDescent="0.4">
      <c r="B26" s="28"/>
      <c r="C26" s="22" t="s">
        <v>14</v>
      </c>
      <c r="D26" s="23">
        <v>23349</v>
      </c>
      <c r="E26" s="23">
        <v>7842</v>
      </c>
      <c r="F26" s="23">
        <v>14068</v>
      </c>
      <c r="G26" s="23">
        <v>2386</v>
      </c>
      <c r="H26" s="23">
        <v>400</v>
      </c>
      <c r="L26" s="24"/>
    </row>
    <row r="27" spans="2:12" ht="22.5" customHeight="1" x14ac:dyDescent="0.4">
      <c r="B27" s="28"/>
      <c r="C27" s="22" t="s">
        <v>16</v>
      </c>
      <c r="D27" s="23">
        <v>27865</v>
      </c>
      <c r="E27" s="23">
        <v>8834</v>
      </c>
      <c r="F27" s="23">
        <v>11009</v>
      </c>
      <c r="G27" s="23">
        <v>1872</v>
      </c>
      <c r="H27" s="23">
        <v>400</v>
      </c>
      <c r="L27" s="24"/>
    </row>
    <row r="28" spans="2:12" ht="22.5" customHeight="1" x14ac:dyDescent="0.4">
      <c r="B28" s="28"/>
      <c r="C28" s="22" t="s">
        <v>20</v>
      </c>
      <c r="D28" s="23">
        <v>18389</v>
      </c>
      <c r="E28" s="23">
        <v>5488</v>
      </c>
      <c r="F28" s="23">
        <v>6253</v>
      </c>
      <c r="G28" s="23">
        <v>2105</v>
      </c>
      <c r="H28" s="23">
        <v>325</v>
      </c>
      <c r="J28" s="18"/>
      <c r="L28" s="24"/>
    </row>
    <row r="29" spans="2:12" ht="22.5" customHeight="1" x14ac:dyDescent="0.4">
      <c r="B29" s="28"/>
      <c r="C29" s="22" t="s">
        <v>34</v>
      </c>
      <c r="D29" s="23">
        <v>30529</v>
      </c>
      <c r="E29" s="23">
        <v>6741</v>
      </c>
      <c r="F29" s="23">
        <v>12581</v>
      </c>
      <c r="G29" s="23">
        <v>2966</v>
      </c>
      <c r="H29" s="23">
        <v>350</v>
      </c>
      <c r="J29" s="18"/>
    </row>
    <row r="30" spans="2:12" ht="22.5" customHeight="1" x14ac:dyDescent="0.4">
      <c r="B30" s="28"/>
      <c r="C30" s="22" t="s">
        <v>35</v>
      </c>
      <c r="D30" s="23">
        <v>25609</v>
      </c>
      <c r="E30" s="23">
        <v>8401</v>
      </c>
      <c r="F30" s="23">
        <v>9322</v>
      </c>
      <c r="G30" s="23">
        <v>1690</v>
      </c>
      <c r="H30" s="23">
        <v>400</v>
      </c>
      <c r="K30" s="18"/>
    </row>
    <row r="31" spans="2:12" ht="22.5" customHeight="1" x14ac:dyDescent="0.4">
      <c r="B31" s="28"/>
      <c r="C31" s="22" t="s">
        <v>25</v>
      </c>
      <c r="D31" s="23">
        <v>21511</v>
      </c>
      <c r="E31" s="23">
        <v>6338</v>
      </c>
      <c r="F31" s="23">
        <v>9682</v>
      </c>
      <c r="G31" s="23">
        <v>1685</v>
      </c>
      <c r="H31" s="23">
        <v>400</v>
      </c>
      <c r="J31" s="18"/>
    </row>
    <row r="32" spans="2:12" ht="22.5" customHeight="1" x14ac:dyDescent="0.4">
      <c r="B32" s="28"/>
      <c r="C32" s="22" t="s">
        <v>36</v>
      </c>
      <c r="D32" s="23">
        <v>18739</v>
      </c>
      <c r="E32" s="23">
        <v>2267</v>
      </c>
      <c r="F32" s="23">
        <v>7587</v>
      </c>
      <c r="G32" s="23">
        <v>1258</v>
      </c>
      <c r="H32" s="23">
        <v>400</v>
      </c>
    </row>
    <row r="33" spans="2:8" ht="22.5" customHeight="1" x14ac:dyDescent="0.4">
      <c r="B33" s="28"/>
      <c r="C33" s="22" t="s">
        <v>37</v>
      </c>
      <c r="D33" s="23">
        <v>30599</v>
      </c>
      <c r="E33" s="23">
        <v>7060</v>
      </c>
      <c r="F33" s="23">
        <v>10487</v>
      </c>
      <c r="G33" s="23">
        <v>2746</v>
      </c>
      <c r="H33" s="23">
        <v>400</v>
      </c>
    </row>
    <row r="34" spans="2:8" ht="22.5" customHeight="1" x14ac:dyDescent="0.4">
      <c r="B34" s="28"/>
      <c r="C34" s="22" t="s">
        <v>38</v>
      </c>
      <c r="D34" s="23">
        <v>20109</v>
      </c>
      <c r="E34" s="23">
        <v>3753</v>
      </c>
      <c r="F34" s="23">
        <v>8629</v>
      </c>
      <c r="G34" s="29">
        <v>1508</v>
      </c>
      <c r="H34" s="23">
        <v>400</v>
      </c>
    </row>
    <row r="35" spans="2:8" ht="22.5" customHeight="1" x14ac:dyDescent="0.4">
      <c r="B35" s="28"/>
      <c r="C35" s="32" t="s">
        <v>32</v>
      </c>
      <c r="D35" s="33" t="s">
        <v>39</v>
      </c>
      <c r="E35" s="34">
        <v>1245</v>
      </c>
      <c r="F35" s="33" t="s">
        <v>39</v>
      </c>
      <c r="G35" s="34">
        <v>243</v>
      </c>
      <c r="H35" s="33" t="s">
        <v>39</v>
      </c>
    </row>
    <row r="36" spans="2:8" ht="16.5" customHeight="1" x14ac:dyDescent="0.4">
      <c r="G36" s="35"/>
      <c r="H36" s="35" t="s">
        <v>40</v>
      </c>
    </row>
    <row r="37" spans="2:8" ht="16.5" customHeight="1" x14ac:dyDescent="0.4">
      <c r="C37" s="9" t="s">
        <v>41</v>
      </c>
    </row>
    <row r="38" spans="2:8" ht="16.5" customHeight="1" x14ac:dyDescent="0.4">
      <c r="C38" s="9" t="s">
        <v>42</v>
      </c>
    </row>
    <row r="39" spans="2:8" ht="16.5" customHeight="1" x14ac:dyDescent="0.4">
      <c r="C39" s="9" t="s">
        <v>43</v>
      </c>
    </row>
    <row r="40" spans="2:8" ht="16.5" customHeight="1" x14ac:dyDescent="0.4">
      <c r="C40" s="9" t="s">
        <v>44</v>
      </c>
    </row>
    <row r="41" spans="2:8" ht="16.5" customHeight="1" x14ac:dyDescent="0.4">
      <c r="C41" s="9" t="s">
        <v>45</v>
      </c>
    </row>
  </sheetData>
  <phoneticPr fontId="4"/>
  <hyperlinks>
    <hyperlink ref="A1" location="基本情報!C86" display="基本情報"/>
  </hyperlinks>
  <pageMargins left="0.7" right="0.7" top="0.75" bottom="0.75" header="0.3" footer="0.3"/>
  <pageSetup paperSize="9" scale="8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62">
    <tabColor rgb="FF99CCFF"/>
    <pageSetUpPr fitToPage="1"/>
  </sheetPr>
  <dimension ref="A1:R50"/>
  <sheetViews>
    <sheetView topLeftCell="A25" zoomScaleNormal="100" zoomScaleSheetLayoutView="100" workbookViewId="0">
      <selection activeCell="C4" sqref="C4"/>
    </sheetView>
  </sheetViews>
  <sheetFormatPr defaultRowHeight="13.5" x14ac:dyDescent="0.4"/>
  <cols>
    <col min="1" max="1" width="4.625" style="36" customWidth="1"/>
    <col min="2" max="2" width="2.125" style="36" customWidth="1"/>
    <col min="3" max="3" width="5" style="36" customWidth="1"/>
    <col min="4" max="4" width="19.375" style="36" customWidth="1"/>
    <col min="5" max="5" width="12.625" style="36" customWidth="1"/>
    <col min="6" max="9" width="9.375" style="36" customWidth="1"/>
    <col min="10" max="10" width="9.375" style="393" customWidth="1"/>
    <col min="11" max="17" width="9.375" style="36" customWidth="1"/>
    <col min="18" max="18" width="11.25" style="36" customWidth="1"/>
    <col min="19" max="16384" width="9" style="36"/>
  </cols>
  <sheetData>
    <row r="1" spans="1:18" ht="13.5" customHeight="1" x14ac:dyDescent="0.4">
      <c r="A1" s="7" t="s">
        <v>2</v>
      </c>
      <c r="B1" s="7"/>
    </row>
    <row r="2" spans="1:18" ht="13.5" customHeight="1" x14ac:dyDescent="0.4"/>
    <row r="3" spans="1:18" ht="21" customHeight="1" x14ac:dyDescent="0.4">
      <c r="C3" s="881" t="s">
        <v>553</v>
      </c>
    </row>
    <row r="4" spans="1:18" ht="16.5" customHeight="1" x14ac:dyDescent="0.4">
      <c r="R4" s="160" t="s">
        <v>516</v>
      </c>
    </row>
    <row r="5" spans="1:18" ht="30" customHeight="1" x14ac:dyDescent="0.4">
      <c r="C5" s="882" t="s">
        <v>517</v>
      </c>
      <c r="D5" s="883" t="s">
        <v>518</v>
      </c>
      <c r="E5" s="883" t="s">
        <v>519</v>
      </c>
      <c r="F5" s="883" t="s">
        <v>520</v>
      </c>
      <c r="G5" s="883" t="s">
        <v>417</v>
      </c>
      <c r="H5" s="883" t="s">
        <v>418</v>
      </c>
      <c r="I5" s="883" t="s">
        <v>419</v>
      </c>
      <c r="J5" s="883" t="s">
        <v>420</v>
      </c>
      <c r="K5" s="883" t="s">
        <v>421</v>
      </c>
      <c r="L5" s="883" t="s">
        <v>422</v>
      </c>
      <c r="M5" s="883" t="s">
        <v>423</v>
      </c>
      <c r="N5" s="883" t="s">
        <v>424</v>
      </c>
      <c r="O5" s="883" t="s">
        <v>425</v>
      </c>
      <c r="P5" s="883" t="s">
        <v>426</v>
      </c>
      <c r="Q5" s="883" t="s">
        <v>427</v>
      </c>
      <c r="R5" s="883" t="s">
        <v>412</v>
      </c>
    </row>
    <row r="6" spans="1:18" ht="32.25" customHeight="1" x14ac:dyDescent="0.4">
      <c r="A6" s="80"/>
      <c r="B6" s="910"/>
      <c r="C6" s="911"/>
      <c r="D6" s="912" t="s">
        <v>554</v>
      </c>
      <c r="E6" s="913" t="s">
        <v>522</v>
      </c>
      <c r="F6" s="887">
        <v>90</v>
      </c>
      <c r="G6" s="887">
        <v>82</v>
      </c>
      <c r="H6" s="887">
        <v>91</v>
      </c>
      <c r="I6" s="887">
        <v>92</v>
      </c>
      <c r="J6" s="888">
        <v>40</v>
      </c>
      <c r="K6" s="888">
        <v>88</v>
      </c>
      <c r="L6" s="887">
        <v>108</v>
      </c>
      <c r="M6" s="887">
        <v>99</v>
      </c>
      <c r="N6" s="887">
        <v>92</v>
      </c>
      <c r="O6" s="887">
        <v>97</v>
      </c>
      <c r="P6" s="887">
        <v>104</v>
      </c>
      <c r="Q6" s="887">
        <v>69</v>
      </c>
      <c r="R6" s="887">
        <v>1052</v>
      </c>
    </row>
    <row r="7" spans="1:18" ht="32.25" customHeight="1" x14ac:dyDescent="0.4">
      <c r="A7" s="80"/>
      <c r="B7" s="910"/>
      <c r="C7" s="911"/>
      <c r="D7" s="914" t="s">
        <v>555</v>
      </c>
      <c r="E7" s="915" t="s">
        <v>524</v>
      </c>
      <c r="F7" s="887">
        <v>88</v>
      </c>
      <c r="G7" s="887">
        <v>88</v>
      </c>
      <c r="H7" s="887">
        <v>77</v>
      </c>
      <c r="I7" s="887">
        <v>109</v>
      </c>
      <c r="J7" s="888">
        <v>77</v>
      </c>
      <c r="K7" s="888">
        <v>112</v>
      </c>
      <c r="L7" s="887">
        <v>109</v>
      </c>
      <c r="M7" s="887">
        <v>86</v>
      </c>
      <c r="N7" s="887">
        <v>80</v>
      </c>
      <c r="O7" s="887">
        <v>80</v>
      </c>
      <c r="P7" s="887">
        <v>67</v>
      </c>
      <c r="Q7" s="887">
        <v>65</v>
      </c>
      <c r="R7" s="887">
        <v>1038</v>
      </c>
    </row>
    <row r="8" spans="1:18" ht="32.25" customHeight="1" x14ac:dyDescent="0.4">
      <c r="A8" s="80"/>
      <c r="B8" s="910"/>
      <c r="C8" s="911"/>
      <c r="D8" s="912" t="s">
        <v>556</v>
      </c>
      <c r="E8" s="913" t="s">
        <v>522</v>
      </c>
      <c r="F8" s="887">
        <v>192</v>
      </c>
      <c r="G8" s="887">
        <v>227</v>
      </c>
      <c r="H8" s="887">
        <v>250</v>
      </c>
      <c r="I8" s="887">
        <v>255</v>
      </c>
      <c r="J8" s="888">
        <v>147</v>
      </c>
      <c r="K8" s="888">
        <v>307</v>
      </c>
      <c r="L8" s="887">
        <v>286</v>
      </c>
      <c r="M8" s="887">
        <v>304</v>
      </c>
      <c r="N8" s="887">
        <v>310</v>
      </c>
      <c r="O8" s="887">
        <v>224</v>
      </c>
      <c r="P8" s="887">
        <v>200</v>
      </c>
      <c r="Q8" s="887">
        <v>220</v>
      </c>
      <c r="R8" s="887">
        <v>2922</v>
      </c>
    </row>
    <row r="9" spans="1:18" ht="32.25" customHeight="1" x14ac:dyDescent="0.4">
      <c r="A9" s="80"/>
      <c r="B9" s="910"/>
      <c r="C9" s="911"/>
      <c r="D9" s="914" t="s">
        <v>555</v>
      </c>
      <c r="E9" s="915" t="s">
        <v>524</v>
      </c>
      <c r="F9" s="887">
        <v>260</v>
      </c>
      <c r="G9" s="887">
        <v>281</v>
      </c>
      <c r="H9" s="887">
        <v>200</v>
      </c>
      <c r="I9" s="887">
        <v>269</v>
      </c>
      <c r="J9" s="888">
        <v>221</v>
      </c>
      <c r="K9" s="888">
        <v>220</v>
      </c>
      <c r="L9" s="887">
        <v>200</v>
      </c>
      <c r="M9" s="887">
        <v>253</v>
      </c>
      <c r="N9" s="887">
        <v>205</v>
      </c>
      <c r="O9" s="887">
        <v>192</v>
      </c>
      <c r="P9" s="887">
        <v>229</v>
      </c>
      <c r="Q9" s="887">
        <v>132</v>
      </c>
      <c r="R9" s="887">
        <v>2662</v>
      </c>
    </row>
    <row r="10" spans="1:18" ht="32.25" customHeight="1" x14ac:dyDescent="0.4">
      <c r="A10" s="80"/>
      <c r="B10" s="910"/>
      <c r="C10" s="911"/>
      <c r="D10" s="912" t="s">
        <v>557</v>
      </c>
      <c r="E10" s="913" t="s">
        <v>522</v>
      </c>
      <c r="F10" s="887">
        <v>104</v>
      </c>
      <c r="G10" s="887">
        <v>95</v>
      </c>
      <c r="H10" s="887">
        <v>100</v>
      </c>
      <c r="I10" s="887">
        <v>94</v>
      </c>
      <c r="J10" s="888">
        <v>49</v>
      </c>
      <c r="K10" s="888">
        <v>70</v>
      </c>
      <c r="L10" s="887">
        <v>120</v>
      </c>
      <c r="M10" s="887">
        <v>108</v>
      </c>
      <c r="N10" s="887">
        <v>82</v>
      </c>
      <c r="O10" s="887">
        <v>113</v>
      </c>
      <c r="P10" s="887">
        <v>128</v>
      </c>
      <c r="Q10" s="887">
        <v>92</v>
      </c>
      <c r="R10" s="887">
        <v>1155</v>
      </c>
    </row>
    <row r="11" spans="1:18" ht="32.25" customHeight="1" x14ac:dyDescent="0.4">
      <c r="A11" s="80"/>
      <c r="B11" s="910"/>
      <c r="C11" s="911"/>
      <c r="D11" s="914" t="s">
        <v>555</v>
      </c>
      <c r="E11" s="915" t="s">
        <v>524</v>
      </c>
      <c r="F11" s="887">
        <v>108</v>
      </c>
      <c r="G11" s="887">
        <v>99</v>
      </c>
      <c r="H11" s="887">
        <v>107</v>
      </c>
      <c r="I11" s="887">
        <v>144</v>
      </c>
      <c r="J11" s="888">
        <v>106</v>
      </c>
      <c r="K11" s="888">
        <v>119</v>
      </c>
      <c r="L11" s="887">
        <v>116</v>
      </c>
      <c r="M11" s="887">
        <v>122</v>
      </c>
      <c r="N11" s="887">
        <v>204</v>
      </c>
      <c r="O11" s="887">
        <v>224</v>
      </c>
      <c r="P11" s="887">
        <v>175</v>
      </c>
      <c r="Q11" s="887">
        <v>75</v>
      </c>
      <c r="R11" s="887">
        <v>1599</v>
      </c>
    </row>
    <row r="12" spans="1:18" ht="32.25" customHeight="1" x14ac:dyDescent="0.4">
      <c r="A12" s="80"/>
      <c r="B12" s="910"/>
      <c r="C12" s="911"/>
      <c r="D12" s="912" t="s">
        <v>558</v>
      </c>
      <c r="E12" s="913" t="s">
        <v>522</v>
      </c>
      <c r="F12" s="887">
        <v>199</v>
      </c>
      <c r="G12" s="887">
        <v>241</v>
      </c>
      <c r="H12" s="887">
        <v>121</v>
      </c>
      <c r="I12" s="887">
        <v>226</v>
      </c>
      <c r="J12" s="888">
        <v>130</v>
      </c>
      <c r="K12" s="888">
        <v>233</v>
      </c>
      <c r="L12" s="887">
        <v>265</v>
      </c>
      <c r="M12" s="887">
        <v>321</v>
      </c>
      <c r="N12" s="887">
        <v>242</v>
      </c>
      <c r="O12" s="887">
        <v>241</v>
      </c>
      <c r="P12" s="887">
        <v>288</v>
      </c>
      <c r="Q12" s="887">
        <v>185</v>
      </c>
      <c r="R12" s="887">
        <v>2692</v>
      </c>
    </row>
    <row r="13" spans="1:18" ht="32.25" customHeight="1" x14ac:dyDescent="0.4">
      <c r="A13" s="80"/>
      <c r="B13" s="910"/>
      <c r="C13" s="911"/>
      <c r="D13" s="914" t="s">
        <v>555</v>
      </c>
      <c r="E13" s="915" t="s">
        <v>524</v>
      </c>
      <c r="F13" s="887">
        <v>282</v>
      </c>
      <c r="G13" s="887">
        <v>287</v>
      </c>
      <c r="H13" s="887">
        <v>173</v>
      </c>
      <c r="I13" s="887">
        <v>269</v>
      </c>
      <c r="J13" s="888">
        <v>251</v>
      </c>
      <c r="K13" s="888">
        <v>252</v>
      </c>
      <c r="L13" s="887">
        <v>333</v>
      </c>
      <c r="M13" s="887">
        <v>289</v>
      </c>
      <c r="N13" s="887">
        <v>190</v>
      </c>
      <c r="O13" s="887">
        <v>259</v>
      </c>
      <c r="P13" s="887">
        <v>235</v>
      </c>
      <c r="Q13" s="887">
        <v>224</v>
      </c>
      <c r="R13" s="887">
        <v>3044</v>
      </c>
    </row>
    <row r="14" spans="1:18" ht="32.25" customHeight="1" x14ac:dyDescent="0.4">
      <c r="A14" s="80"/>
      <c r="B14" s="910"/>
      <c r="C14" s="911"/>
      <c r="D14" s="916" t="s">
        <v>558</v>
      </c>
      <c r="E14" s="913" t="s">
        <v>522</v>
      </c>
      <c r="F14" s="887">
        <v>43</v>
      </c>
      <c r="G14" s="887">
        <v>58</v>
      </c>
      <c r="H14" s="887">
        <v>30</v>
      </c>
      <c r="I14" s="887">
        <v>44</v>
      </c>
      <c r="J14" s="888">
        <v>34</v>
      </c>
      <c r="K14" s="888">
        <v>45</v>
      </c>
      <c r="L14" s="887">
        <v>37</v>
      </c>
      <c r="M14" s="887">
        <v>42</v>
      </c>
      <c r="N14" s="887">
        <v>37</v>
      </c>
      <c r="O14" s="887">
        <v>44</v>
      </c>
      <c r="P14" s="887">
        <v>44</v>
      </c>
      <c r="Q14" s="887">
        <v>61</v>
      </c>
      <c r="R14" s="887">
        <v>519</v>
      </c>
    </row>
    <row r="15" spans="1:18" ht="32.25" customHeight="1" x14ac:dyDescent="0.4">
      <c r="A15" s="80"/>
      <c r="B15" s="910"/>
      <c r="C15" s="911"/>
      <c r="D15" s="916" t="s">
        <v>559</v>
      </c>
      <c r="E15" s="915" t="s">
        <v>524</v>
      </c>
      <c r="F15" s="887">
        <v>40</v>
      </c>
      <c r="G15" s="887">
        <v>42</v>
      </c>
      <c r="H15" s="887">
        <v>10</v>
      </c>
      <c r="I15" s="887">
        <v>19</v>
      </c>
      <c r="J15" s="888">
        <v>18</v>
      </c>
      <c r="K15" s="888">
        <v>73</v>
      </c>
      <c r="L15" s="887">
        <v>98</v>
      </c>
      <c r="M15" s="887">
        <v>87</v>
      </c>
      <c r="N15" s="887">
        <v>20</v>
      </c>
      <c r="O15" s="887">
        <v>22</v>
      </c>
      <c r="P15" s="887">
        <v>38</v>
      </c>
      <c r="Q15" s="887">
        <v>58</v>
      </c>
      <c r="R15" s="887">
        <v>525</v>
      </c>
    </row>
    <row r="16" spans="1:18" ht="32.25" customHeight="1" x14ac:dyDescent="0.4">
      <c r="A16" s="80"/>
      <c r="B16" s="910"/>
      <c r="C16" s="911"/>
      <c r="D16" s="912" t="s">
        <v>560</v>
      </c>
      <c r="E16" s="913" t="s">
        <v>522</v>
      </c>
      <c r="F16" s="887">
        <v>71</v>
      </c>
      <c r="G16" s="887">
        <v>60</v>
      </c>
      <c r="H16" s="887">
        <v>150</v>
      </c>
      <c r="I16" s="887">
        <v>121</v>
      </c>
      <c r="J16" s="888">
        <v>80</v>
      </c>
      <c r="K16" s="888">
        <v>189</v>
      </c>
      <c r="L16" s="887">
        <v>147</v>
      </c>
      <c r="M16" s="887">
        <v>144</v>
      </c>
      <c r="N16" s="887">
        <v>75</v>
      </c>
      <c r="O16" s="887">
        <v>139</v>
      </c>
      <c r="P16" s="887">
        <v>120</v>
      </c>
      <c r="Q16" s="887">
        <v>103</v>
      </c>
      <c r="R16" s="887">
        <v>1399</v>
      </c>
    </row>
    <row r="17" spans="1:18" ht="32.25" customHeight="1" x14ac:dyDescent="0.4">
      <c r="A17" s="80"/>
      <c r="B17" s="910"/>
      <c r="C17" s="911"/>
      <c r="D17" s="914" t="s">
        <v>555</v>
      </c>
      <c r="E17" s="915" t="s">
        <v>524</v>
      </c>
      <c r="F17" s="887">
        <v>125</v>
      </c>
      <c r="G17" s="887">
        <v>135</v>
      </c>
      <c r="H17" s="887">
        <v>135</v>
      </c>
      <c r="I17" s="887">
        <v>139</v>
      </c>
      <c r="J17" s="888">
        <v>186</v>
      </c>
      <c r="K17" s="888">
        <v>122</v>
      </c>
      <c r="L17" s="887">
        <v>128</v>
      </c>
      <c r="M17" s="887">
        <v>132</v>
      </c>
      <c r="N17" s="887">
        <v>94</v>
      </c>
      <c r="O17" s="887">
        <v>177</v>
      </c>
      <c r="P17" s="887">
        <v>163</v>
      </c>
      <c r="Q17" s="887">
        <v>144</v>
      </c>
      <c r="R17" s="887">
        <v>1680</v>
      </c>
    </row>
    <row r="18" spans="1:18" ht="32.25" customHeight="1" x14ac:dyDescent="0.4">
      <c r="A18" s="80"/>
      <c r="B18" s="910"/>
      <c r="C18" s="911" t="s">
        <v>527</v>
      </c>
      <c r="D18" s="912" t="s">
        <v>561</v>
      </c>
      <c r="E18" s="913" t="s">
        <v>522</v>
      </c>
      <c r="F18" s="887">
        <v>0</v>
      </c>
      <c r="G18" s="887">
        <v>0</v>
      </c>
      <c r="H18" s="887">
        <v>0</v>
      </c>
      <c r="I18" s="887">
        <v>0</v>
      </c>
      <c r="J18" s="888">
        <v>0</v>
      </c>
      <c r="K18" s="888">
        <v>0</v>
      </c>
      <c r="L18" s="887">
        <v>0</v>
      </c>
      <c r="M18" s="887">
        <v>0</v>
      </c>
      <c r="N18" s="887">
        <v>0</v>
      </c>
      <c r="O18" s="887">
        <v>0</v>
      </c>
      <c r="P18" s="887">
        <v>0</v>
      </c>
      <c r="Q18" s="887">
        <v>0</v>
      </c>
      <c r="R18" s="887">
        <v>0</v>
      </c>
    </row>
    <row r="19" spans="1:18" ht="32.25" customHeight="1" x14ac:dyDescent="0.4">
      <c r="A19" s="80"/>
      <c r="B19" s="910"/>
      <c r="C19" s="911" t="s">
        <v>529</v>
      </c>
      <c r="D19" s="914" t="s">
        <v>555</v>
      </c>
      <c r="E19" s="915" t="s">
        <v>524</v>
      </c>
      <c r="F19" s="887">
        <v>0</v>
      </c>
      <c r="G19" s="887">
        <v>0</v>
      </c>
      <c r="H19" s="887">
        <v>0</v>
      </c>
      <c r="I19" s="887">
        <v>0</v>
      </c>
      <c r="J19" s="888">
        <v>0</v>
      </c>
      <c r="K19" s="888">
        <v>0</v>
      </c>
      <c r="L19" s="887">
        <v>0</v>
      </c>
      <c r="M19" s="887">
        <v>0</v>
      </c>
      <c r="N19" s="887">
        <v>0</v>
      </c>
      <c r="O19" s="887">
        <v>0</v>
      </c>
      <c r="P19" s="887">
        <v>0</v>
      </c>
      <c r="Q19" s="887">
        <v>0</v>
      </c>
      <c r="R19" s="887">
        <v>0</v>
      </c>
    </row>
    <row r="20" spans="1:18" ht="32.25" customHeight="1" x14ac:dyDescent="0.4">
      <c r="A20" s="80"/>
      <c r="B20" s="910"/>
      <c r="C20" s="911" t="s">
        <v>530</v>
      </c>
      <c r="D20" s="912" t="s">
        <v>562</v>
      </c>
      <c r="E20" s="913" t="s">
        <v>522</v>
      </c>
      <c r="F20" s="887">
        <v>224</v>
      </c>
      <c r="G20" s="887">
        <v>256</v>
      </c>
      <c r="H20" s="887">
        <v>254</v>
      </c>
      <c r="I20" s="887">
        <v>217</v>
      </c>
      <c r="J20" s="888">
        <v>146</v>
      </c>
      <c r="K20" s="888">
        <v>219</v>
      </c>
      <c r="L20" s="887">
        <v>244</v>
      </c>
      <c r="M20" s="887">
        <v>222</v>
      </c>
      <c r="N20" s="887">
        <v>235</v>
      </c>
      <c r="O20" s="887">
        <v>211</v>
      </c>
      <c r="P20" s="887">
        <v>247</v>
      </c>
      <c r="Q20" s="887">
        <v>187</v>
      </c>
      <c r="R20" s="887">
        <v>2662</v>
      </c>
    </row>
    <row r="21" spans="1:18" ht="32.25" customHeight="1" x14ac:dyDescent="0.4">
      <c r="A21" s="80"/>
      <c r="B21" s="910"/>
      <c r="C21" s="911"/>
      <c r="D21" s="914" t="s">
        <v>555</v>
      </c>
      <c r="E21" s="915" t="s">
        <v>524</v>
      </c>
      <c r="F21" s="887">
        <v>249</v>
      </c>
      <c r="G21" s="887">
        <v>269</v>
      </c>
      <c r="H21" s="887">
        <v>280</v>
      </c>
      <c r="I21" s="887">
        <v>355</v>
      </c>
      <c r="J21" s="888">
        <v>300</v>
      </c>
      <c r="K21" s="888">
        <v>298</v>
      </c>
      <c r="L21" s="887">
        <v>327</v>
      </c>
      <c r="M21" s="887">
        <v>257</v>
      </c>
      <c r="N21" s="887">
        <v>241</v>
      </c>
      <c r="O21" s="887">
        <v>218</v>
      </c>
      <c r="P21" s="887">
        <v>219</v>
      </c>
      <c r="Q21" s="887">
        <v>206</v>
      </c>
      <c r="R21" s="887">
        <v>3219</v>
      </c>
    </row>
    <row r="22" spans="1:18" ht="32.25" customHeight="1" x14ac:dyDescent="0.4">
      <c r="A22" s="80"/>
      <c r="B22" s="910"/>
      <c r="C22" s="911"/>
      <c r="D22" s="916" t="s">
        <v>563</v>
      </c>
      <c r="E22" s="913" t="s">
        <v>522</v>
      </c>
      <c r="F22" s="887">
        <v>0</v>
      </c>
      <c r="G22" s="887">
        <v>0</v>
      </c>
      <c r="H22" s="887">
        <v>0</v>
      </c>
      <c r="I22" s="887">
        <v>0</v>
      </c>
      <c r="J22" s="887">
        <v>0</v>
      </c>
      <c r="K22" s="887">
        <v>0</v>
      </c>
      <c r="L22" s="887">
        <v>0</v>
      </c>
      <c r="M22" s="887">
        <v>0</v>
      </c>
      <c r="N22" s="887">
        <v>0</v>
      </c>
      <c r="O22" s="887">
        <v>0</v>
      </c>
      <c r="P22" s="887">
        <v>0</v>
      </c>
      <c r="Q22" s="887">
        <v>0</v>
      </c>
      <c r="R22" s="887">
        <v>0</v>
      </c>
    </row>
    <row r="23" spans="1:18" ht="32.25" customHeight="1" x14ac:dyDescent="0.4">
      <c r="A23" s="80"/>
      <c r="B23" s="910"/>
      <c r="C23" s="911"/>
      <c r="D23" s="916" t="s">
        <v>555</v>
      </c>
      <c r="E23" s="915" t="s">
        <v>524</v>
      </c>
      <c r="F23" s="887">
        <v>0</v>
      </c>
      <c r="G23" s="887">
        <v>0</v>
      </c>
      <c r="H23" s="887">
        <v>0</v>
      </c>
      <c r="I23" s="887">
        <v>0</v>
      </c>
      <c r="J23" s="888">
        <v>0</v>
      </c>
      <c r="K23" s="888">
        <v>0</v>
      </c>
      <c r="L23" s="887">
        <v>68</v>
      </c>
      <c r="M23" s="887">
        <v>66</v>
      </c>
      <c r="N23" s="887">
        <v>34</v>
      </c>
      <c r="O23" s="887">
        <v>32</v>
      </c>
      <c r="P23" s="887">
        <v>39</v>
      </c>
      <c r="Q23" s="887">
        <v>40</v>
      </c>
      <c r="R23" s="887">
        <v>279</v>
      </c>
    </row>
    <row r="24" spans="1:18" ht="32.25" customHeight="1" x14ac:dyDescent="0.4">
      <c r="A24" s="80"/>
      <c r="B24" s="910"/>
      <c r="C24" s="911"/>
      <c r="D24" s="912" t="s">
        <v>564</v>
      </c>
      <c r="E24" s="913" t="s">
        <v>522</v>
      </c>
      <c r="F24" s="887">
        <v>348</v>
      </c>
      <c r="G24" s="887">
        <v>308</v>
      </c>
      <c r="H24" s="887">
        <v>304</v>
      </c>
      <c r="I24" s="887">
        <v>284</v>
      </c>
      <c r="J24" s="888">
        <v>207</v>
      </c>
      <c r="K24" s="888">
        <v>296</v>
      </c>
      <c r="L24" s="887">
        <v>476</v>
      </c>
      <c r="M24" s="887">
        <v>459</v>
      </c>
      <c r="N24" s="887">
        <v>255</v>
      </c>
      <c r="O24" s="887">
        <v>302</v>
      </c>
      <c r="P24" s="887">
        <v>421</v>
      </c>
      <c r="Q24" s="887">
        <v>329</v>
      </c>
      <c r="R24" s="887">
        <v>3989</v>
      </c>
    </row>
    <row r="25" spans="1:18" ht="32.25" customHeight="1" x14ac:dyDescent="0.4">
      <c r="A25" s="80"/>
      <c r="B25" s="910"/>
      <c r="C25" s="911"/>
      <c r="D25" s="914" t="s">
        <v>555</v>
      </c>
      <c r="E25" s="915" t="s">
        <v>524</v>
      </c>
      <c r="F25" s="887">
        <v>214</v>
      </c>
      <c r="G25" s="887">
        <v>351</v>
      </c>
      <c r="H25" s="887">
        <v>365</v>
      </c>
      <c r="I25" s="887">
        <v>352</v>
      </c>
      <c r="J25" s="888">
        <v>341</v>
      </c>
      <c r="K25" s="888">
        <v>438</v>
      </c>
      <c r="L25" s="887">
        <v>575</v>
      </c>
      <c r="M25" s="887">
        <v>576</v>
      </c>
      <c r="N25" s="887">
        <v>462</v>
      </c>
      <c r="O25" s="887">
        <v>425</v>
      </c>
      <c r="P25" s="887">
        <v>462</v>
      </c>
      <c r="Q25" s="887">
        <v>365</v>
      </c>
      <c r="R25" s="887">
        <v>4926</v>
      </c>
    </row>
    <row r="26" spans="1:18" ht="32.25" customHeight="1" x14ac:dyDescent="0.4">
      <c r="A26" s="80"/>
      <c r="B26" s="910"/>
      <c r="C26" s="911"/>
      <c r="D26" s="916" t="s">
        <v>564</v>
      </c>
      <c r="E26" s="913" t="s">
        <v>522</v>
      </c>
      <c r="F26" s="887">
        <v>76</v>
      </c>
      <c r="G26" s="887">
        <v>293</v>
      </c>
      <c r="H26" s="887">
        <v>228</v>
      </c>
      <c r="I26" s="887">
        <v>332</v>
      </c>
      <c r="J26" s="888">
        <v>123</v>
      </c>
      <c r="K26" s="888">
        <v>431</v>
      </c>
      <c r="L26" s="887">
        <v>378</v>
      </c>
      <c r="M26" s="887">
        <v>233</v>
      </c>
      <c r="N26" s="887">
        <v>88</v>
      </c>
      <c r="O26" s="887">
        <v>237</v>
      </c>
      <c r="P26" s="887">
        <v>304</v>
      </c>
      <c r="Q26" s="887">
        <v>150</v>
      </c>
      <c r="R26" s="887">
        <v>2873</v>
      </c>
    </row>
    <row r="27" spans="1:18" ht="32.25" customHeight="1" x14ac:dyDescent="0.4">
      <c r="A27" s="80"/>
      <c r="B27" s="910"/>
      <c r="C27" s="911"/>
      <c r="D27" s="916" t="s">
        <v>559</v>
      </c>
      <c r="E27" s="915" t="s">
        <v>524</v>
      </c>
      <c r="F27" s="887">
        <v>193</v>
      </c>
      <c r="G27" s="887">
        <v>213</v>
      </c>
      <c r="H27" s="887">
        <v>149</v>
      </c>
      <c r="I27" s="887">
        <v>213</v>
      </c>
      <c r="J27" s="888">
        <v>220</v>
      </c>
      <c r="K27" s="888">
        <v>147</v>
      </c>
      <c r="L27" s="887">
        <v>216</v>
      </c>
      <c r="M27" s="887">
        <v>576</v>
      </c>
      <c r="N27" s="887">
        <v>79</v>
      </c>
      <c r="O27" s="887">
        <v>131</v>
      </c>
      <c r="P27" s="887">
        <v>79</v>
      </c>
      <c r="Q27" s="887">
        <v>66</v>
      </c>
      <c r="R27" s="887">
        <v>2282</v>
      </c>
    </row>
    <row r="28" spans="1:18" ht="32.25" customHeight="1" x14ac:dyDescent="0.4">
      <c r="A28" s="80"/>
      <c r="B28" s="910"/>
      <c r="C28" s="911"/>
      <c r="D28" s="912" t="s">
        <v>565</v>
      </c>
      <c r="E28" s="913" t="s">
        <v>522</v>
      </c>
      <c r="F28" s="887">
        <v>233</v>
      </c>
      <c r="G28" s="887">
        <v>267</v>
      </c>
      <c r="H28" s="887">
        <v>317</v>
      </c>
      <c r="I28" s="887">
        <v>419</v>
      </c>
      <c r="J28" s="888">
        <v>202</v>
      </c>
      <c r="K28" s="888">
        <v>387</v>
      </c>
      <c r="L28" s="887">
        <v>427</v>
      </c>
      <c r="M28" s="887">
        <v>414</v>
      </c>
      <c r="N28" s="887">
        <v>327</v>
      </c>
      <c r="O28" s="887">
        <v>407</v>
      </c>
      <c r="P28" s="887">
        <v>437</v>
      </c>
      <c r="Q28" s="887">
        <v>392</v>
      </c>
      <c r="R28" s="887">
        <v>4229</v>
      </c>
    </row>
    <row r="29" spans="1:18" ht="32.25" customHeight="1" x14ac:dyDescent="0.4">
      <c r="A29" s="80"/>
      <c r="B29" s="910"/>
      <c r="C29" s="911"/>
      <c r="D29" s="914" t="s">
        <v>555</v>
      </c>
      <c r="E29" s="915" t="s">
        <v>524</v>
      </c>
      <c r="F29" s="887">
        <v>493</v>
      </c>
      <c r="G29" s="887">
        <v>472</v>
      </c>
      <c r="H29" s="887">
        <v>512</v>
      </c>
      <c r="I29" s="887">
        <v>488</v>
      </c>
      <c r="J29" s="888">
        <v>380</v>
      </c>
      <c r="K29" s="888">
        <v>472</v>
      </c>
      <c r="L29" s="887">
        <v>457</v>
      </c>
      <c r="M29" s="887">
        <v>359</v>
      </c>
      <c r="N29" s="887">
        <v>335</v>
      </c>
      <c r="O29" s="887">
        <v>393</v>
      </c>
      <c r="P29" s="887">
        <v>358</v>
      </c>
      <c r="Q29" s="887">
        <v>295</v>
      </c>
      <c r="R29" s="887">
        <v>4969</v>
      </c>
    </row>
    <row r="30" spans="1:18" ht="32.25" customHeight="1" x14ac:dyDescent="0.4">
      <c r="A30" s="80"/>
      <c r="B30" s="910"/>
      <c r="C30" s="911"/>
      <c r="D30" s="916" t="s">
        <v>565</v>
      </c>
      <c r="E30" s="913" t="s">
        <v>522</v>
      </c>
      <c r="F30" s="887">
        <v>18</v>
      </c>
      <c r="G30" s="887">
        <v>14</v>
      </c>
      <c r="H30" s="887">
        <v>10</v>
      </c>
      <c r="I30" s="887">
        <v>0</v>
      </c>
      <c r="J30" s="888">
        <v>0</v>
      </c>
      <c r="K30" s="888">
        <v>0</v>
      </c>
      <c r="L30" s="887">
        <v>0</v>
      </c>
      <c r="M30" s="887">
        <v>0</v>
      </c>
      <c r="N30" s="887">
        <v>0</v>
      </c>
      <c r="O30" s="887">
        <v>0</v>
      </c>
      <c r="P30" s="887">
        <v>0</v>
      </c>
      <c r="Q30" s="887">
        <v>82</v>
      </c>
      <c r="R30" s="887">
        <v>124</v>
      </c>
    </row>
    <row r="31" spans="1:18" ht="32.25" customHeight="1" x14ac:dyDescent="0.4">
      <c r="A31" s="80"/>
      <c r="B31" s="910"/>
      <c r="C31" s="911"/>
      <c r="D31" s="916" t="s">
        <v>559</v>
      </c>
      <c r="E31" s="915" t="s">
        <v>524</v>
      </c>
      <c r="F31" s="887">
        <v>72</v>
      </c>
      <c r="G31" s="887">
        <v>95</v>
      </c>
      <c r="H31" s="887">
        <v>21</v>
      </c>
      <c r="I31" s="887">
        <v>30</v>
      </c>
      <c r="J31" s="888">
        <v>122</v>
      </c>
      <c r="K31" s="888">
        <v>10</v>
      </c>
      <c r="L31" s="887">
        <v>65</v>
      </c>
      <c r="M31" s="887">
        <v>87</v>
      </c>
      <c r="N31" s="887">
        <v>21</v>
      </c>
      <c r="O31" s="887">
        <v>54</v>
      </c>
      <c r="P31" s="887">
        <v>98</v>
      </c>
      <c r="Q31" s="887">
        <v>42</v>
      </c>
      <c r="R31" s="887">
        <v>717</v>
      </c>
    </row>
    <row r="32" spans="1:18" ht="32.25" customHeight="1" x14ac:dyDescent="0.4">
      <c r="A32" s="80"/>
      <c r="B32" s="910"/>
      <c r="C32" s="911"/>
      <c r="D32" s="912" t="s">
        <v>566</v>
      </c>
      <c r="E32" s="913" t="s">
        <v>522</v>
      </c>
      <c r="F32" s="887">
        <v>201</v>
      </c>
      <c r="G32" s="887">
        <v>239</v>
      </c>
      <c r="H32" s="887">
        <v>205</v>
      </c>
      <c r="I32" s="887">
        <v>171</v>
      </c>
      <c r="J32" s="888">
        <v>99</v>
      </c>
      <c r="K32" s="888">
        <v>299</v>
      </c>
      <c r="L32" s="887">
        <v>303</v>
      </c>
      <c r="M32" s="887">
        <v>307</v>
      </c>
      <c r="N32" s="887">
        <v>237</v>
      </c>
      <c r="O32" s="887">
        <v>256</v>
      </c>
      <c r="P32" s="887">
        <v>264</v>
      </c>
      <c r="Q32" s="887">
        <v>267</v>
      </c>
      <c r="R32" s="887">
        <v>2848</v>
      </c>
    </row>
    <row r="33" spans="1:18" ht="32.25" customHeight="1" x14ac:dyDescent="0.4">
      <c r="A33" s="80"/>
      <c r="B33" s="910"/>
      <c r="C33" s="911"/>
      <c r="D33" s="914" t="s">
        <v>555</v>
      </c>
      <c r="E33" s="915" t="s">
        <v>524</v>
      </c>
      <c r="F33" s="887">
        <v>316</v>
      </c>
      <c r="G33" s="887">
        <v>330</v>
      </c>
      <c r="H33" s="887">
        <v>238</v>
      </c>
      <c r="I33" s="887">
        <v>325</v>
      </c>
      <c r="J33" s="888">
        <v>301</v>
      </c>
      <c r="K33" s="888">
        <v>235</v>
      </c>
      <c r="L33" s="887">
        <v>236</v>
      </c>
      <c r="M33" s="887">
        <v>280</v>
      </c>
      <c r="N33" s="887">
        <v>210</v>
      </c>
      <c r="O33" s="887">
        <v>195</v>
      </c>
      <c r="P33" s="887">
        <v>205</v>
      </c>
      <c r="Q33" s="887">
        <v>226</v>
      </c>
      <c r="R33" s="887">
        <v>2931</v>
      </c>
    </row>
    <row r="34" spans="1:18" ht="32.25" customHeight="1" x14ac:dyDescent="0.4">
      <c r="A34" s="80"/>
      <c r="B34" s="910"/>
      <c r="C34" s="911"/>
      <c r="D34" s="912" t="s">
        <v>567</v>
      </c>
      <c r="E34" s="913" t="s">
        <v>522</v>
      </c>
      <c r="F34" s="887">
        <v>163</v>
      </c>
      <c r="G34" s="887">
        <v>173</v>
      </c>
      <c r="H34" s="887">
        <v>181</v>
      </c>
      <c r="I34" s="887">
        <v>171</v>
      </c>
      <c r="J34" s="888">
        <v>66</v>
      </c>
      <c r="K34" s="888">
        <v>152</v>
      </c>
      <c r="L34" s="887">
        <v>150</v>
      </c>
      <c r="M34" s="887">
        <v>173</v>
      </c>
      <c r="N34" s="887">
        <v>209</v>
      </c>
      <c r="O34" s="887">
        <v>166</v>
      </c>
      <c r="P34" s="887">
        <v>275</v>
      </c>
      <c r="Q34" s="887">
        <v>178</v>
      </c>
      <c r="R34" s="887">
        <v>2057</v>
      </c>
    </row>
    <row r="35" spans="1:18" ht="32.25" customHeight="1" x14ac:dyDescent="0.4">
      <c r="A35" s="80"/>
      <c r="B35" s="910"/>
      <c r="C35" s="911"/>
      <c r="D35" s="914" t="s">
        <v>555</v>
      </c>
      <c r="E35" s="915" t="s">
        <v>524</v>
      </c>
      <c r="F35" s="887">
        <v>315</v>
      </c>
      <c r="G35" s="887">
        <v>215</v>
      </c>
      <c r="H35" s="887">
        <v>210</v>
      </c>
      <c r="I35" s="887">
        <v>295</v>
      </c>
      <c r="J35" s="888">
        <v>204</v>
      </c>
      <c r="K35" s="888">
        <v>286</v>
      </c>
      <c r="L35" s="887">
        <v>259</v>
      </c>
      <c r="M35" s="887">
        <v>175</v>
      </c>
      <c r="N35" s="887">
        <v>225</v>
      </c>
      <c r="O35" s="887">
        <v>249</v>
      </c>
      <c r="P35" s="887">
        <v>282</v>
      </c>
      <c r="Q35" s="887">
        <v>216</v>
      </c>
      <c r="R35" s="887">
        <v>2931</v>
      </c>
    </row>
    <row r="36" spans="1:18" ht="32.25" customHeight="1" x14ac:dyDescent="0.4">
      <c r="A36" s="80"/>
      <c r="C36" s="884"/>
      <c r="D36" s="912" t="s">
        <v>568</v>
      </c>
      <c r="E36" s="913" t="s">
        <v>522</v>
      </c>
      <c r="F36" s="887">
        <v>59</v>
      </c>
      <c r="G36" s="887">
        <v>85</v>
      </c>
      <c r="H36" s="887">
        <v>78</v>
      </c>
      <c r="I36" s="887">
        <v>75</v>
      </c>
      <c r="J36" s="888">
        <v>54</v>
      </c>
      <c r="K36" s="888">
        <v>149</v>
      </c>
      <c r="L36" s="887">
        <v>108</v>
      </c>
      <c r="M36" s="887">
        <v>139</v>
      </c>
      <c r="N36" s="887">
        <v>115</v>
      </c>
      <c r="O36" s="887">
        <v>117</v>
      </c>
      <c r="P36" s="887">
        <v>168</v>
      </c>
      <c r="Q36" s="887">
        <v>83</v>
      </c>
      <c r="R36" s="887">
        <v>1230</v>
      </c>
    </row>
    <row r="37" spans="1:18" ht="32.25" customHeight="1" x14ac:dyDescent="0.4">
      <c r="C37" s="889"/>
      <c r="D37" s="914" t="s">
        <v>555</v>
      </c>
      <c r="E37" s="915" t="s">
        <v>524</v>
      </c>
      <c r="F37" s="887">
        <v>209</v>
      </c>
      <c r="G37" s="887">
        <v>306</v>
      </c>
      <c r="H37" s="887">
        <v>206</v>
      </c>
      <c r="I37" s="887">
        <v>269</v>
      </c>
      <c r="J37" s="888">
        <v>255</v>
      </c>
      <c r="K37" s="888">
        <v>271</v>
      </c>
      <c r="L37" s="887">
        <v>256</v>
      </c>
      <c r="M37" s="887">
        <v>249</v>
      </c>
      <c r="N37" s="887">
        <v>233</v>
      </c>
      <c r="O37" s="887">
        <v>291</v>
      </c>
      <c r="P37" s="887">
        <v>282</v>
      </c>
      <c r="Q37" s="887">
        <v>272</v>
      </c>
      <c r="R37" s="887">
        <v>3099</v>
      </c>
    </row>
    <row r="38" spans="1:18" ht="32.25" customHeight="1" x14ac:dyDescent="0.4">
      <c r="C38" s="889"/>
      <c r="D38" s="912" t="s">
        <v>569</v>
      </c>
      <c r="E38" s="913" t="s">
        <v>522</v>
      </c>
      <c r="F38" s="887">
        <v>39</v>
      </c>
      <c r="G38" s="887">
        <v>165</v>
      </c>
      <c r="H38" s="887">
        <v>166</v>
      </c>
      <c r="I38" s="887">
        <v>147</v>
      </c>
      <c r="J38" s="888">
        <v>104</v>
      </c>
      <c r="K38" s="888">
        <v>228</v>
      </c>
      <c r="L38" s="887">
        <v>232</v>
      </c>
      <c r="M38" s="887">
        <v>183</v>
      </c>
      <c r="N38" s="887">
        <v>198</v>
      </c>
      <c r="O38" s="887">
        <v>136</v>
      </c>
      <c r="P38" s="887">
        <v>226</v>
      </c>
      <c r="Q38" s="887">
        <v>139</v>
      </c>
      <c r="R38" s="887">
        <v>1963</v>
      </c>
    </row>
    <row r="39" spans="1:18" ht="32.25" customHeight="1" x14ac:dyDescent="0.4">
      <c r="C39" s="893" t="s">
        <v>537</v>
      </c>
      <c r="D39" s="914" t="s">
        <v>555</v>
      </c>
      <c r="E39" s="915" t="s">
        <v>524</v>
      </c>
      <c r="F39" s="887">
        <v>63</v>
      </c>
      <c r="G39" s="887">
        <v>218</v>
      </c>
      <c r="H39" s="887">
        <v>142</v>
      </c>
      <c r="I39" s="887">
        <v>153</v>
      </c>
      <c r="J39" s="888">
        <v>153</v>
      </c>
      <c r="K39" s="888">
        <v>199</v>
      </c>
      <c r="L39" s="887">
        <v>236</v>
      </c>
      <c r="M39" s="887">
        <v>196</v>
      </c>
      <c r="N39" s="887">
        <v>149</v>
      </c>
      <c r="O39" s="887">
        <v>114</v>
      </c>
      <c r="P39" s="887">
        <v>132</v>
      </c>
      <c r="Q39" s="887">
        <v>183</v>
      </c>
      <c r="R39" s="887">
        <v>1938</v>
      </c>
    </row>
    <row r="40" spans="1:18" ht="32.25" customHeight="1" x14ac:dyDescent="0.4">
      <c r="C40" s="893" t="s">
        <v>530</v>
      </c>
      <c r="D40" s="912" t="s">
        <v>569</v>
      </c>
      <c r="E40" s="913" t="s">
        <v>522</v>
      </c>
      <c r="F40" s="887">
        <v>25</v>
      </c>
      <c r="G40" s="887">
        <v>30</v>
      </c>
      <c r="H40" s="887">
        <v>59</v>
      </c>
      <c r="I40" s="887">
        <v>46</v>
      </c>
      <c r="J40" s="888">
        <v>22</v>
      </c>
      <c r="K40" s="888">
        <v>10</v>
      </c>
      <c r="L40" s="887">
        <v>34</v>
      </c>
      <c r="M40" s="887">
        <v>31</v>
      </c>
      <c r="N40" s="887">
        <v>10</v>
      </c>
      <c r="O40" s="887">
        <v>49</v>
      </c>
      <c r="P40" s="887">
        <v>25</v>
      </c>
      <c r="Q40" s="887">
        <v>47</v>
      </c>
      <c r="R40" s="887">
        <v>388</v>
      </c>
    </row>
    <row r="41" spans="1:18" ht="32.25" customHeight="1" x14ac:dyDescent="0.4">
      <c r="C41" s="889"/>
      <c r="D41" s="914" t="s">
        <v>559</v>
      </c>
      <c r="E41" s="915" t="s">
        <v>524</v>
      </c>
      <c r="F41" s="887">
        <v>49</v>
      </c>
      <c r="G41" s="887">
        <v>33</v>
      </c>
      <c r="H41" s="887">
        <v>23</v>
      </c>
      <c r="I41" s="887">
        <v>40</v>
      </c>
      <c r="J41" s="888">
        <v>61</v>
      </c>
      <c r="K41" s="888">
        <v>0</v>
      </c>
      <c r="L41" s="887">
        <v>35</v>
      </c>
      <c r="M41" s="887">
        <v>98</v>
      </c>
      <c r="N41" s="887">
        <v>58</v>
      </c>
      <c r="O41" s="887">
        <v>66</v>
      </c>
      <c r="P41" s="887">
        <v>97</v>
      </c>
      <c r="Q41" s="887">
        <v>30</v>
      </c>
      <c r="R41" s="887">
        <v>590</v>
      </c>
    </row>
    <row r="42" spans="1:18" ht="32.25" customHeight="1" x14ac:dyDescent="0.4">
      <c r="C42" s="889"/>
      <c r="D42" s="912" t="s">
        <v>570</v>
      </c>
      <c r="E42" s="913" t="s">
        <v>522</v>
      </c>
      <c r="F42" s="887">
        <v>168</v>
      </c>
      <c r="G42" s="887">
        <v>174</v>
      </c>
      <c r="H42" s="887">
        <v>177</v>
      </c>
      <c r="I42" s="887">
        <v>163</v>
      </c>
      <c r="J42" s="888">
        <v>81</v>
      </c>
      <c r="K42" s="888">
        <v>175</v>
      </c>
      <c r="L42" s="887">
        <v>159</v>
      </c>
      <c r="M42" s="887">
        <v>169</v>
      </c>
      <c r="N42" s="887">
        <v>182</v>
      </c>
      <c r="O42" s="887">
        <v>163</v>
      </c>
      <c r="P42" s="887">
        <v>181</v>
      </c>
      <c r="Q42" s="887">
        <v>187</v>
      </c>
      <c r="R42" s="887">
        <v>1979</v>
      </c>
    </row>
    <row r="43" spans="1:18" ht="32.25" customHeight="1" x14ac:dyDescent="0.4">
      <c r="C43" s="894"/>
      <c r="D43" s="914" t="s">
        <v>555</v>
      </c>
      <c r="E43" s="915" t="s">
        <v>524</v>
      </c>
      <c r="F43" s="887">
        <v>181</v>
      </c>
      <c r="G43" s="887">
        <v>162</v>
      </c>
      <c r="H43" s="887">
        <v>274</v>
      </c>
      <c r="I43" s="887">
        <v>290</v>
      </c>
      <c r="J43" s="888">
        <v>201</v>
      </c>
      <c r="K43" s="888">
        <v>235</v>
      </c>
      <c r="L43" s="887">
        <v>269</v>
      </c>
      <c r="M43" s="887">
        <v>239</v>
      </c>
      <c r="N43" s="887">
        <v>187</v>
      </c>
      <c r="O43" s="887">
        <v>268</v>
      </c>
      <c r="P43" s="887">
        <v>234</v>
      </c>
      <c r="Q43" s="887">
        <v>254</v>
      </c>
      <c r="R43" s="887">
        <v>2794</v>
      </c>
    </row>
    <row r="44" spans="1:18" ht="32.25" customHeight="1" x14ac:dyDescent="0.4">
      <c r="C44" s="884"/>
      <c r="D44" s="912" t="s">
        <v>571</v>
      </c>
      <c r="E44" s="913" t="s">
        <v>522</v>
      </c>
      <c r="F44" s="887">
        <v>25</v>
      </c>
      <c r="G44" s="887">
        <v>32</v>
      </c>
      <c r="H44" s="887">
        <v>21</v>
      </c>
      <c r="I44" s="887">
        <v>14</v>
      </c>
      <c r="J44" s="888">
        <v>7</v>
      </c>
      <c r="K44" s="888">
        <v>27</v>
      </c>
      <c r="L44" s="887">
        <v>12</v>
      </c>
      <c r="M44" s="887">
        <v>30</v>
      </c>
      <c r="N44" s="887">
        <v>26</v>
      </c>
      <c r="O44" s="887">
        <v>23</v>
      </c>
      <c r="P44" s="887">
        <v>35</v>
      </c>
      <c r="Q44" s="887">
        <v>31</v>
      </c>
      <c r="R44" s="887">
        <v>283</v>
      </c>
    </row>
    <row r="45" spans="1:18" ht="32.25" customHeight="1" x14ac:dyDescent="0.4">
      <c r="C45" s="893" t="s">
        <v>545</v>
      </c>
      <c r="D45" s="914" t="s">
        <v>555</v>
      </c>
      <c r="E45" s="915" t="s">
        <v>524</v>
      </c>
      <c r="F45" s="887">
        <v>13</v>
      </c>
      <c r="G45" s="887">
        <v>30</v>
      </c>
      <c r="H45" s="887">
        <v>66</v>
      </c>
      <c r="I45" s="887">
        <v>81</v>
      </c>
      <c r="J45" s="888">
        <v>74</v>
      </c>
      <c r="K45" s="888">
        <v>53</v>
      </c>
      <c r="L45" s="887">
        <v>68</v>
      </c>
      <c r="M45" s="887">
        <v>73</v>
      </c>
      <c r="N45" s="887">
        <v>62</v>
      </c>
      <c r="O45" s="887">
        <v>54</v>
      </c>
      <c r="P45" s="887">
        <v>69</v>
      </c>
      <c r="Q45" s="887">
        <v>52</v>
      </c>
      <c r="R45" s="887">
        <v>695</v>
      </c>
    </row>
    <row r="46" spans="1:18" ht="32.25" customHeight="1" x14ac:dyDescent="0.4">
      <c r="C46" s="893" t="s">
        <v>546</v>
      </c>
      <c r="D46" s="912" t="s">
        <v>572</v>
      </c>
      <c r="E46" s="913" t="s">
        <v>522</v>
      </c>
      <c r="F46" s="895">
        <v>120</v>
      </c>
      <c r="G46" s="895">
        <v>134</v>
      </c>
      <c r="H46" s="895">
        <v>97</v>
      </c>
      <c r="I46" s="895">
        <v>150</v>
      </c>
      <c r="J46" s="896">
        <v>77</v>
      </c>
      <c r="K46" s="896">
        <v>149</v>
      </c>
      <c r="L46" s="895">
        <v>188</v>
      </c>
      <c r="M46" s="895">
        <v>196</v>
      </c>
      <c r="N46" s="895">
        <v>157</v>
      </c>
      <c r="O46" s="895">
        <v>146</v>
      </c>
      <c r="P46" s="895">
        <v>202</v>
      </c>
      <c r="Q46" s="895">
        <v>166</v>
      </c>
      <c r="R46" s="895">
        <v>1782</v>
      </c>
    </row>
    <row r="47" spans="1:18" ht="32.25" customHeight="1" thickBot="1" x14ac:dyDescent="0.45">
      <c r="C47" s="897"/>
      <c r="D47" s="914" t="s">
        <v>555</v>
      </c>
      <c r="E47" s="917" t="s">
        <v>524</v>
      </c>
      <c r="F47" s="895">
        <v>205</v>
      </c>
      <c r="G47" s="895">
        <v>281</v>
      </c>
      <c r="H47" s="895">
        <v>265</v>
      </c>
      <c r="I47" s="895">
        <v>247</v>
      </c>
      <c r="J47" s="896">
        <v>210</v>
      </c>
      <c r="K47" s="896">
        <v>248</v>
      </c>
      <c r="L47" s="895">
        <v>331</v>
      </c>
      <c r="M47" s="895">
        <v>240</v>
      </c>
      <c r="N47" s="895">
        <v>270</v>
      </c>
      <c r="O47" s="895">
        <v>268</v>
      </c>
      <c r="P47" s="895">
        <v>185</v>
      </c>
      <c r="Q47" s="895">
        <v>312</v>
      </c>
      <c r="R47" s="895">
        <v>3062</v>
      </c>
    </row>
    <row r="48" spans="1:18" ht="32.25" customHeight="1" thickTop="1" x14ac:dyDescent="0.4">
      <c r="C48" s="902" t="s">
        <v>412</v>
      </c>
      <c r="D48" s="903"/>
      <c r="E48" s="918" t="s">
        <v>522</v>
      </c>
      <c r="F48" s="919">
        <v>2398</v>
      </c>
      <c r="G48" s="920">
        <v>2933</v>
      </c>
      <c r="H48" s="920">
        <v>2839</v>
      </c>
      <c r="I48" s="920">
        <v>3021</v>
      </c>
      <c r="J48" s="920">
        <v>1668</v>
      </c>
      <c r="K48" s="920">
        <v>3454</v>
      </c>
      <c r="L48" s="920">
        <v>3674</v>
      </c>
      <c r="M48" s="920">
        <v>3574</v>
      </c>
      <c r="N48" s="920">
        <v>2877</v>
      </c>
      <c r="O48" s="920">
        <v>3071</v>
      </c>
      <c r="P48" s="920">
        <v>3669</v>
      </c>
      <c r="Q48" s="920">
        <v>2968</v>
      </c>
      <c r="R48" s="920">
        <v>36146</v>
      </c>
    </row>
    <row r="49" spans="3:18" ht="32.25" customHeight="1" x14ac:dyDescent="0.4">
      <c r="C49" s="907"/>
      <c r="D49" s="908"/>
      <c r="E49" s="915" t="s">
        <v>524</v>
      </c>
      <c r="F49" s="887">
        <v>3475</v>
      </c>
      <c r="G49" s="887">
        <v>3907</v>
      </c>
      <c r="H49" s="887">
        <v>3453</v>
      </c>
      <c r="I49" s="887">
        <v>4087</v>
      </c>
      <c r="J49" s="887">
        <v>3681</v>
      </c>
      <c r="K49" s="887">
        <v>3790</v>
      </c>
      <c r="L49" s="887">
        <v>4314</v>
      </c>
      <c r="M49" s="887">
        <v>4374</v>
      </c>
      <c r="N49" s="887">
        <v>3325</v>
      </c>
      <c r="O49" s="887">
        <v>3680</v>
      </c>
      <c r="P49" s="887">
        <v>3609</v>
      </c>
      <c r="Q49" s="887">
        <v>3217</v>
      </c>
      <c r="R49" s="887">
        <v>44701</v>
      </c>
    </row>
    <row r="50" spans="3:18" ht="16.5" customHeight="1" x14ac:dyDescent="0.4">
      <c r="R50" s="909" t="s">
        <v>573</v>
      </c>
    </row>
  </sheetData>
  <mergeCells count="1">
    <mergeCell ref="C48:D49"/>
  </mergeCells>
  <phoneticPr fontId="4"/>
  <hyperlinks>
    <hyperlink ref="A1" location="基本情報!C106" display="基本情報"/>
  </hyperlinks>
  <pageMargins left="0.7" right="0.7" top="0.75" bottom="0.75" header="0.3" footer="0.3"/>
  <pageSetup paperSize="9" scale="4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63">
    <tabColor rgb="FF99CCFF"/>
  </sheetPr>
  <dimension ref="A1:Q90"/>
  <sheetViews>
    <sheetView zoomScaleNormal="100" zoomScaleSheetLayoutView="100" workbookViewId="0">
      <selection activeCell="C4" sqref="C4"/>
    </sheetView>
  </sheetViews>
  <sheetFormatPr defaultRowHeight="13.5" x14ac:dyDescent="0.4"/>
  <cols>
    <col min="1" max="1" width="4.625" style="36" customWidth="1"/>
    <col min="2" max="2" width="2.125" style="36" customWidth="1"/>
    <col min="3" max="3" width="6.125" style="36" customWidth="1"/>
    <col min="4" max="4" width="13.375" style="36" customWidth="1"/>
    <col min="5" max="15" width="8.5" style="36" customWidth="1"/>
    <col min="16" max="16" width="9.125" style="36" bestFit="1" customWidth="1"/>
    <col min="17" max="17" width="10.5" style="36" customWidth="1"/>
    <col min="18" max="16384" width="9" style="36"/>
  </cols>
  <sheetData>
    <row r="1" spans="1:17" ht="13.5" customHeight="1" x14ac:dyDescent="0.4">
      <c r="A1" s="7" t="s">
        <v>2</v>
      </c>
    </row>
    <row r="2" spans="1:17" ht="13.5" customHeight="1" x14ac:dyDescent="0.4"/>
    <row r="3" spans="1:17" ht="21" customHeight="1" x14ac:dyDescent="0.4">
      <c r="C3" s="385" t="s">
        <v>574</v>
      </c>
    </row>
    <row r="4" spans="1:17" ht="16.5" customHeight="1" x14ac:dyDescent="0.4">
      <c r="Q4" s="921" t="s">
        <v>575</v>
      </c>
    </row>
    <row r="5" spans="1:17" ht="81" customHeight="1" x14ac:dyDescent="0.4">
      <c r="C5" s="922" t="s">
        <v>576</v>
      </c>
      <c r="D5" s="923" t="s">
        <v>577</v>
      </c>
      <c r="E5" s="924" t="s">
        <v>578</v>
      </c>
      <c r="F5" s="924" t="s">
        <v>579</v>
      </c>
      <c r="G5" s="924" t="s">
        <v>580</v>
      </c>
      <c r="H5" s="924" t="s">
        <v>581</v>
      </c>
      <c r="I5" s="924" t="s">
        <v>582</v>
      </c>
      <c r="J5" s="924" t="s">
        <v>583</v>
      </c>
      <c r="K5" s="924" t="s">
        <v>584</v>
      </c>
      <c r="L5" s="924" t="s">
        <v>585</v>
      </c>
      <c r="M5" s="924" t="s">
        <v>586</v>
      </c>
      <c r="N5" s="925" t="s">
        <v>57</v>
      </c>
      <c r="O5" s="926" t="s">
        <v>587</v>
      </c>
      <c r="P5" s="927" t="s">
        <v>588</v>
      </c>
      <c r="Q5" s="927" t="s">
        <v>589</v>
      </c>
    </row>
    <row r="6" spans="1:17" ht="26.25" customHeight="1" x14ac:dyDescent="0.4">
      <c r="C6" s="928" t="s">
        <v>590</v>
      </c>
      <c r="D6" s="929" t="s">
        <v>591</v>
      </c>
      <c r="E6" s="930">
        <v>64</v>
      </c>
      <c r="F6" s="930">
        <v>20</v>
      </c>
      <c r="G6" s="930">
        <v>24</v>
      </c>
      <c r="H6" s="930">
        <v>14</v>
      </c>
      <c r="I6" s="930">
        <v>2</v>
      </c>
      <c r="J6" s="930">
        <v>9</v>
      </c>
      <c r="K6" s="930">
        <v>8</v>
      </c>
      <c r="L6" s="930">
        <v>23</v>
      </c>
      <c r="M6" s="930">
        <v>17</v>
      </c>
      <c r="N6" s="930">
        <v>181</v>
      </c>
      <c r="O6" s="930">
        <v>222</v>
      </c>
      <c r="P6" s="931">
        <v>81.531531531531527</v>
      </c>
      <c r="Q6" s="930">
        <v>100945</v>
      </c>
    </row>
    <row r="7" spans="1:17" ht="26.25" customHeight="1" x14ac:dyDescent="0.4">
      <c r="C7" s="928"/>
      <c r="D7" s="929" t="s">
        <v>592</v>
      </c>
      <c r="E7" s="930">
        <v>86</v>
      </c>
      <c r="F7" s="930">
        <v>21</v>
      </c>
      <c r="G7" s="930">
        <v>8</v>
      </c>
      <c r="H7" s="930">
        <v>5</v>
      </c>
      <c r="I7" s="930">
        <v>5</v>
      </c>
      <c r="J7" s="930">
        <v>14</v>
      </c>
      <c r="K7" s="930">
        <v>1</v>
      </c>
      <c r="L7" s="930">
        <v>5</v>
      </c>
      <c r="M7" s="930">
        <v>14</v>
      </c>
      <c r="N7" s="930">
        <v>159</v>
      </c>
      <c r="O7" s="930">
        <v>226</v>
      </c>
      <c r="P7" s="931">
        <v>70.353982300884951</v>
      </c>
      <c r="Q7" s="930">
        <v>84273</v>
      </c>
    </row>
    <row r="8" spans="1:17" ht="26.25" customHeight="1" x14ac:dyDescent="0.4">
      <c r="C8" s="928"/>
      <c r="D8" s="929" t="s">
        <v>593</v>
      </c>
      <c r="E8" s="930">
        <v>74</v>
      </c>
      <c r="F8" s="930">
        <v>32</v>
      </c>
      <c r="G8" s="930">
        <v>9</v>
      </c>
      <c r="H8" s="930">
        <v>2</v>
      </c>
      <c r="I8" s="930">
        <v>3</v>
      </c>
      <c r="J8" s="930">
        <v>13</v>
      </c>
      <c r="K8" s="930">
        <v>1</v>
      </c>
      <c r="L8" s="930">
        <v>1</v>
      </c>
      <c r="M8" s="930">
        <v>22</v>
      </c>
      <c r="N8" s="930">
        <v>157</v>
      </c>
      <c r="O8" s="930">
        <v>240</v>
      </c>
      <c r="P8" s="931">
        <v>65.416666666666671</v>
      </c>
      <c r="Q8" s="930">
        <v>89910</v>
      </c>
    </row>
    <row r="9" spans="1:17" ht="26.25" customHeight="1" x14ac:dyDescent="0.4">
      <c r="C9" s="928"/>
      <c r="D9" s="929" t="s">
        <v>594</v>
      </c>
      <c r="E9" s="930">
        <v>65</v>
      </c>
      <c r="F9" s="930">
        <v>25</v>
      </c>
      <c r="G9" s="930" t="s">
        <v>83</v>
      </c>
      <c r="H9" s="930">
        <v>5</v>
      </c>
      <c r="I9" s="930">
        <v>4</v>
      </c>
      <c r="J9" s="930">
        <v>10</v>
      </c>
      <c r="K9" s="930">
        <v>1</v>
      </c>
      <c r="L9" s="930">
        <v>4</v>
      </c>
      <c r="M9" s="930">
        <v>25</v>
      </c>
      <c r="N9" s="930">
        <v>139</v>
      </c>
      <c r="O9" s="930">
        <v>251</v>
      </c>
      <c r="P9" s="931">
        <v>55.378486055776889</v>
      </c>
      <c r="Q9" s="930">
        <v>71479</v>
      </c>
    </row>
    <row r="10" spans="1:17" ht="26.25" customHeight="1" x14ac:dyDescent="0.4">
      <c r="C10" s="928"/>
      <c r="D10" s="929" t="s">
        <v>595</v>
      </c>
      <c r="E10" s="930">
        <v>40</v>
      </c>
      <c r="F10" s="930">
        <v>26</v>
      </c>
      <c r="G10" s="930">
        <v>20</v>
      </c>
      <c r="H10" s="930">
        <v>4</v>
      </c>
      <c r="I10" s="930">
        <v>7</v>
      </c>
      <c r="J10" s="930">
        <v>11</v>
      </c>
      <c r="K10" s="930">
        <v>7</v>
      </c>
      <c r="L10" s="930" t="s">
        <v>83</v>
      </c>
      <c r="M10" s="930">
        <v>24</v>
      </c>
      <c r="N10" s="930">
        <v>139</v>
      </c>
      <c r="O10" s="930">
        <v>239</v>
      </c>
      <c r="P10" s="931">
        <v>58.158995815899587</v>
      </c>
      <c r="Q10" s="930">
        <v>67506</v>
      </c>
    </row>
    <row r="11" spans="1:17" ht="26.25" customHeight="1" x14ac:dyDescent="0.4">
      <c r="C11" s="928"/>
      <c r="D11" s="929" t="s">
        <v>596</v>
      </c>
      <c r="E11" s="930">
        <v>51</v>
      </c>
      <c r="F11" s="930">
        <v>23</v>
      </c>
      <c r="G11" s="930">
        <v>1</v>
      </c>
      <c r="H11" s="930">
        <v>1</v>
      </c>
      <c r="I11" s="930">
        <v>4</v>
      </c>
      <c r="J11" s="930">
        <v>14</v>
      </c>
      <c r="K11" s="930">
        <v>5</v>
      </c>
      <c r="L11" s="930" t="s">
        <v>83</v>
      </c>
      <c r="M11" s="930">
        <v>32</v>
      </c>
      <c r="N11" s="930">
        <v>131</v>
      </c>
      <c r="O11" s="930">
        <v>241</v>
      </c>
      <c r="P11" s="931">
        <v>54.356846473029044</v>
      </c>
      <c r="Q11" s="930">
        <v>67106</v>
      </c>
    </row>
    <row r="12" spans="1:17" ht="26.25" customHeight="1" x14ac:dyDescent="0.4">
      <c r="C12" s="928"/>
      <c r="D12" s="929" t="s">
        <v>597</v>
      </c>
      <c r="E12" s="930">
        <v>46</v>
      </c>
      <c r="F12" s="930">
        <v>22</v>
      </c>
      <c r="G12" s="930">
        <v>4</v>
      </c>
      <c r="H12" s="930">
        <v>4</v>
      </c>
      <c r="I12" s="930">
        <v>3</v>
      </c>
      <c r="J12" s="930">
        <v>7</v>
      </c>
      <c r="K12" s="930" t="s">
        <v>83</v>
      </c>
      <c r="L12" s="930" t="s">
        <v>83</v>
      </c>
      <c r="M12" s="930">
        <v>40</v>
      </c>
      <c r="N12" s="930">
        <v>126</v>
      </c>
      <c r="O12" s="930">
        <v>244</v>
      </c>
      <c r="P12" s="931">
        <v>51.639344262295083</v>
      </c>
      <c r="Q12" s="930">
        <v>58659</v>
      </c>
    </row>
    <row r="13" spans="1:17" ht="26.25" customHeight="1" x14ac:dyDescent="0.4">
      <c r="C13" s="928"/>
      <c r="D13" s="929" t="s">
        <v>598</v>
      </c>
      <c r="E13" s="930">
        <v>30</v>
      </c>
      <c r="F13" s="930">
        <v>20</v>
      </c>
      <c r="G13" s="930">
        <v>1</v>
      </c>
      <c r="H13" s="930">
        <v>3</v>
      </c>
      <c r="I13" s="930">
        <v>3</v>
      </c>
      <c r="J13" s="930">
        <v>5</v>
      </c>
      <c r="K13" s="930" t="s">
        <v>83</v>
      </c>
      <c r="L13" s="930">
        <v>3</v>
      </c>
      <c r="M13" s="930">
        <v>19</v>
      </c>
      <c r="N13" s="930">
        <v>84</v>
      </c>
      <c r="O13" s="930">
        <v>172</v>
      </c>
      <c r="P13" s="931">
        <v>48.837209302325576</v>
      </c>
      <c r="Q13" s="930">
        <v>45979</v>
      </c>
    </row>
    <row r="14" spans="1:17" ht="26.25" customHeight="1" x14ac:dyDescent="0.4">
      <c r="C14" s="928"/>
      <c r="D14" s="929" t="s">
        <v>599</v>
      </c>
      <c r="E14" s="930">
        <v>69</v>
      </c>
      <c r="F14" s="930">
        <v>27</v>
      </c>
      <c r="G14" s="930">
        <v>2</v>
      </c>
      <c r="H14" s="930">
        <v>5</v>
      </c>
      <c r="I14" s="930">
        <v>6</v>
      </c>
      <c r="J14" s="930">
        <v>9</v>
      </c>
      <c r="K14" s="930">
        <v>2</v>
      </c>
      <c r="L14" s="930">
        <v>7</v>
      </c>
      <c r="M14" s="930">
        <v>24</v>
      </c>
      <c r="N14" s="930">
        <v>151</v>
      </c>
      <c r="O14" s="930">
        <v>241</v>
      </c>
      <c r="P14" s="931">
        <v>62.655601659751035</v>
      </c>
      <c r="Q14" s="930">
        <v>76498</v>
      </c>
    </row>
    <row r="15" spans="1:17" ht="26.25" customHeight="1" x14ac:dyDescent="0.4">
      <c r="C15" s="928"/>
      <c r="D15" s="929" t="s">
        <v>600</v>
      </c>
      <c r="E15" s="930">
        <v>48</v>
      </c>
      <c r="F15" s="930">
        <v>31</v>
      </c>
      <c r="G15" s="930">
        <v>7</v>
      </c>
      <c r="H15" s="930">
        <v>3</v>
      </c>
      <c r="I15" s="930">
        <v>4</v>
      </c>
      <c r="J15" s="930">
        <v>9</v>
      </c>
      <c r="K15" s="930" t="s">
        <v>83</v>
      </c>
      <c r="L15" s="930">
        <v>2</v>
      </c>
      <c r="M15" s="930">
        <v>23</v>
      </c>
      <c r="N15" s="930">
        <v>127</v>
      </c>
      <c r="O15" s="930">
        <v>216</v>
      </c>
      <c r="P15" s="931">
        <v>58.796296296296291</v>
      </c>
      <c r="Q15" s="930">
        <v>69063</v>
      </c>
    </row>
    <row r="16" spans="1:17" ht="26.25" customHeight="1" x14ac:dyDescent="0.4">
      <c r="C16" s="928"/>
      <c r="D16" s="929" t="s">
        <v>601</v>
      </c>
      <c r="E16" s="930">
        <v>52</v>
      </c>
      <c r="F16" s="930">
        <v>29</v>
      </c>
      <c r="G16" s="930">
        <v>6</v>
      </c>
      <c r="H16" s="930">
        <v>2</v>
      </c>
      <c r="I16" s="930">
        <v>4</v>
      </c>
      <c r="J16" s="930">
        <v>5</v>
      </c>
      <c r="K16" s="930" t="s">
        <v>83</v>
      </c>
      <c r="L16" s="930">
        <v>8</v>
      </c>
      <c r="M16" s="930">
        <v>21</v>
      </c>
      <c r="N16" s="930">
        <v>127</v>
      </c>
      <c r="O16" s="930">
        <v>212</v>
      </c>
      <c r="P16" s="931">
        <v>59.905660377358494</v>
      </c>
      <c r="Q16" s="930">
        <v>60764</v>
      </c>
    </row>
    <row r="17" spans="3:17" ht="26.25" customHeight="1" x14ac:dyDescent="0.4">
      <c r="C17" s="928"/>
      <c r="D17" s="929" t="s">
        <v>602</v>
      </c>
      <c r="E17" s="930">
        <v>54</v>
      </c>
      <c r="F17" s="930">
        <v>18</v>
      </c>
      <c r="G17" s="930">
        <v>5</v>
      </c>
      <c r="H17" s="930">
        <v>2</v>
      </c>
      <c r="I17" s="930">
        <v>3</v>
      </c>
      <c r="J17" s="930">
        <v>9</v>
      </c>
      <c r="K17" s="930">
        <v>5</v>
      </c>
      <c r="L17" s="930">
        <v>10</v>
      </c>
      <c r="M17" s="930">
        <v>40</v>
      </c>
      <c r="N17" s="930">
        <v>146</v>
      </c>
      <c r="O17" s="930">
        <v>253</v>
      </c>
      <c r="P17" s="931">
        <v>57.707509881422922</v>
      </c>
      <c r="Q17" s="930">
        <v>85106</v>
      </c>
    </row>
    <row r="18" spans="3:17" ht="26.25" customHeight="1" x14ac:dyDescent="0.4">
      <c r="C18" s="928"/>
      <c r="D18" s="929" t="s">
        <v>603</v>
      </c>
      <c r="E18" s="930">
        <v>59</v>
      </c>
      <c r="F18" s="930">
        <v>27</v>
      </c>
      <c r="G18" s="930">
        <v>12</v>
      </c>
      <c r="H18" s="930">
        <v>1</v>
      </c>
      <c r="I18" s="930">
        <v>6</v>
      </c>
      <c r="J18" s="930">
        <v>6</v>
      </c>
      <c r="K18" s="930">
        <v>2</v>
      </c>
      <c r="L18" s="930">
        <v>4</v>
      </c>
      <c r="M18" s="930">
        <v>40</v>
      </c>
      <c r="N18" s="930">
        <v>157</v>
      </c>
      <c r="O18" s="930">
        <v>259</v>
      </c>
      <c r="P18" s="931">
        <v>60.617760617760617</v>
      </c>
      <c r="Q18" s="930">
        <v>78095</v>
      </c>
    </row>
    <row r="19" spans="3:17" ht="26.25" customHeight="1" x14ac:dyDescent="0.4">
      <c r="C19" s="928"/>
      <c r="D19" s="929" t="s">
        <v>604</v>
      </c>
      <c r="E19" s="930">
        <v>62</v>
      </c>
      <c r="F19" s="930">
        <v>27</v>
      </c>
      <c r="G19" s="932">
        <v>7</v>
      </c>
      <c r="H19" s="930">
        <v>2</v>
      </c>
      <c r="I19" s="930">
        <v>1</v>
      </c>
      <c r="J19" s="930">
        <v>11</v>
      </c>
      <c r="K19" s="930" t="s">
        <v>83</v>
      </c>
      <c r="L19" s="930" t="s">
        <v>83</v>
      </c>
      <c r="M19" s="930">
        <v>30</v>
      </c>
      <c r="N19" s="930">
        <v>140</v>
      </c>
      <c r="O19" s="930">
        <v>258</v>
      </c>
      <c r="P19" s="931">
        <v>54.263565891472865</v>
      </c>
      <c r="Q19" s="930">
        <v>61494</v>
      </c>
    </row>
    <row r="20" spans="3:17" ht="26.25" customHeight="1" x14ac:dyDescent="0.4">
      <c r="C20" s="928"/>
      <c r="D20" s="929" t="s">
        <v>605</v>
      </c>
      <c r="E20" s="930">
        <v>67</v>
      </c>
      <c r="F20" s="930">
        <v>24</v>
      </c>
      <c r="G20" s="930">
        <v>7</v>
      </c>
      <c r="H20" s="930">
        <v>3</v>
      </c>
      <c r="I20" s="930">
        <v>3</v>
      </c>
      <c r="J20" s="930">
        <v>10</v>
      </c>
      <c r="K20" s="930">
        <v>10</v>
      </c>
      <c r="L20" s="930">
        <v>1</v>
      </c>
      <c r="M20" s="930">
        <v>15</v>
      </c>
      <c r="N20" s="930">
        <v>140</v>
      </c>
      <c r="O20" s="930">
        <v>248</v>
      </c>
      <c r="P20" s="931">
        <v>56.451612903225815</v>
      </c>
      <c r="Q20" s="930">
        <v>53877</v>
      </c>
    </row>
    <row r="21" spans="3:17" ht="26.25" customHeight="1" x14ac:dyDescent="0.4">
      <c r="C21" s="928"/>
      <c r="D21" s="929" t="s">
        <v>606</v>
      </c>
      <c r="E21" s="930">
        <v>46</v>
      </c>
      <c r="F21" s="930">
        <v>14</v>
      </c>
      <c r="G21" s="930">
        <v>2</v>
      </c>
      <c r="H21" s="930">
        <v>1</v>
      </c>
      <c r="I21" s="930">
        <v>7</v>
      </c>
      <c r="J21" s="930">
        <v>13</v>
      </c>
      <c r="K21" s="930" t="s">
        <v>83</v>
      </c>
      <c r="L21" s="930">
        <v>3</v>
      </c>
      <c r="M21" s="930">
        <v>45</v>
      </c>
      <c r="N21" s="930">
        <v>131</v>
      </c>
      <c r="O21" s="930">
        <v>208</v>
      </c>
      <c r="P21" s="931">
        <v>62.980769230769226</v>
      </c>
      <c r="Q21" s="930">
        <v>69781</v>
      </c>
    </row>
    <row r="22" spans="3:17" ht="26.25" customHeight="1" x14ac:dyDescent="0.4">
      <c r="C22" s="928"/>
      <c r="D22" s="929" t="s">
        <v>607</v>
      </c>
      <c r="E22" s="930">
        <v>1</v>
      </c>
      <c r="F22" s="930">
        <v>4</v>
      </c>
      <c r="G22" s="930" t="s">
        <v>83</v>
      </c>
      <c r="H22" s="930" t="s">
        <v>83</v>
      </c>
      <c r="I22" s="930" t="s">
        <v>83</v>
      </c>
      <c r="J22" s="930">
        <v>1</v>
      </c>
      <c r="K22" s="930" t="s">
        <v>83</v>
      </c>
      <c r="L22" s="930" t="s">
        <v>83</v>
      </c>
      <c r="M22" s="930">
        <v>2</v>
      </c>
      <c r="N22" s="930">
        <v>8</v>
      </c>
      <c r="O22" s="930">
        <v>136</v>
      </c>
      <c r="P22" s="931">
        <v>5.8823529411764701</v>
      </c>
      <c r="Q22" s="930">
        <v>2170</v>
      </c>
    </row>
    <row r="23" spans="3:17" ht="26.25" customHeight="1" x14ac:dyDescent="0.4">
      <c r="C23" s="928"/>
      <c r="D23" s="929" t="s">
        <v>608</v>
      </c>
      <c r="E23" s="930">
        <v>3</v>
      </c>
      <c r="F23" s="930" t="s">
        <v>83</v>
      </c>
      <c r="G23" s="930" t="s">
        <v>83</v>
      </c>
      <c r="H23" s="930" t="s">
        <v>83</v>
      </c>
      <c r="I23" s="930">
        <v>2</v>
      </c>
      <c r="J23" s="930" t="s">
        <v>83</v>
      </c>
      <c r="K23" s="930" t="s">
        <v>83</v>
      </c>
      <c r="L23" s="930">
        <v>1</v>
      </c>
      <c r="M23" s="930">
        <v>2</v>
      </c>
      <c r="N23" s="930">
        <v>8</v>
      </c>
      <c r="O23" s="930">
        <v>47</v>
      </c>
      <c r="P23" s="931">
        <v>17.021276595744681</v>
      </c>
      <c r="Q23" s="930">
        <v>2916</v>
      </c>
    </row>
    <row r="24" spans="3:17" ht="26.25" customHeight="1" x14ac:dyDescent="0.4">
      <c r="C24" s="928"/>
      <c r="D24" s="933" t="s">
        <v>609</v>
      </c>
      <c r="E24" s="934">
        <v>33</v>
      </c>
      <c r="F24" s="934">
        <v>42</v>
      </c>
      <c r="G24" s="934">
        <v>2</v>
      </c>
      <c r="H24" s="934">
        <v>2</v>
      </c>
      <c r="I24" s="934">
        <v>4</v>
      </c>
      <c r="J24" s="934">
        <v>8</v>
      </c>
      <c r="K24" s="934" t="s">
        <v>83</v>
      </c>
      <c r="L24" s="934">
        <v>4</v>
      </c>
      <c r="M24" s="934">
        <v>32</v>
      </c>
      <c r="N24" s="934">
        <f>SUM(E24:M24)</f>
        <v>127</v>
      </c>
      <c r="O24" s="934">
        <v>257</v>
      </c>
      <c r="P24" s="935">
        <f>SUM(N24/O24*100)</f>
        <v>49.416342412451364</v>
      </c>
      <c r="Q24" s="934">
        <v>43863</v>
      </c>
    </row>
    <row r="25" spans="3:17" ht="26.25" customHeight="1" x14ac:dyDescent="0.4">
      <c r="C25" s="928"/>
      <c r="D25" s="933" t="s">
        <v>610</v>
      </c>
      <c r="E25" s="934">
        <v>54</v>
      </c>
      <c r="F25" s="934">
        <v>29</v>
      </c>
      <c r="G25" s="934">
        <v>10</v>
      </c>
      <c r="H25" s="934">
        <v>2</v>
      </c>
      <c r="I25" s="934">
        <v>4</v>
      </c>
      <c r="J25" s="934">
        <v>5</v>
      </c>
      <c r="K25" s="934" t="s">
        <v>83</v>
      </c>
      <c r="L25" s="934">
        <v>1</v>
      </c>
      <c r="M25" s="934">
        <v>38</v>
      </c>
      <c r="N25" s="934">
        <f>SUM(E25:M25)</f>
        <v>143</v>
      </c>
      <c r="O25" s="934">
        <v>259</v>
      </c>
      <c r="P25" s="935">
        <f>SUM(N25/O25*100)</f>
        <v>55.212355212355213</v>
      </c>
      <c r="Q25" s="934">
        <v>57298</v>
      </c>
    </row>
    <row r="26" spans="3:17" ht="26.25" customHeight="1" x14ac:dyDescent="0.4">
      <c r="C26" s="928"/>
      <c r="D26" s="933" t="s">
        <v>611</v>
      </c>
      <c r="E26" s="934">
        <v>41</v>
      </c>
      <c r="F26" s="934">
        <v>12</v>
      </c>
      <c r="G26" s="934">
        <v>7</v>
      </c>
      <c r="H26" s="934">
        <v>1</v>
      </c>
      <c r="I26" s="934">
        <v>6</v>
      </c>
      <c r="J26" s="934">
        <v>7</v>
      </c>
      <c r="K26" s="934" t="s">
        <v>84</v>
      </c>
      <c r="L26" s="934">
        <v>1</v>
      </c>
      <c r="M26" s="934">
        <v>42</v>
      </c>
      <c r="N26" s="934">
        <v>117</v>
      </c>
      <c r="O26" s="934">
        <v>256</v>
      </c>
      <c r="P26" s="935">
        <v>45.7</v>
      </c>
      <c r="Q26" s="934">
        <v>76536</v>
      </c>
    </row>
    <row r="27" spans="3:17" ht="26.25" customHeight="1" x14ac:dyDescent="0.4">
      <c r="C27" s="936" t="s">
        <v>612</v>
      </c>
      <c r="D27" s="929" t="s">
        <v>591</v>
      </c>
      <c r="E27" s="930">
        <v>78</v>
      </c>
      <c r="F27" s="930">
        <v>20</v>
      </c>
      <c r="G27" s="930">
        <v>27</v>
      </c>
      <c r="H27" s="930">
        <v>8</v>
      </c>
      <c r="I27" s="930">
        <v>9</v>
      </c>
      <c r="J27" s="930">
        <v>13</v>
      </c>
      <c r="K27" s="930">
        <v>2</v>
      </c>
      <c r="L27" s="930">
        <v>10</v>
      </c>
      <c r="M27" s="930">
        <v>15</v>
      </c>
      <c r="N27" s="930">
        <v>182</v>
      </c>
      <c r="O27" s="930">
        <v>230</v>
      </c>
      <c r="P27" s="931">
        <v>79.130434782608688</v>
      </c>
      <c r="Q27" s="930">
        <v>52212</v>
      </c>
    </row>
    <row r="28" spans="3:17" ht="26.25" customHeight="1" x14ac:dyDescent="0.4">
      <c r="C28" s="937"/>
      <c r="D28" s="929" t="s">
        <v>592</v>
      </c>
      <c r="E28" s="930">
        <v>80</v>
      </c>
      <c r="F28" s="930">
        <v>12</v>
      </c>
      <c r="G28" s="930">
        <v>17</v>
      </c>
      <c r="H28" s="930">
        <v>4</v>
      </c>
      <c r="I28" s="930">
        <v>9</v>
      </c>
      <c r="J28" s="930">
        <v>16</v>
      </c>
      <c r="K28" s="930">
        <v>2</v>
      </c>
      <c r="L28" s="930">
        <v>2</v>
      </c>
      <c r="M28" s="930">
        <v>19</v>
      </c>
      <c r="N28" s="930">
        <v>161</v>
      </c>
      <c r="O28" s="930">
        <v>224</v>
      </c>
      <c r="P28" s="931">
        <v>71.875</v>
      </c>
      <c r="Q28" s="930">
        <v>26976</v>
      </c>
    </row>
    <row r="29" spans="3:17" ht="26.25" customHeight="1" x14ac:dyDescent="0.4">
      <c r="C29" s="937"/>
      <c r="D29" s="929" t="s">
        <v>593</v>
      </c>
      <c r="E29" s="930">
        <v>67</v>
      </c>
      <c r="F29" s="930">
        <v>29</v>
      </c>
      <c r="G29" s="930">
        <v>2</v>
      </c>
      <c r="H29" s="930">
        <v>7</v>
      </c>
      <c r="I29" s="930">
        <v>17</v>
      </c>
      <c r="J29" s="930">
        <v>5</v>
      </c>
      <c r="K29" s="930" t="s">
        <v>83</v>
      </c>
      <c r="L29" s="930">
        <v>1</v>
      </c>
      <c r="M29" s="930">
        <v>28</v>
      </c>
      <c r="N29" s="930">
        <v>156</v>
      </c>
      <c r="O29" s="930">
        <v>239</v>
      </c>
      <c r="P29" s="931">
        <v>65.271966527196653</v>
      </c>
      <c r="Q29" s="930">
        <v>33766</v>
      </c>
    </row>
    <row r="30" spans="3:17" ht="26.25" customHeight="1" x14ac:dyDescent="0.4">
      <c r="C30" s="937"/>
      <c r="D30" s="929" t="s">
        <v>594</v>
      </c>
      <c r="E30" s="930">
        <v>72</v>
      </c>
      <c r="F30" s="930">
        <v>14</v>
      </c>
      <c r="G30" s="930">
        <v>5</v>
      </c>
      <c r="H30" s="930">
        <v>5</v>
      </c>
      <c r="I30" s="930">
        <v>15</v>
      </c>
      <c r="J30" s="930">
        <v>8</v>
      </c>
      <c r="K30" s="930">
        <v>1</v>
      </c>
      <c r="L30" s="930" t="s">
        <v>83</v>
      </c>
      <c r="M30" s="930">
        <v>29</v>
      </c>
      <c r="N30" s="930">
        <v>149</v>
      </c>
      <c r="O30" s="930">
        <v>252</v>
      </c>
      <c r="P30" s="931">
        <v>59.126984126984127</v>
      </c>
      <c r="Q30" s="930">
        <v>24832</v>
      </c>
    </row>
    <row r="31" spans="3:17" ht="26.25" customHeight="1" x14ac:dyDescent="0.4">
      <c r="C31" s="937"/>
      <c r="D31" s="929" t="s">
        <v>595</v>
      </c>
      <c r="E31" s="930">
        <v>63</v>
      </c>
      <c r="F31" s="930">
        <v>17</v>
      </c>
      <c r="G31" s="930">
        <v>21</v>
      </c>
      <c r="H31" s="930">
        <v>5</v>
      </c>
      <c r="I31" s="930">
        <v>5</v>
      </c>
      <c r="J31" s="930">
        <v>6</v>
      </c>
      <c r="K31" s="930" t="s">
        <v>83</v>
      </c>
      <c r="L31" s="930" t="s">
        <v>83</v>
      </c>
      <c r="M31" s="930">
        <v>30</v>
      </c>
      <c r="N31" s="930">
        <v>147</v>
      </c>
      <c r="O31" s="930">
        <v>237</v>
      </c>
      <c r="P31" s="931">
        <v>62.025316455696199</v>
      </c>
      <c r="Q31" s="930">
        <v>26729</v>
      </c>
    </row>
    <row r="32" spans="3:17" ht="26.25" customHeight="1" x14ac:dyDescent="0.4">
      <c r="C32" s="937"/>
      <c r="D32" s="929" t="s">
        <v>596</v>
      </c>
      <c r="E32" s="930">
        <v>46</v>
      </c>
      <c r="F32" s="930">
        <v>16</v>
      </c>
      <c r="G32" s="930">
        <v>1</v>
      </c>
      <c r="H32" s="930">
        <v>3</v>
      </c>
      <c r="I32" s="930">
        <v>8</v>
      </c>
      <c r="J32" s="930">
        <v>8</v>
      </c>
      <c r="K32" s="930">
        <v>1</v>
      </c>
      <c r="L32" s="930" t="s">
        <v>83</v>
      </c>
      <c r="M32" s="930">
        <v>46</v>
      </c>
      <c r="N32" s="930">
        <v>129</v>
      </c>
      <c r="O32" s="930">
        <v>242</v>
      </c>
      <c r="P32" s="931">
        <v>53.305785123966942</v>
      </c>
      <c r="Q32" s="930">
        <v>19218</v>
      </c>
    </row>
    <row r="33" spans="3:17" ht="26.25" customHeight="1" x14ac:dyDescent="0.4">
      <c r="C33" s="937"/>
      <c r="D33" s="929" t="s">
        <v>597</v>
      </c>
      <c r="E33" s="930">
        <v>53</v>
      </c>
      <c r="F33" s="930">
        <v>18</v>
      </c>
      <c r="G33" s="930">
        <v>11</v>
      </c>
      <c r="H33" s="930">
        <v>3</v>
      </c>
      <c r="I33" s="930">
        <v>10</v>
      </c>
      <c r="J33" s="930">
        <v>8</v>
      </c>
      <c r="K33" s="930" t="s">
        <v>83</v>
      </c>
      <c r="L33" s="930" t="s">
        <v>83</v>
      </c>
      <c r="M33" s="930">
        <v>52</v>
      </c>
      <c r="N33" s="930">
        <v>155</v>
      </c>
      <c r="O33" s="930">
        <v>244</v>
      </c>
      <c r="P33" s="931">
        <v>63.524590163934427</v>
      </c>
      <c r="Q33" s="930">
        <v>21967</v>
      </c>
    </row>
    <row r="34" spans="3:17" ht="26.25" customHeight="1" x14ac:dyDescent="0.4">
      <c r="C34" s="937"/>
      <c r="D34" s="929" t="s">
        <v>598</v>
      </c>
      <c r="E34" s="930">
        <v>33</v>
      </c>
      <c r="F34" s="930">
        <v>12</v>
      </c>
      <c r="G34" s="930">
        <v>10</v>
      </c>
      <c r="H34" s="930">
        <v>3</v>
      </c>
      <c r="I34" s="930">
        <v>6</v>
      </c>
      <c r="J34" s="930">
        <v>6</v>
      </c>
      <c r="K34" s="930">
        <v>1</v>
      </c>
      <c r="L34" s="930">
        <v>7</v>
      </c>
      <c r="M34" s="930">
        <v>16</v>
      </c>
      <c r="N34" s="930">
        <v>94</v>
      </c>
      <c r="O34" s="930">
        <v>174</v>
      </c>
      <c r="P34" s="931">
        <v>54.022988505747129</v>
      </c>
      <c r="Q34" s="930">
        <v>14974</v>
      </c>
    </row>
    <row r="35" spans="3:17" ht="26.25" customHeight="1" x14ac:dyDescent="0.4">
      <c r="C35" s="937"/>
      <c r="D35" s="929" t="s">
        <v>599</v>
      </c>
      <c r="E35" s="930">
        <v>77</v>
      </c>
      <c r="F35" s="930">
        <v>31</v>
      </c>
      <c r="G35" s="930">
        <v>6</v>
      </c>
      <c r="H35" s="930">
        <v>1</v>
      </c>
      <c r="I35" s="930">
        <v>6</v>
      </c>
      <c r="J35" s="930">
        <v>5</v>
      </c>
      <c r="K35" s="930" t="s">
        <v>83</v>
      </c>
      <c r="L35" s="930">
        <v>7</v>
      </c>
      <c r="M35" s="930">
        <v>19</v>
      </c>
      <c r="N35" s="930">
        <v>152</v>
      </c>
      <c r="O35" s="930">
        <v>242</v>
      </c>
      <c r="P35" s="931">
        <v>62.809917355371901</v>
      </c>
      <c r="Q35" s="930">
        <v>33494</v>
      </c>
    </row>
    <row r="36" spans="3:17" ht="26.25" customHeight="1" x14ac:dyDescent="0.4">
      <c r="C36" s="937"/>
      <c r="D36" s="929" t="s">
        <v>600</v>
      </c>
      <c r="E36" s="930">
        <v>66</v>
      </c>
      <c r="F36" s="930">
        <v>20</v>
      </c>
      <c r="G36" s="930">
        <v>10</v>
      </c>
      <c r="H36" s="930">
        <v>6</v>
      </c>
      <c r="I36" s="930">
        <v>6</v>
      </c>
      <c r="J36" s="930">
        <v>6</v>
      </c>
      <c r="K36" s="930" t="s">
        <v>83</v>
      </c>
      <c r="L36" s="930">
        <v>2</v>
      </c>
      <c r="M36" s="930">
        <v>28</v>
      </c>
      <c r="N36" s="930">
        <v>144</v>
      </c>
      <c r="O36" s="930">
        <v>218</v>
      </c>
      <c r="P36" s="931">
        <v>66.055045871559642</v>
      </c>
      <c r="Q36" s="930">
        <v>36119</v>
      </c>
    </row>
    <row r="37" spans="3:17" ht="26.25" customHeight="1" x14ac:dyDescent="0.4">
      <c r="C37" s="937"/>
      <c r="D37" s="929" t="s">
        <v>601</v>
      </c>
      <c r="E37" s="930">
        <v>51</v>
      </c>
      <c r="F37" s="930">
        <v>25</v>
      </c>
      <c r="G37" s="930">
        <v>9</v>
      </c>
      <c r="H37" s="930">
        <v>3</v>
      </c>
      <c r="I37" s="930">
        <v>3</v>
      </c>
      <c r="J37" s="930">
        <v>7</v>
      </c>
      <c r="K37" s="930" t="s">
        <v>83</v>
      </c>
      <c r="L37" s="930">
        <v>5</v>
      </c>
      <c r="M37" s="930">
        <v>24</v>
      </c>
      <c r="N37" s="930">
        <v>127</v>
      </c>
      <c r="O37" s="930">
        <v>207</v>
      </c>
      <c r="P37" s="931">
        <v>61.35265700483091</v>
      </c>
      <c r="Q37" s="930">
        <v>30414</v>
      </c>
    </row>
    <row r="38" spans="3:17" ht="26.25" customHeight="1" x14ac:dyDescent="0.4">
      <c r="C38" s="937"/>
      <c r="D38" s="929" t="s">
        <v>602</v>
      </c>
      <c r="E38" s="930">
        <v>68</v>
      </c>
      <c r="F38" s="930">
        <v>17</v>
      </c>
      <c r="G38" s="930">
        <v>9</v>
      </c>
      <c r="H38" s="930" t="s">
        <v>83</v>
      </c>
      <c r="I38" s="930">
        <v>9</v>
      </c>
      <c r="J38" s="930">
        <v>8</v>
      </c>
      <c r="K38" s="930">
        <v>2</v>
      </c>
      <c r="L38" s="930">
        <v>2</v>
      </c>
      <c r="M38" s="930">
        <v>47</v>
      </c>
      <c r="N38" s="930">
        <v>162</v>
      </c>
      <c r="O38" s="930">
        <v>253</v>
      </c>
      <c r="P38" s="931">
        <v>64.031620553359687</v>
      </c>
      <c r="Q38" s="930">
        <v>41703</v>
      </c>
    </row>
    <row r="39" spans="3:17" ht="26.25" customHeight="1" x14ac:dyDescent="0.4">
      <c r="C39" s="937"/>
      <c r="D39" s="929" t="s">
        <v>603</v>
      </c>
      <c r="E39" s="930">
        <v>70</v>
      </c>
      <c r="F39" s="930">
        <v>22</v>
      </c>
      <c r="G39" s="930">
        <v>8</v>
      </c>
      <c r="H39" s="930">
        <v>4</v>
      </c>
      <c r="I39" s="930">
        <v>10</v>
      </c>
      <c r="J39" s="930">
        <v>6</v>
      </c>
      <c r="K39" s="930">
        <v>2</v>
      </c>
      <c r="L39" s="930">
        <v>4</v>
      </c>
      <c r="M39" s="930">
        <v>26</v>
      </c>
      <c r="N39" s="930">
        <v>152</v>
      </c>
      <c r="O39" s="930">
        <v>258</v>
      </c>
      <c r="P39" s="931">
        <v>58.914728682170548</v>
      </c>
      <c r="Q39" s="930">
        <v>29234</v>
      </c>
    </row>
    <row r="40" spans="3:17" ht="26.25" customHeight="1" x14ac:dyDescent="0.4">
      <c r="C40" s="937"/>
      <c r="D40" s="929" t="s">
        <v>604</v>
      </c>
      <c r="E40" s="930">
        <v>71</v>
      </c>
      <c r="F40" s="930">
        <v>22</v>
      </c>
      <c r="G40" s="930">
        <v>14</v>
      </c>
      <c r="H40" s="930">
        <v>2</v>
      </c>
      <c r="I40" s="930">
        <v>9</v>
      </c>
      <c r="J40" s="930">
        <v>5</v>
      </c>
      <c r="K40" s="930" t="s">
        <v>83</v>
      </c>
      <c r="L40" s="930">
        <v>4</v>
      </c>
      <c r="M40" s="930">
        <v>29</v>
      </c>
      <c r="N40" s="930">
        <v>156</v>
      </c>
      <c r="O40" s="930">
        <v>259</v>
      </c>
      <c r="P40" s="931">
        <v>60.231660231660236</v>
      </c>
      <c r="Q40" s="930">
        <v>29364</v>
      </c>
    </row>
    <row r="41" spans="3:17" ht="26.25" customHeight="1" x14ac:dyDescent="0.4">
      <c r="C41" s="937"/>
      <c r="D41" s="929" t="s">
        <v>605</v>
      </c>
      <c r="E41" s="930">
        <v>80</v>
      </c>
      <c r="F41" s="930">
        <v>18</v>
      </c>
      <c r="G41" s="930">
        <v>14</v>
      </c>
      <c r="H41" s="930">
        <v>4</v>
      </c>
      <c r="I41" s="930">
        <v>5</v>
      </c>
      <c r="J41" s="930">
        <v>10</v>
      </c>
      <c r="K41" s="930">
        <v>2</v>
      </c>
      <c r="L41" s="930">
        <v>2</v>
      </c>
      <c r="M41" s="930">
        <v>21</v>
      </c>
      <c r="N41" s="930">
        <v>156</v>
      </c>
      <c r="O41" s="930">
        <v>249</v>
      </c>
      <c r="P41" s="931">
        <v>62.650602409638559</v>
      </c>
      <c r="Q41" s="930">
        <v>24957</v>
      </c>
    </row>
    <row r="42" spans="3:17" ht="26.25" customHeight="1" x14ac:dyDescent="0.4">
      <c r="C42" s="937"/>
      <c r="D42" s="929" t="s">
        <v>606</v>
      </c>
      <c r="E42" s="930">
        <v>48</v>
      </c>
      <c r="F42" s="930">
        <v>14</v>
      </c>
      <c r="G42" s="930">
        <v>6</v>
      </c>
      <c r="H42" s="930" t="s">
        <v>83</v>
      </c>
      <c r="I42" s="930">
        <v>10</v>
      </c>
      <c r="J42" s="930">
        <v>14</v>
      </c>
      <c r="K42" s="930" t="s">
        <v>83</v>
      </c>
      <c r="L42" s="930" t="s">
        <v>83</v>
      </c>
      <c r="M42" s="930">
        <v>43</v>
      </c>
      <c r="N42" s="930">
        <v>135</v>
      </c>
      <c r="O42" s="930">
        <v>208</v>
      </c>
      <c r="P42" s="931">
        <v>64.90384615384616</v>
      </c>
      <c r="Q42" s="930">
        <v>29541</v>
      </c>
    </row>
    <row r="43" spans="3:17" ht="26.25" customHeight="1" x14ac:dyDescent="0.4">
      <c r="C43" s="937"/>
      <c r="D43" s="929" t="s">
        <v>607</v>
      </c>
      <c r="E43" s="930">
        <v>3</v>
      </c>
      <c r="F43" s="930" t="s">
        <v>83</v>
      </c>
      <c r="G43" s="930" t="s">
        <v>83</v>
      </c>
      <c r="H43" s="930" t="s">
        <v>83</v>
      </c>
      <c r="I43" s="930" t="s">
        <v>83</v>
      </c>
      <c r="J43" s="930" t="s">
        <v>83</v>
      </c>
      <c r="K43" s="930" t="s">
        <v>83</v>
      </c>
      <c r="L43" s="930" t="s">
        <v>83</v>
      </c>
      <c r="M43" s="930" t="s">
        <v>83</v>
      </c>
      <c r="N43" s="930">
        <v>3</v>
      </c>
      <c r="O43" s="930">
        <v>136</v>
      </c>
      <c r="P43" s="931">
        <v>2.2058823529411766</v>
      </c>
      <c r="Q43" s="930">
        <v>228</v>
      </c>
    </row>
    <row r="44" spans="3:17" ht="26.25" customHeight="1" x14ac:dyDescent="0.4">
      <c r="C44" s="937"/>
      <c r="D44" s="929" t="s">
        <v>608</v>
      </c>
      <c r="E44" s="930">
        <v>4</v>
      </c>
      <c r="F44" s="930">
        <v>1</v>
      </c>
      <c r="G44" s="930" t="s">
        <v>83</v>
      </c>
      <c r="H44" s="930" t="s">
        <v>83</v>
      </c>
      <c r="I44" s="930">
        <v>2</v>
      </c>
      <c r="J44" s="930" t="s">
        <v>83</v>
      </c>
      <c r="K44" s="930" t="s">
        <v>83</v>
      </c>
      <c r="L44" s="930">
        <v>1</v>
      </c>
      <c r="M44" s="930">
        <v>1</v>
      </c>
      <c r="N44" s="930">
        <v>9</v>
      </c>
      <c r="O44" s="930">
        <v>47</v>
      </c>
      <c r="P44" s="931">
        <v>19.148936170212767</v>
      </c>
      <c r="Q44" s="930">
        <v>892</v>
      </c>
    </row>
    <row r="45" spans="3:17" ht="26.25" customHeight="1" x14ac:dyDescent="0.4">
      <c r="C45" s="937"/>
      <c r="D45" s="933" t="s">
        <v>609</v>
      </c>
      <c r="E45" s="934">
        <v>49</v>
      </c>
      <c r="F45" s="934">
        <v>29</v>
      </c>
      <c r="G45" s="934">
        <v>2</v>
      </c>
      <c r="H45" s="934">
        <v>2</v>
      </c>
      <c r="I45" s="934">
        <v>7</v>
      </c>
      <c r="J45" s="934">
        <v>3</v>
      </c>
      <c r="K45" s="934" t="s">
        <v>83</v>
      </c>
      <c r="L45" s="934">
        <v>5</v>
      </c>
      <c r="M45" s="934">
        <v>42</v>
      </c>
      <c r="N45" s="934">
        <f>SUM(E45:M45)</f>
        <v>139</v>
      </c>
      <c r="O45" s="934">
        <v>258</v>
      </c>
      <c r="P45" s="935">
        <f>SUM(N45/O45*100)</f>
        <v>53.875968992248055</v>
      </c>
      <c r="Q45" s="934">
        <v>18170</v>
      </c>
    </row>
    <row r="46" spans="3:17" ht="26.25" customHeight="1" x14ac:dyDescent="0.4">
      <c r="C46" s="937"/>
      <c r="D46" s="933" t="s">
        <v>610</v>
      </c>
      <c r="E46" s="934">
        <v>61</v>
      </c>
      <c r="F46" s="934">
        <v>22</v>
      </c>
      <c r="G46" s="934">
        <v>14</v>
      </c>
      <c r="H46" s="934" t="s">
        <v>83</v>
      </c>
      <c r="I46" s="934">
        <v>6</v>
      </c>
      <c r="J46" s="934">
        <v>5</v>
      </c>
      <c r="K46" s="934" t="s">
        <v>83</v>
      </c>
      <c r="L46" s="934">
        <v>2</v>
      </c>
      <c r="M46" s="934">
        <v>44</v>
      </c>
      <c r="N46" s="934">
        <f>SUM(E46:M46)</f>
        <v>154</v>
      </c>
      <c r="O46" s="934">
        <v>259</v>
      </c>
      <c r="P46" s="935">
        <f>SUM(N46/O46*100)</f>
        <v>59.45945945945946</v>
      </c>
      <c r="Q46" s="934">
        <v>23214</v>
      </c>
    </row>
    <row r="47" spans="3:17" ht="26.25" customHeight="1" x14ac:dyDescent="0.4">
      <c r="C47" s="938"/>
      <c r="D47" s="933" t="s">
        <v>611</v>
      </c>
      <c r="E47" s="934">
        <v>61</v>
      </c>
      <c r="F47" s="934">
        <v>13</v>
      </c>
      <c r="G47" s="934">
        <v>10</v>
      </c>
      <c r="H47" s="934" t="s">
        <v>84</v>
      </c>
      <c r="I47" s="934">
        <v>2</v>
      </c>
      <c r="J47" s="934">
        <v>8</v>
      </c>
      <c r="K47" s="934" t="s">
        <v>84</v>
      </c>
      <c r="L47" s="934">
        <v>3</v>
      </c>
      <c r="M47" s="934">
        <v>44</v>
      </c>
      <c r="N47" s="934">
        <v>141</v>
      </c>
      <c r="O47" s="934">
        <v>256</v>
      </c>
      <c r="P47" s="935">
        <v>55.1</v>
      </c>
      <c r="Q47" s="934">
        <v>56987</v>
      </c>
    </row>
    <row r="48" spans="3:17" ht="26.25" customHeight="1" x14ac:dyDescent="0.4">
      <c r="C48" s="936" t="s">
        <v>613</v>
      </c>
      <c r="D48" s="929" t="s">
        <v>591</v>
      </c>
      <c r="E48" s="930">
        <v>17</v>
      </c>
      <c r="F48" s="930">
        <v>18</v>
      </c>
      <c r="G48" s="930">
        <v>29</v>
      </c>
      <c r="H48" s="930">
        <v>4</v>
      </c>
      <c r="I48" s="930">
        <v>1</v>
      </c>
      <c r="J48" s="930">
        <v>16</v>
      </c>
      <c r="K48" s="930" t="s">
        <v>614</v>
      </c>
      <c r="L48" s="930" t="s">
        <v>614</v>
      </c>
      <c r="M48" s="930">
        <v>53</v>
      </c>
      <c r="N48" s="930">
        <v>138</v>
      </c>
      <c r="O48" s="930">
        <v>304</v>
      </c>
      <c r="P48" s="931">
        <v>45.394736842105267</v>
      </c>
      <c r="Q48" s="930">
        <v>34209</v>
      </c>
    </row>
    <row r="49" spans="3:17" ht="26.25" customHeight="1" x14ac:dyDescent="0.4">
      <c r="C49" s="937"/>
      <c r="D49" s="929" t="s">
        <v>592</v>
      </c>
      <c r="E49" s="930">
        <v>10</v>
      </c>
      <c r="F49" s="930">
        <v>13</v>
      </c>
      <c r="G49" s="930">
        <v>7</v>
      </c>
      <c r="H49" s="930">
        <v>5</v>
      </c>
      <c r="I49" s="930">
        <v>4</v>
      </c>
      <c r="J49" s="930">
        <v>3</v>
      </c>
      <c r="K49" s="930">
        <v>3</v>
      </c>
      <c r="L49" s="930" t="s">
        <v>83</v>
      </c>
      <c r="M49" s="930">
        <v>6</v>
      </c>
      <c r="N49" s="930">
        <v>51</v>
      </c>
      <c r="O49" s="930">
        <v>297</v>
      </c>
      <c r="P49" s="931">
        <v>17.171717171717169</v>
      </c>
      <c r="Q49" s="930">
        <v>24570</v>
      </c>
    </row>
    <row r="50" spans="3:17" ht="26.25" customHeight="1" x14ac:dyDescent="0.4">
      <c r="C50" s="937"/>
      <c r="D50" s="929" t="s">
        <v>593</v>
      </c>
      <c r="E50" s="930">
        <v>9</v>
      </c>
      <c r="F50" s="930">
        <v>16</v>
      </c>
      <c r="G50" s="930">
        <v>4</v>
      </c>
      <c r="H50" s="930">
        <v>7</v>
      </c>
      <c r="I50" s="930">
        <v>8</v>
      </c>
      <c r="J50" s="930">
        <v>2</v>
      </c>
      <c r="K50" s="930">
        <v>2</v>
      </c>
      <c r="L50" s="930">
        <v>2</v>
      </c>
      <c r="M50" s="930">
        <v>5</v>
      </c>
      <c r="N50" s="930">
        <v>55</v>
      </c>
      <c r="O50" s="930">
        <v>299</v>
      </c>
      <c r="P50" s="931">
        <v>18.394648829431436</v>
      </c>
      <c r="Q50" s="930">
        <v>30285</v>
      </c>
    </row>
    <row r="51" spans="3:17" ht="26.25" customHeight="1" x14ac:dyDescent="0.4">
      <c r="C51" s="937"/>
      <c r="D51" s="929" t="s">
        <v>594</v>
      </c>
      <c r="E51" s="930">
        <v>17</v>
      </c>
      <c r="F51" s="930">
        <v>27</v>
      </c>
      <c r="G51" s="930">
        <v>6</v>
      </c>
      <c r="H51" s="930">
        <v>4</v>
      </c>
      <c r="I51" s="930">
        <v>6</v>
      </c>
      <c r="J51" s="930">
        <v>7</v>
      </c>
      <c r="K51" s="930">
        <v>6</v>
      </c>
      <c r="L51" s="930">
        <v>2</v>
      </c>
      <c r="M51" s="930">
        <v>11</v>
      </c>
      <c r="N51" s="930">
        <v>86</v>
      </c>
      <c r="O51" s="930">
        <v>280</v>
      </c>
      <c r="P51" s="931">
        <v>30.714285714285715</v>
      </c>
      <c r="Q51" s="930">
        <v>39327</v>
      </c>
    </row>
    <row r="52" spans="3:17" ht="26.25" customHeight="1" x14ac:dyDescent="0.4">
      <c r="C52" s="937"/>
      <c r="D52" s="929" t="s">
        <v>595</v>
      </c>
      <c r="E52" s="930">
        <v>20</v>
      </c>
      <c r="F52" s="930">
        <v>20</v>
      </c>
      <c r="G52" s="930">
        <v>9</v>
      </c>
      <c r="H52" s="930">
        <v>3</v>
      </c>
      <c r="I52" s="930">
        <v>5</v>
      </c>
      <c r="J52" s="930">
        <v>5</v>
      </c>
      <c r="K52" s="930">
        <v>3</v>
      </c>
      <c r="L52" s="930" t="s">
        <v>83</v>
      </c>
      <c r="M52" s="930">
        <v>11</v>
      </c>
      <c r="N52" s="930">
        <v>76</v>
      </c>
      <c r="O52" s="930">
        <v>296</v>
      </c>
      <c r="P52" s="931">
        <v>25.675675675675674</v>
      </c>
      <c r="Q52" s="930">
        <v>42956</v>
      </c>
    </row>
    <row r="53" spans="3:17" ht="26.25" customHeight="1" x14ac:dyDescent="0.4">
      <c r="C53" s="937"/>
      <c r="D53" s="929" t="s">
        <v>596</v>
      </c>
      <c r="E53" s="930">
        <v>17</v>
      </c>
      <c r="F53" s="930">
        <v>9</v>
      </c>
      <c r="G53" s="930">
        <v>2</v>
      </c>
      <c r="H53" s="930">
        <v>2</v>
      </c>
      <c r="I53" s="930">
        <v>6</v>
      </c>
      <c r="J53" s="930">
        <v>8</v>
      </c>
      <c r="K53" s="930">
        <v>5</v>
      </c>
      <c r="L53" s="930">
        <v>2</v>
      </c>
      <c r="M53" s="930">
        <v>13</v>
      </c>
      <c r="N53" s="930">
        <v>64</v>
      </c>
      <c r="O53" s="930">
        <v>259</v>
      </c>
      <c r="P53" s="931">
        <v>24.710424710424711</v>
      </c>
      <c r="Q53" s="930">
        <v>33385</v>
      </c>
    </row>
    <row r="54" spans="3:17" ht="26.25" customHeight="1" x14ac:dyDescent="0.4">
      <c r="C54" s="937"/>
      <c r="D54" s="929" t="s">
        <v>597</v>
      </c>
      <c r="E54" s="930">
        <v>14</v>
      </c>
      <c r="F54" s="930">
        <v>8</v>
      </c>
      <c r="G54" s="930">
        <v>2</v>
      </c>
      <c r="H54" s="930">
        <v>3</v>
      </c>
      <c r="I54" s="930">
        <v>3</v>
      </c>
      <c r="J54" s="930">
        <v>5</v>
      </c>
      <c r="K54" s="930">
        <v>4</v>
      </c>
      <c r="L54" s="930" t="s">
        <v>83</v>
      </c>
      <c r="M54" s="930">
        <v>15</v>
      </c>
      <c r="N54" s="930">
        <v>54</v>
      </c>
      <c r="O54" s="930">
        <v>299</v>
      </c>
      <c r="P54" s="931">
        <v>18.060200668896321</v>
      </c>
      <c r="Q54" s="930">
        <v>36424</v>
      </c>
    </row>
    <row r="55" spans="3:17" ht="26.25" customHeight="1" x14ac:dyDescent="0.4">
      <c r="C55" s="937"/>
      <c r="D55" s="929" t="s">
        <v>598</v>
      </c>
      <c r="E55" s="930">
        <v>20</v>
      </c>
      <c r="F55" s="930">
        <v>8</v>
      </c>
      <c r="G55" s="930">
        <v>6</v>
      </c>
      <c r="H55" s="930" t="s">
        <v>83</v>
      </c>
      <c r="I55" s="930">
        <v>5</v>
      </c>
      <c r="J55" s="930">
        <v>3</v>
      </c>
      <c r="K55" s="930">
        <v>5</v>
      </c>
      <c r="L55" s="930" t="s">
        <v>83</v>
      </c>
      <c r="M55" s="930">
        <v>23</v>
      </c>
      <c r="N55" s="930">
        <v>70</v>
      </c>
      <c r="O55" s="930">
        <v>312</v>
      </c>
      <c r="P55" s="931">
        <v>22.435897435897438</v>
      </c>
      <c r="Q55" s="930">
        <v>31087</v>
      </c>
    </row>
    <row r="56" spans="3:17" ht="26.25" customHeight="1" x14ac:dyDescent="0.4">
      <c r="C56" s="937"/>
      <c r="D56" s="929" t="s">
        <v>599</v>
      </c>
      <c r="E56" s="930">
        <v>11</v>
      </c>
      <c r="F56" s="930">
        <v>5</v>
      </c>
      <c r="G56" s="930">
        <v>4</v>
      </c>
      <c r="H56" s="930">
        <v>3</v>
      </c>
      <c r="I56" s="930">
        <v>9</v>
      </c>
      <c r="J56" s="930">
        <v>1</v>
      </c>
      <c r="K56" s="930">
        <v>3</v>
      </c>
      <c r="L56" s="930" t="s">
        <v>83</v>
      </c>
      <c r="M56" s="930">
        <v>23</v>
      </c>
      <c r="N56" s="930">
        <v>59</v>
      </c>
      <c r="O56" s="930">
        <v>302</v>
      </c>
      <c r="P56" s="931">
        <v>19.536423841059602</v>
      </c>
      <c r="Q56" s="930">
        <v>33460</v>
      </c>
    </row>
    <row r="57" spans="3:17" ht="26.25" customHeight="1" x14ac:dyDescent="0.4">
      <c r="C57" s="937"/>
      <c r="D57" s="929" t="s">
        <v>600</v>
      </c>
      <c r="E57" s="930">
        <v>17</v>
      </c>
      <c r="F57" s="930">
        <v>10</v>
      </c>
      <c r="G57" s="930">
        <v>12</v>
      </c>
      <c r="H57" s="930">
        <v>3</v>
      </c>
      <c r="I57" s="930">
        <v>6</v>
      </c>
      <c r="J57" s="930" t="s">
        <v>83</v>
      </c>
      <c r="K57" s="930">
        <v>3</v>
      </c>
      <c r="L57" s="930" t="s">
        <v>83</v>
      </c>
      <c r="M57" s="930">
        <v>13</v>
      </c>
      <c r="N57" s="930">
        <v>64</v>
      </c>
      <c r="O57" s="930">
        <v>268</v>
      </c>
      <c r="P57" s="931">
        <v>23.880597014925371</v>
      </c>
      <c r="Q57" s="930">
        <v>36926</v>
      </c>
    </row>
    <row r="58" spans="3:17" ht="26.25" customHeight="1" x14ac:dyDescent="0.4">
      <c r="C58" s="937"/>
      <c r="D58" s="929" t="s">
        <v>601</v>
      </c>
      <c r="E58" s="930">
        <v>20</v>
      </c>
      <c r="F58" s="930">
        <v>3</v>
      </c>
      <c r="G58" s="930">
        <v>4</v>
      </c>
      <c r="H58" s="930">
        <v>2</v>
      </c>
      <c r="I58" s="930">
        <v>3</v>
      </c>
      <c r="J58" s="930">
        <v>3</v>
      </c>
      <c r="K58" s="930">
        <v>3</v>
      </c>
      <c r="L58" s="930">
        <v>2</v>
      </c>
      <c r="M58" s="930">
        <v>17</v>
      </c>
      <c r="N58" s="930">
        <v>57</v>
      </c>
      <c r="O58" s="930">
        <v>295</v>
      </c>
      <c r="P58" s="931">
        <v>19.322033898305087</v>
      </c>
      <c r="Q58" s="930">
        <v>31818</v>
      </c>
    </row>
    <row r="59" spans="3:17" ht="26.25" customHeight="1" x14ac:dyDescent="0.4">
      <c r="C59" s="937"/>
      <c r="D59" s="929" t="s">
        <v>602</v>
      </c>
      <c r="E59" s="930">
        <v>25</v>
      </c>
      <c r="F59" s="930">
        <v>9</v>
      </c>
      <c r="G59" s="930">
        <v>2</v>
      </c>
      <c r="H59" s="930">
        <v>2</v>
      </c>
      <c r="I59" s="930">
        <v>5</v>
      </c>
      <c r="J59" s="930" t="s">
        <v>83</v>
      </c>
      <c r="K59" s="930">
        <v>1</v>
      </c>
      <c r="L59" s="930">
        <v>2</v>
      </c>
      <c r="M59" s="930">
        <v>17</v>
      </c>
      <c r="N59" s="930">
        <v>63</v>
      </c>
      <c r="O59" s="930">
        <v>303</v>
      </c>
      <c r="P59" s="931">
        <v>20.792079207920793</v>
      </c>
      <c r="Q59" s="930">
        <v>27051</v>
      </c>
    </row>
    <row r="60" spans="3:17" ht="26.25" customHeight="1" x14ac:dyDescent="0.4">
      <c r="C60" s="937"/>
      <c r="D60" s="929" t="s">
        <v>603</v>
      </c>
      <c r="E60" s="930">
        <v>20</v>
      </c>
      <c r="F60" s="930">
        <v>2</v>
      </c>
      <c r="G60" s="930">
        <v>7</v>
      </c>
      <c r="H60" s="930">
        <v>3</v>
      </c>
      <c r="I60" s="930">
        <v>3</v>
      </c>
      <c r="J60" s="930">
        <v>4</v>
      </c>
      <c r="K60" s="930" t="s">
        <v>83</v>
      </c>
      <c r="L60" s="930" t="s">
        <v>83</v>
      </c>
      <c r="M60" s="930">
        <v>23</v>
      </c>
      <c r="N60" s="930">
        <v>62</v>
      </c>
      <c r="O60" s="930">
        <v>308</v>
      </c>
      <c r="P60" s="931">
        <v>20.129870129870131</v>
      </c>
      <c r="Q60" s="930">
        <v>20895</v>
      </c>
    </row>
    <row r="61" spans="3:17" ht="26.25" customHeight="1" x14ac:dyDescent="0.4">
      <c r="C61" s="937"/>
      <c r="D61" s="929" t="s">
        <v>604</v>
      </c>
      <c r="E61" s="930">
        <v>25</v>
      </c>
      <c r="F61" s="930">
        <v>6</v>
      </c>
      <c r="G61" s="930">
        <v>7</v>
      </c>
      <c r="H61" s="930">
        <v>2</v>
      </c>
      <c r="I61" s="930">
        <v>6</v>
      </c>
      <c r="J61" s="930">
        <v>2</v>
      </c>
      <c r="K61" s="930">
        <v>3</v>
      </c>
      <c r="L61" s="930">
        <v>1</v>
      </c>
      <c r="M61" s="930">
        <v>23</v>
      </c>
      <c r="N61" s="930">
        <v>75</v>
      </c>
      <c r="O61" s="930">
        <v>307</v>
      </c>
      <c r="P61" s="931">
        <v>24.429967426710096</v>
      </c>
      <c r="Q61" s="930">
        <v>25122</v>
      </c>
    </row>
    <row r="62" spans="3:17" ht="26.25" customHeight="1" x14ac:dyDescent="0.4">
      <c r="C62" s="937"/>
      <c r="D62" s="929" t="s">
        <v>605</v>
      </c>
      <c r="E62" s="930">
        <v>30</v>
      </c>
      <c r="F62" s="930">
        <v>5</v>
      </c>
      <c r="G62" s="930" t="s">
        <v>83</v>
      </c>
      <c r="H62" s="930">
        <v>3</v>
      </c>
      <c r="I62" s="930">
        <v>2</v>
      </c>
      <c r="J62" s="930">
        <v>7</v>
      </c>
      <c r="K62" s="930">
        <v>2</v>
      </c>
      <c r="L62" s="930">
        <v>2</v>
      </c>
      <c r="M62" s="930">
        <v>21</v>
      </c>
      <c r="N62" s="930">
        <v>72</v>
      </c>
      <c r="O62" s="930">
        <v>305</v>
      </c>
      <c r="P62" s="931">
        <v>23.606557377049182</v>
      </c>
      <c r="Q62" s="930">
        <v>25030</v>
      </c>
    </row>
    <row r="63" spans="3:17" ht="26.25" customHeight="1" x14ac:dyDescent="0.4">
      <c r="C63" s="937"/>
      <c r="D63" s="929" t="s">
        <v>606</v>
      </c>
      <c r="E63" s="930">
        <v>26</v>
      </c>
      <c r="F63" s="930">
        <v>4</v>
      </c>
      <c r="G63" s="930">
        <v>4</v>
      </c>
      <c r="H63" s="930">
        <v>3</v>
      </c>
      <c r="I63" s="930">
        <v>2</v>
      </c>
      <c r="J63" s="930">
        <v>17</v>
      </c>
      <c r="K63" s="930">
        <v>2</v>
      </c>
      <c r="L63" s="930" t="s">
        <v>83</v>
      </c>
      <c r="M63" s="930">
        <v>23</v>
      </c>
      <c r="N63" s="930">
        <v>81</v>
      </c>
      <c r="O63" s="930">
        <v>308</v>
      </c>
      <c r="P63" s="931">
        <v>26.2987012987013</v>
      </c>
      <c r="Q63" s="930">
        <v>20768</v>
      </c>
    </row>
    <row r="64" spans="3:17" ht="26.25" customHeight="1" x14ac:dyDescent="0.4">
      <c r="C64" s="937"/>
      <c r="D64" s="929" t="s">
        <v>607</v>
      </c>
      <c r="E64" s="930">
        <v>8</v>
      </c>
      <c r="F64" s="930">
        <v>2</v>
      </c>
      <c r="G64" s="930">
        <v>6</v>
      </c>
      <c r="H64" s="930" t="s">
        <v>83</v>
      </c>
      <c r="I64" s="930" t="s">
        <v>83</v>
      </c>
      <c r="J64" s="930" t="s">
        <v>83</v>
      </c>
      <c r="K64" s="930" t="s">
        <v>83</v>
      </c>
      <c r="L64" s="930" t="s">
        <v>83</v>
      </c>
      <c r="M64" s="930">
        <v>19</v>
      </c>
      <c r="N64" s="930">
        <v>35</v>
      </c>
      <c r="O64" s="930">
        <v>261</v>
      </c>
      <c r="P64" s="931">
        <v>13.409961685823754</v>
      </c>
      <c r="Q64" s="930">
        <v>7249</v>
      </c>
    </row>
    <row r="65" spans="3:17" ht="26.25" customHeight="1" x14ac:dyDescent="0.4">
      <c r="C65" s="937"/>
      <c r="D65" s="929" t="s">
        <v>608</v>
      </c>
      <c r="E65" s="930">
        <v>14</v>
      </c>
      <c r="F65" s="930">
        <v>10</v>
      </c>
      <c r="G65" s="930" t="s">
        <v>83</v>
      </c>
      <c r="H65" s="930" t="s">
        <v>83</v>
      </c>
      <c r="I65" s="930">
        <v>3</v>
      </c>
      <c r="J65" s="930">
        <v>2</v>
      </c>
      <c r="K65" s="930" t="s">
        <v>83</v>
      </c>
      <c r="L65" s="930">
        <v>6</v>
      </c>
      <c r="M65" s="930">
        <v>25</v>
      </c>
      <c r="N65" s="930">
        <v>60</v>
      </c>
      <c r="O65" s="930">
        <v>173</v>
      </c>
      <c r="P65" s="931">
        <v>34.682080924855491</v>
      </c>
      <c r="Q65" s="930">
        <v>26708</v>
      </c>
    </row>
    <row r="66" spans="3:17" ht="26.25" customHeight="1" x14ac:dyDescent="0.4">
      <c r="C66" s="937"/>
      <c r="D66" s="933" t="s">
        <v>609</v>
      </c>
      <c r="E66" s="934">
        <v>36</v>
      </c>
      <c r="F66" s="934">
        <v>8</v>
      </c>
      <c r="G66" s="934">
        <v>6</v>
      </c>
      <c r="H66" s="934" t="s">
        <v>83</v>
      </c>
      <c r="I66" s="934">
        <v>4</v>
      </c>
      <c r="J66" s="934">
        <v>2</v>
      </c>
      <c r="K66" s="934" t="s">
        <v>83</v>
      </c>
      <c r="L66" s="934" t="s">
        <v>83</v>
      </c>
      <c r="M66" s="934">
        <v>28</v>
      </c>
      <c r="N66" s="934">
        <f>SUM(E66:M66)</f>
        <v>84</v>
      </c>
      <c r="O66" s="934">
        <v>306</v>
      </c>
      <c r="P66" s="935">
        <f>SUM(N66/O66*100)</f>
        <v>27.450980392156865</v>
      </c>
      <c r="Q66" s="934">
        <v>16971</v>
      </c>
    </row>
    <row r="67" spans="3:17" ht="26.25" customHeight="1" x14ac:dyDescent="0.4">
      <c r="C67" s="937"/>
      <c r="D67" s="933" t="s">
        <v>610</v>
      </c>
      <c r="E67" s="934">
        <v>24</v>
      </c>
      <c r="F67" s="934">
        <v>2</v>
      </c>
      <c r="G67" s="934">
        <v>3</v>
      </c>
      <c r="H67" s="934" t="s">
        <v>83</v>
      </c>
      <c r="I67" s="934">
        <v>2</v>
      </c>
      <c r="J67" s="934">
        <v>8</v>
      </c>
      <c r="K67" s="934" t="s">
        <v>83</v>
      </c>
      <c r="L67" s="934">
        <v>4</v>
      </c>
      <c r="M67" s="934">
        <v>41</v>
      </c>
      <c r="N67" s="934">
        <f>SUM(E67:M67)</f>
        <v>84</v>
      </c>
      <c r="O67" s="934">
        <v>308</v>
      </c>
      <c r="P67" s="935">
        <f>SUM(N67/O67*100)</f>
        <v>27.27272727272727</v>
      </c>
      <c r="Q67" s="934">
        <v>19662</v>
      </c>
    </row>
    <row r="68" spans="3:17" ht="26.25" customHeight="1" x14ac:dyDescent="0.4">
      <c r="C68" s="938"/>
      <c r="D68" s="933" t="s">
        <v>611</v>
      </c>
      <c r="E68" s="934">
        <v>28</v>
      </c>
      <c r="F68" s="934">
        <v>4</v>
      </c>
      <c r="G68" s="934">
        <v>5</v>
      </c>
      <c r="H68" s="934" t="s">
        <v>84</v>
      </c>
      <c r="I68" s="934">
        <v>2</v>
      </c>
      <c r="J68" s="934">
        <v>5</v>
      </c>
      <c r="K68" s="934" t="s">
        <v>84</v>
      </c>
      <c r="L68" s="934">
        <v>4</v>
      </c>
      <c r="M68" s="934">
        <v>32</v>
      </c>
      <c r="N68" s="934">
        <v>80</v>
      </c>
      <c r="O68" s="934">
        <v>308</v>
      </c>
      <c r="P68" s="935">
        <v>26</v>
      </c>
      <c r="Q68" s="934">
        <v>25693</v>
      </c>
    </row>
    <row r="69" spans="3:17" ht="26.25" customHeight="1" x14ac:dyDescent="0.4">
      <c r="C69" s="936" t="s">
        <v>615</v>
      </c>
      <c r="D69" s="929" t="s">
        <v>591</v>
      </c>
      <c r="E69" s="930">
        <v>20</v>
      </c>
      <c r="F69" s="930">
        <v>103</v>
      </c>
      <c r="G69" s="930" t="s">
        <v>83</v>
      </c>
      <c r="H69" s="930">
        <v>3</v>
      </c>
      <c r="I69" s="930">
        <v>3</v>
      </c>
      <c r="J69" s="930">
        <v>8</v>
      </c>
      <c r="K69" s="930" t="s">
        <v>83</v>
      </c>
      <c r="L69" s="930">
        <v>50</v>
      </c>
      <c r="M69" s="930">
        <v>50</v>
      </c>
      <c r="N69" s="930">
        <v>237</v>
      </c>
      <c r="O69" s="930">
        <v>302</v>
      </c>
      <c r="P69" s="931">
        <v>78.476821192052981</v>
      </c>
      <c r="Q69" s="930" t="s">
        <v>84</v>
      </c>
    </row>
    <row r="70" spans="3:17" ht="26.25" customHeight="1" x14ac:dyDescent="0.4">
      <c r="C70" s="937"/>
      <c r="D70" s="929" t="s">
        <v>592</v>
      </c>
      <c r="E70" s="930">
        <v>15</v>
      </c>
      <c r="F70" s="930">
        <v>75</v>
      </c>
      <c r="G70" s="930">
        <v>15</v>
      </c>
      <c r="H70" s="930">
        <v>2</v>
      </c>
      <c r="I70" s="930">
        <v>4</v>
      </c>
      <c r="J70" s="930">
        <v>3</v>
      </c>
      <c r="K70" s="930">
        <v>2</v>
      </c>
      <c r="L70" s="930" t="s">
        <v>83</v>
      </c>
      <c r="M70" s="930">
        <v>26</v>
      </c>
      <c r="N70" s="930">
        <v>142</v>
      </c>
      <c r="O70" s="930">
        <v>296</v>
      </c>
      <c r="P70" s="931">
        <v>47.972972972972968</v>
      </c>
      <c r="Q70" s="930">
        <v>17120</v>
      </c>
    </row>
    <row r="71" spans="3:17" ht="26.25" customHeight="1" x14ac:dyDescent="0.4">
      <c r="C71" s="937"/>
      <c r="D71" s="929" t="s">
        <v>593</v>
      </c>
      <c r="E71" s="930">
        <v>15</v>
      </c>
      <c r="F71" s="930">
        <v>85</v>
      </c>
      <c r="G71" s="930">
        <v>2</v>
      </c>
      <c r="H71" s="930">
        <v>3</v>
      </c>
      <c r="I71" s="930">
        <v>5</v>
      </c>
      <c r="J71" s="930">
        <v>8</v>
      </c>
      <c r="K71" s="930" t="s">
        <v>83</v>
      </c>
      <c r="L71" s="930">
        <v>2</v>
      </c>
      <c r="M71" s="930">
        <v>23</v>
      </c>
      <c r="N71" s="930">
        <v>143</v>
      </c>
      <c r="O71" s="930">
        <v>300</v>
      </c>
      <c r="P71" s="931">
        <v>47.666666666666671</v>
      </c>
      <c r="Q71" s="930">
        <v>29838</v>
      </c>
    </row>
    <row r="72" spans="3:17" ht="26.25" customHeight="1" x14ac:dyDescent="0.4">
      <c r="C72" s="937"/>
      <c r="D72" s="929" t="s">
        <v>594</v>
      </c>
      <c r="E72" s="930">
        <v>11</v>
      </c>
      <c r="F72" s="930">
        <v>82</v>
      </c>
      <c r="G72" s="930">
        <v>3</v>
      </c>
      <c r="H72" s="930">
        <v>2</v>
      </c>
      <c r="I72" s="930">
        <v>1</v>
      </c>
      <c r="J72" s="930">
        <v>7</v>
      </c>
      <c r="K72" s="930">
        <v>1</v>
      </c>
      <c r="L72" s="930" t="s">
        <v>83</v>
      </c>
      <c r="M72" s="930">
        <v>25</v>
      </c>
      <c r="N72" s="930">
        <v>132</v>
      </c>
      <c r="O72" s="930">
        <v>298</v>
      </c>
      <c r="P72" s="931">
        <v>44.29530201342282</v>
      </c>
      <c r="Q72" s="930">
        <v>32794</v>
      </c>
    </row>
    <row r="73" spans="3:17" ht="26.25" customHeight="1" x14ac:dyDescent="0.4">
      <c r="C73" s="937"/>
      <c r="D73" s="929" t="s">
        <v>595</v>
      </c>
      <c r="E73" s="930">
        <v>11</v>
      </c>
      <c r="F73" s="930">
        <v>102</v>
      </c>
      <c r="G73" s="930">
        <v>3</v>
      </c>
      <c r="H73" s="930">
        <v>1</v>
      </c>
      <c r="I73" s="930">
        <v>8</v>
      </c>
      <c r="J73" s="930">
        <v>5</v>
      </c>
      <c r="K73" s="930">
        <v>2</v>
      </c>
      <c r="L73" s="930">
        <v>3</v>
      </c>
      <c r="M73" s="930">
        <v>29</v>
      </c>
      <c r="N73" s="930">
        <v>164</v>
      </c>
      <c r="O73" s="930">
        <v>296</v>
      </c>
      <c r="P73" s="931">
        <v>55.405405405405403</v>
      </c>
      <c r="Q73" s="930">
        <v>33765</v>
      </c>
    </row>
    <row r="74" spans="3:17" ht="26.25" customHeight="1" x14ac:dyDescent="0.4">
      <c r="C74" s="937"/>
      <c r="D74" s="929" t="s">
        <v>596</v>
      </c>
      <c r="E74" s="930">
        <v>10</v>
      </c>
      <c r="F74" s="930">
        <v>95</v>
      </c>
      <c r="G74" s="930">
        <v>1</v>
      </c>
      <c r="H74" s="930">
        <v>1</v>
      </c>
      <c r="I74" s="930">
        <v>3</v>
      </c>
      <c r="J74" s="930">
        <v>6</v>
      </c>
      <c r="K74" s="930" t="s">
        <v>83</v>
      </c>
      <c r="L74" s="930" t="s">
        <v>83</v>
      </c>
      <c r="M74" s="930">
        <v>31</v>
      </c>
      <c r="N74" s="930">
        <v>147</v>
      </c>
      <c r="O74" s="930">
        <v>290</v>
      </c>
      <c r="P74" s="931">
        <v>50.689655172413794</v>
      </c>
      <c r="Q74" s="930">
        <v>39665</v>
      </c>
    </row>
    <row r="75" spans="3:17" ht="26.25" customHeight="1" x14ac:dyDescent="0.4">
      <c r="C75" s="937"/>
      <c r="D75" s="929" t="s">
        <v>597</v>
      </c>
      <c r="E75" s="930">
        <v>13</v>
      </c>
      <c r="F75" s="930">
        <v>104</v>
      </c>
      <c r="G75" s="930">
        <v>1</v>
      </c>
      <c r="H75" s="930">
        <v>1</v>
      </c>
      <c r="I75" s="930">
        <v>2</v>
      </c>
      <c r="J75" s="930">
        <v>6</v>
      </c>
      <c r="K75" s="930" t="s">
        <v>83</v>
      </c>
      <c r="L75" s="930" t="s">
        <v>83</v>
      </c>
      <c r="M75" s="930">
        <v>24</v>
      </c>
      <c r="N75" s="930">
        <v>151</v>
      </c>
      <c r="O75" s="930">
        <v>309</v>
      </c>
      <c r="P75" s="931">
        <v>48.867313915857608</v>
      </c>
      <c r="Q75" s="930">
        <v>27760</v>
      </c>
    </row>
    <row r="76" spans="3:17" ht="26.25" customHeight="1" x14ac:dyDescent="0.4">
      <c r="C76" s="937"/>
      <c r="D76" s="929" t="s">
        <v>598</v>
      </c>
      <c r="E76" s="930">
        <v>16</v>
      </c>
      <c r="F76" s="930">
        <v>81</v>
      </c>
      <c r="G76" s="930" t="s">
        <v>83</v>
      </c>
      <c r="H76" s="930" t="s">
        <v>83</v>
      </c>
      <c r="I76" s="930">
        <v>1</v>
      </c>
      <c r="J76" s="930">
        <v>1</v>
      </c>
      <c r="K76" s="930" t="s">
        <v>83</v>
      </c>
      <c r="L76" s="930">
        <v>1</v>
      </c>
      <c r="M76" s="930">
        <v>34</v>
      </c>
      <c r="N76" s="930">
        <v>134</v>
      </c>
      <c r="O76" s="930">
        <v>309</v>
      </c>
      <c r="P76" s="931">
        <v>43.36569579288026</v>
      </c>
      <c r="Q76" s="930">
        <v>35465</v>
      </c>
    </row>
    <row r="77" spans="3:17" ht="26.25" customHeight="1" x14ac:dyDescent="0.4">
      <c r="C77" s="937"/>
      <c r="D77" s="929" t="s">
        <v>599</v>
      </c>
      <c r="E77" s="930">
        <v>13</v>
      </c>
      <c r="F77" s="930">
        <v>83</v>
      </c>
      <c r="G77" s="930">
        <v>2</v>
      </c>
      <c r="H77" s="930">
        <v>2</v>
      </c>
      <c r="I77" s="930">
        <v>3</v>
      </c>
      <c r="J77" s="930">
        <v>4</v>
      </c>
      <c r="K77" s="930">
        <v>2</v>
      </c>
      <c r="L77" s="930" t="s">
        <v>83</v>
      </c>
      <c r="M77" s="930">
        <v>29</v>
      </c>
      <c r="N77" s="930">
        <v>138</v>
      </c>
      <c r="O77" s="930">
        <v>297</v>
      </c>
      <c r="P77" s="931">
        <v>46.464646464646464</v>
      </c>
      <c r="Q77" s="930">
        <v>35811</v>
      </c>
    </row>
    <row r="78" spans="3:17" ht="26.25" customHeight="1" x14ac:dyDescent="0.4">
      <c r="C78" s="937"/>
      <c r="D78" s="929" t="s">
        <v>600</v>
      </c>
      <c r="E78" s="930">
        <v>5</v>
      </c>
      <c r="F78" s="930">
        <v>51</v>
      </c>
      <c r="G78" s="930">
        <v>11</v>
      </c>
      <c r="H78" s="930" t="s">
        <v>83</v>
      </c>
      <c r="I78" s="930">
        <v>2</v>
      </c>
      <c r="J78" s="930">
        <v>3</v>
      </c>
      <c r="K78" s="930" t="s">
        <v>83</v>
      </c>
      <c r="L78" s="930" t="s">
        <v>83</v>
      </c>
      <c r="M78" s="930">
        <v>27</v>
      </c>
      <c r="N78" s="930">
        <v>99</v>
      </c>
      <c r="O78" s="930">
        <v>257</v>
      </c>
      <c r="P78" s="931">
        <v>38.521400778210122</v>
      </c>
      <c r="Q78" s="930">
        <v>27743</v>
      </c>
    </row>
    <row r="79" spans="3:17" ht="26.25" customHeight="1" x14ac:dyDescent="0.4">
      <c r="C79" s="937"/>
      <c r="D79" s="929" t="s">
        <v>601</v>
      </c>
      <c r="E79" s="930">
        <v>9</v>
      </c>
      <c r="F79" s="930">
        <v>65</v>
      </c>
      <c r="G79" s="930">
        <v>5</v>
      </c>
      <c r="H79" s="930" t="s">
        <v>83</v>
      </c>
      <c r="I79" s="930">
        <v>4</v>
      </c>
      <c r="J79" s="930">
        <v>5</v>
      </c>
      <c r="K79" s="930">
        <v>3</v>
      </c>
      <c r="L79" s="930" t="s">
        <v>83</v>
      </c>
      <c r="M79" s="930">
        <v>30</v>
      </c>
      <c r="N79" s="930">
        <v>121</v>
      </c>
      <c r="O79" s="930">
        <v>305</v>
      </c>
      <c r="P79" s="931">
        <v>39.672131147540988</v>
      </c>
      <c r="Q79" s="930">
        <v>31480</v>
      </c>
    </row>
    <row r="80" spans="3:17" ht="26.25" customHeight="1" x14ac:dyDescent="0.4">
      <c r="C80" s="937"/>
      <c r="D80" s="929" t="s">
        <v>602</v>
      </c>
      <c r="E80" s="930">
        <v>6</v>
      </c>
      <c r="F80" s="930">
        <v>53</v>
      </c>
      <c r="G80" s="930">
        <v>26</v>
      </c>
      <c r="H80" s="930">
        <v>1</v>
      </c>
      <c r="I80" s="930" t="s">
        <v>83</v>
      </c>
      <c r="J80" s="930">
        <v>1</v>
      </c>
      <c r="K80" s="930" t="s">
        <v>83</v>
      </c>
      <c r="L80" s="930" t="s">
        <v>83</v>
      </c>
      <c r="M80" s="930">
        <v>35</v>
      </c>
      <c r="N80" s="930">
        <v>122</v>
      </c>
      <c r="O80" s="930">
        <v>309</v>
      </c>
      <c r="P80" s="931">
        <v>39.482200647249186</v>
      </c>
      <c r="Q80" s="930">
        <v>32360</v>
      </c>
    </row>
    <row r="81" spans="3:17" ht="26.25" customHeight="1" x14ac:dyDescent="0.4">
      <c r="C81" s="937"/>
      <c r="D81" s="929" t="s">
        <v>603</v>
      </c>
      <c r="E81" s="930">
        <v>11</v>
      </c>
      <c r="F81" s="930">
        <v>72</v>
      </c>
      <c r="G81" s="930" t="s">
        <v>83</v>
      </c>
      <c r="H81" s="930" t="s">
        <v>83</v>
      </c>
      <c r="I81" s="930">
        <v>2</v>
      </c>
      <c r="J81" s="930">
        <v>8</v>
      </c>
      <c r="K81" s="930" t="s">
        <v>83</v>
      </c>
      <c r="L81" s="930" t="s">
        <v>83</v>
      </c>
      <c r="M81" s="930">
        <v>34</v>
      </c>
      <c r="N81" s="930">
        <v>127</v>
      </c>
      <c r="O81" s="930">
        <v>308</v>
      </c>
      <c r="P81" s="931">
        <v>41.233766233766232</v>
      </c>
      <c r="Q81" s="930">
        <v>28810</v>
      </c>
    </row>
    <row r="82" spans="3:17" ht="26.25" customHeight="1" x14ac:dyDescent="0.4">
      <c r="C82" s="937"/>
      <c r="D82" s="929" t="s">
        <v>604</v>
      </c>
      <c r="E82" s="930">
        <v>11</v>
      </c>
      <c r="F82" s="930">
        <v>50</v>
      </c>
      <c r="G82" s="930">
        <v>10</v>
      </c>
      <c r="H82" s="930" t="s">
        <v>83</v>
      </c>
      <c r="I82" s="930">
        <v>8</v>
      </c>
      <c r="J82" s="930">
        <v>3</v>
      </c>
      <c r="K82" s="930" t="s">
        <v>83</v>
      </c>
      <c r="L82" s="930" t="s">
        <v>83</v>
      </c>
      <c r="M82" s="930">
        <v>38</v>
      </c>
      <c r="N82" s="930">
        <v>120</v>
      </c>
      <c r="O82" s="930">
        <v>307</v>
      </c>
      <c r="P82" s="931">
        <v>39.087947882736159</v>
      </c>
      <c r="Q82" s="930">
        <v>27779</v>
      </c>
    </row>
    <row r="83" spans="3:17" ht="26.25" customHeight="1" x14ac:dyDescent="0.4">
      <c r="C83" s="937"/>
      <c r="D83" s="929" t="s">
        <v>605</v>
      </c>
      <c r="E83" s="930">
        <v>13</v>
      </c>
      <c r="F83" s="930">
        <v>57</v>
      </c>
      <c r="G83" s="930">
        <v>7</v>
      </c>
      <c r="H83" s="930">
        <v>3</v>
      </c>
      <c r="I83" s="930">
        <v>7</v>
      </c>
      <c r="J83" s="930">
        <v>5</v>
      </c>
      <c r="K83" s="930" t="s">
        <v>83</v>
      </c>
      <c r="L83" s="930" t="s">
        <v>83</v>
      </c>
      <c r="M83" s="930">
        <v>54</v>
      </c>
      <c r="N83" s="930">
        <v>146</v>
      </c>
      <c r="O83" s="930">
        <v>292</v>
      </c>
      <c r="P83" s="931">
        <v>50</v>
      </c>
      <c r="Q83" s="930">
        <v>55907</v>
      </c>
    </row>
    <row r="84" spans="3:17" ht="26.25" customHeight="1" x14ac:dyDescent="0.4">
      <c r="C84" s="937"/>
      <c r="D84" s="929" t="s">
        <v>606</v>
      </c>
      <c r="E84" s="930">
        <v>5</v>
      </c>
      <c r="F84" s="930">
        <v>55</v>
      </c>
      <c r="G84" s="930">
        <v>7</v>
      </c>
      <c r="H84" s="930" t="s">
        <v>83</v>
      </c>
      <c r="I84" s="930">
        <v>3</v>
      </c>
      <c r="J84" s="930">
        <v>25</v>
      </c>
      <c r="K84" s="930">
        <v>2</v>
      </c>
      <c r="L84" s="930" t="s">
        <v>83</v>
      </c>
      <c r="M84" s="930">
        <v>25</v>
      </c>
      <c r="N84" s="930">
        <v>122</v>
      </c>
      <c r="O84" s="930">
        <v>308</v>
      </c>
      <c r="P84" s="931">
        <v>39.61038961038961</v>
      </c>
      <c r="Q84" s="930">
        <v>40959</v>
      </c>
    </row>
    <row r="85" spans="3:17" ht="26.25" customHeight="1" x14ac:dyDescent="0.4">
      <c r="C85" s="937"/>
      <c r="D85" s="929" t="s">
        <v>607</v>
      </c>
      <c r="E85" s="930">
        <v>2</v>
      </c>
      <c r="F85" s="930">
        <v>22</v>
      </c>
      <c r="G85" s="930" t="s">
        <v>83</v>
      </c>
      <c r="H85" s="930" t="s">
        <v>83</v>
      </c>
      <c r="I85" s="930" t="s">
        <v>83</v>
      </c>
      <c r="J85" s="930">
        <v>2</v>
      </c>
      <c r="K85" s="930" t="s">
        <v>83</v>
      </c>
      <c r="L85" s="930" t="s">
        <v>83</v>
      </c>
      <c r="M85" s="930">
        <v>9</v>
      </c>
      <c r="N85" s="930">
        <v>35</v>
      </c>
      <c r="O85" s="930">
        <v>263</v>
      </c>
      <c r="P85" s="931">
        <v>13.307984790874524</v>
      </c>
      <c r="Q85" s="930">
        <v>3780</v>
      </c>
    </row>
    <row r="86" spans="3:17" ht="26.25" customHeight="1" x14ac:dyDescent="0.4">
      <c r="C86" s="937"/>
      <c r="D86" s="929" t="s">
        <v>608</v>
      </c>
      <c r="E86" s="930" t="s">
        <v>83</v>
      </c>
      <c r="F86" s="930">
        <v>19</v>
      </c>
      <c r="G86" s="930" t="s">
        <v>83</v>
      </c>
      <c r="H86" s="930" t="s">
        <v>83</v>
      </c>
      <c r="I86" s="930" t="s">
        <v>83</v>
      </c>
      <c r="J86" s="930" t="s">
        <v>83</v>
      </c>
      <c r="K86" s="930" t="s">
        <v>83</v>
      </c>
      <c r="L86" s="930" t="s">
        <v>83</v>
      </c>
      <c r="M86" s="930">
        <v>11</v>
      </c>
      <c r="N86" s="930">
        <v>30</v>
      </c>
      <c r="O86" s="930">
        <v>174</v>
      </c>
      <c r="P86" s="931">
        <v>17.241379310344829</v>
      </c>
      <c r="Q86" s="930">
        <v>1992</v>
      </c>
    </row>
    <row r="87" spans="3:17" ht="26.25" customHeight="1" x14ac:dyDescent="0.4">
      <c r="C87" s="937"/>
      <c r="D87" s="933" t="s">
        <v>609</v>
      </c>
      <c r="E87" s="934">
        <v>4</v>
      </c>
      <c r="F87" s="934">
        <v>1</v>
      </c>
      <c r="G87" s="934">
        <v>9</v>
      </c>
      <c r="H87" s="934" t="s">
        <v>83</v>
      </c>
      <c r="I87" s="934" t="s">
        <v>83</v>
      </c>
      <c r="J87" s="934">
        <v>1</v>
      </c>
      <c r="K87" s="934" t="s">
        <v>83</v>
      </c>
      <c r="L87" s="934" t="s">
        <v>83</v>
      </c>
      <c r="M87" s="934">
        <v>19</v>
      </c>
      <c r="N87" s="934">
        <f>SUM(E87:M87)</f>
        <v>34</v>
      </c>
      <c r="O87" s="934">
        <v>213</v>
      </c>
      <c r="P87" s="935">
        <f>SUM(N87/O87*100)</f>
        <v>15.96244131455399</v>
      </c>
      <c r="Q87" s="934">
        <v>1220</v>
      </c>
    </row>
    <row r="88" spans="3:17" ht="26.25" customHeight="1" x14ac:dyDescent="0.4">
      <c r="C88" s="937"/>
      <c r="D88" s="933" t="s">
        <v>610</v>
      </c>
      <c r="E88" s="934" t="s">
        <v>83</v>
      </c>
      <c r="F88" s="934">
        <v>1</v>
      </c>
      <c r="G88" s="934" t="s">
        <v>83</v>
      </c>
      <c r="H88" s="934" t="s">
        <v>83</v>
      </c>
      <c r="I88" s="934" t="s">
        <v>83</v>
      </c>
      <c r="J88" s="934" t="s">
        <v>83</v>
      </c>
      <c r="K88" s="934" t="s">
        <v>83</v>
      </c>
      <c r="L88" s="934" t="s">
        <v>83</v>
      </c>
      <c r="M88" s="934">
        <v>5</v>
      </c>
      <c r="N88" s="934">
        <f>SUM(E88:M88)</f>
        <v>6</v>
      </c>
      <c r="O88" s="934">
        <v>6</v>
      </c>
      <c r="P88" s="935">
        <f>SUM(N88/O88*100)</f>
        <v>100</v>
      </c>
      <c r="Q88" s="934">
        <v>0</v>
      </c>
    </row>
    <row r="89" spans="3:17" ht="26.25" customHeight="1" x14ac:dyDescent="0.4">
      <c r="C89" s="938"/>
      <c r="D89" s="933" t="s">
        <v>611</v>
      </c>
      <c r="E89" s="934">
        <v>12</v>
      </c>
      <c r="F89" s="934" t="s">
        <v>84</v>
      </c>
      <c r="G89" s="934">
        <v>3</v>
      </c>
      <c r="H89" s="934" t="s">
        <v>84</v>
      </c>
      <c r="I89" s="934">
        <v>1</v>
      </c>
      <c r="J89" s="934">
        <v>2</v>
      </c>
      <c r="K89" s="934" t="s">
        <v>84</v>
      </c>
      <c r="L89" s="934">
        <v>1</v>
      </c>
      <c r="M89" s="934">
        <v>27</v>
      </c>
      <c r="N89" s="934">
        <v>46</v>
      </c>
      <c r="O89" s="934">
        <v>321</v>
      </c>
      <c r="P89" s="935">
        <v>14.3</v>
      </c>
      <c r="Q89" s="934">
        <v>13313</v>
      </c>
    </row>
    <row r="90" spans="3:17" ht="16.5" customHeight="1" x14ac:dyDescent="0.4">
      <c r="Q90" s="939" t="s">
        <v>616</v>
      </c>
    </row>
  </sheetData>
  <mergeCells count="4">
    <mergeCell ref="C6:C26"/>
    <mergeCell ref="C27:C47"/>
    <mergeCell ref="C48:C68"/>
    <mergeCell ref="C69:C89"/>
  </mergeCells>
  <phoneticPr fontId="4"/>
  <hyperlinks>
    <hyperlink ref="A1" location="基本情報!C107" display="基本情報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1" manualBreakCount="1">
    <brk id="47" min="2" max="16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64">
    <tabColor rgb="FF99CCFF"/>
  </sheetPr>
  <dimension ref="A1:V76"/>
  <sheetViews>
    <sheetView topLeftCell="A49" zoomScaleNormal="100" zoomScaleSheetLayoutView="100" workbookViewId="0">
      <selection activeCell="C4" sqref="C4"/>
    </sheetView>
  </sheetViews>
  <sheetFormatPr defaultColWidth="9" defaultRowHeight="13.5" x14ac:dyDescent="0.4"/>
  <cols>
    <col min="1" max="1" width="4.625" style="36" customWidth="1"/>
    <col min="2" max="2" width="2.125" style="36" customWidth="1"/>
    <col min="3" max="3" width="6.125" style="36" customWidth="1"/>
    <col min="4" max="4" width="12.375" style="36" customWidth="1"/>
    <col min="5" max="14" width="7" style="36" customWidth="1"/>
    <col min="15" max="15" width="8" style="36" customWidth="1"/>
    <col min="16" max="16" width="9" style="36" customWidth="1"/>
    <col min="17" max="17" width="10.5" style="36" customWidth="1"/>
    <col min="18" max="16384" width="9" style="36"/>
  </cols>
  <sheetData>
    <row r="1" spans="1:18" ht="13.5" customHeight="1" x14ac:dyDescent="0.4">
      <c r="A1" s="7" t="s">
        <v>2</v>
      </c>
      <c r="B1" s="8"/>
      <c r="C1" s="8"/>
    </row>
    <row r="2" spans="1:18" ht="13.5" customHeight="1" x14ac:dyDescent="0.4">
      <c r="A2" s="8"/>
      <c r="B2" s="8"/>
      <c r="C2" s="8"/>
    </row>
    <row r="3" spans="1:18" ht="21" customHeight="1" x14ac:dyDescent="0.4">
      <c r="C3" s="11" t="s">
        <v>617</v>
      </c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20"/>
      <c r="P3" s="120"/>
    </row>
    <row r="4" spans="1:18" ht="16.5" x14ac:dyDescent="0.4">
      <c r="C4" s="9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940" t="s">
        <v>575</v>
      </c>
    </row>
    <row r="5" spans="1:18" ht="81" customHeight="1" x14ac:dyDescent="0.4">
      <c r="C5" s="941" t="s">
        <v>576</v>
      </c>
      <c r="D5" s="942" t="s">
        <v>618</v>
      </c>
      <c r="E5" s="943" t="s">
        <v>619</v>
      </c>
      <c r="F5" s="943" t="s">
        <v>620</v>
      </c>
      <c r="G5" s="943" t="s">
        <v>621</v>
      </c>
      <c r="H5" s="943" t="s">
        <v>622</v>
      </c>
      <c r="I5" s="943" t="s">
        <v>623</v>
      </c>
      <c r="J5" s="943" t="s">
        <v>624</v>
      </c>
      <c r="K5" s="943" t="s">
        <v>625</v>
      </c>
      <c r="L5" s="944" t="s">
        <v>626</v>
      </c>
      <c r="M5" s="943" t="s">
        <v>627</v>
      </c>
      <c r="N5" s="945" t="s">
        <v>628</v>
      </c>
      <c r="O5" s="946" t="s">
        <v>629</v>
      </c>
      <c r="P5" s="947" t="s">
        <v>630</v>
      </c>
      <c r="Q5" s="947" t="s">
        <v>631</v>
      </c>
    </row>
    <row r="6" spans="1:18" ht="26.25" customHeight="1" x14ac:dyDescent="0.4">
      <c r="C6" s="948" t="s">
        <v>632</v>
      </c>
      <c r="D6" s="949" t="s">
        <v>633</v>
      </c>
      <c r="E6" s="950">
        <v>3</v>
      </c>
      <c r="F6" s="951" t="s">
        <v>84</v>
      </c>
      <c r="G6" s="951" t="s">
        <v>84</v>
      </c>
      <c r="H6" s="951" t="s">
        <v>84</v>
      </c>
      <c r="I6" s="950" t="s">
        <v>84</v>
      </c>
      <c r="J6" s="951" t="s">
        <v>84</v>
      </c>
      <c r="K6" s="951" t="s">
        <v>84</v>
      </c>
      <c r="L6" s="951" t="s">
        <v>84</v>
      </c>
      <c r="M6" s="951" t="s">
        <v>84</v>
      </c>
      <c r="N6" s="950">
        <v>3</v>
      </c>
      <c r="O6" s="950">
        <v>21</v>
      </c>
      <c r="P6" s="952">
        <v>14.285714285714285</v>
      </c>
      <c r="Q6" s="951">
        <v>1641</v>
      </c>
    </row>
    <row r="7" spans="1:18" ht="26.25" customHeight="1" x14ac:dyDescent="0.4">
      <c r="C7" s="948"/>
      <c r="D7" s="949" t="s">
        <v>417</v>
      </c>
      <c r="E7" s="951">
        <v>2</v>
      </c>
      <c r="F7" s="951">
        <v>2</v>
      </c>
      <c r="G7" s="951" t="s">
        <v>84</v>
      </c>
      <c r="H7" s="951" t="s">
        <v>84</v>
      </c>
      <c r="I7" s="951">
        <v>1</v>
      </c>
      <c r="J7" s="951">
        <v>2</v>
      </c>
      <c r="K7" s="951" t="s">
        <v>84</v>
      </c>
      <c r="L7" s="951" t="s">
        <v>84</v>
      </c>
      <c r="M7" s="951" t="s">
        <v>84</v>
      </c>
      <c r="N7" s="951">
        <v>7</v>
      </c>
      <c r="O7" s="951">
        <v>22</v>
      </c>
      <c r="P7" s="953">
        <v>31.818181818181817</v>
      </c>
      <c r="Q7" s="951">
        <v>3821</v>
      </c>
    </row>
    <row r="8" spans="1:18" ht="26.25" customHeight="1" x14ac:dyDescent="0.4">
      <c r="C8" s="948"/>
      <c r="D8" s="949" t="s">
        <v>418</v>
      </c>
      <c r="E8" s="951">
        <v>4</v>
      </c>
      <c r="F8" s="951">
        <v>3</v>
      </c>
      <c r="G8" s="951" t="s">
        <v>84</v>
      </c>
      <c r="H8" s="951" t="s">
        <v>84</v>
      </c>
      <c r="I8" s="951" t="s">
        <v>84</v>
      </c>
      <c r="J8" s="951">
        <v>2</v>
      </c>
      <c r="K8" s="951" t="s">
        <v>84</v>
      </c>
      <c r="L8" s="951" t="s">
        <v>84</v>
      </c>
      <c r="M8" s="951">
        <v>4</v>
      </c>
      <c r="N8" s="951">
        <v>13</v>
      </c>
      <c r="O8" s="951">
        <v>22</v>
      </c>
      <c r="P8" s="953">
        <v>59.090909090909093</v>
      </c>
      <c r="Q8" s="951">
        <v>3411</v>
      </c>
    </row>
    <row r="9" spans="1:18" ht="26.25" customHeight="1" x14ac:dyDescent="0.4">
      <c r="C9" s="948"/>
      <c r="D9" s="949" t="s">
        <v>419</v>
      </c>
      <c r="E9" s="951">
        <v>2</v>
      </c>
      <c r="F9" s="951">
        <v>2</v>
      </c>
      <c r="G9" s="951">
        <v>2</v>
      </c>
      <c r="H9" s="951" t="s">
        <v>84</v>
      </c>
      <c r="I9" s="951" t="s">
        <v>84</v>
      </c>
      <c r="J9" s="951" t="s">
        <v>84</v>
      </c>
      <c r="K9" s="951" t="s">
        <v>84</v>
      </c>
      <c r="L9" s="951">
        <v>1</v>
      </c>
      <c r="M9" s="951">
        <v>4</v>
      </c>
      <c r="N9" s="951">
        <v>11</v>
      </c>
      <c r="O9" s="951">
        <v>21</v>
      </c>
      <c r="P9" s="953">
        <v>52.380952380952387</v>
      </c>
      <c r="Q9" s="951">
        <v>5081</v>
      </c>
      <c r="R9" s="633"/>
    </row>
    <row r="10" spans="1:18" ht="26.25" customHeight="1" x14ac:dyDescent="0.4">
      <c r="C10" s="948"/>
      <c r="D10" s="949" t="s">
        <v>420</v>
      </c>
      <c r="E10" s="951">
        <v>2</v>
      </c>
      <c r="F10" s="951" t="s">
        <v>84</v>
      </c>
      <c r="G10" s="951" t="s">
        <v>84</v>
      </c>
      <c r="H10" s="951" t="s">
        <v>84</v>
      </c>
      <c r="I10" s="951" t="s">
        <v>84</v>
      </c>
      <c r="J10" s="951">
        <v>1</v>
      </c>
      <c r="K10" s="951" t="s">
        <v>84</v>
      </c>
      <c r="L10" s="951" t="s">
        <v>84</v>
      </c>
      <c r="M10" s="951">
        <v>8</v>
      </c>
      <c r="N10" s="951">
        <v>11</v>
      </c>
      <c r="O10" s="951">
        <v>23</v>
      </c>
      <c r="P10" s="953">
        <v>47.826086956521742</v>
      </c>
      <c r="Q10" s="951">
        <v>2900</v>
      </c>
    </row>
    <row r="11" spans="1:18" ht="26.25" customHeight="1" x14ac:dyDescent="0.4">
      <c r="C11" s="948"/>
      <c r="D11" s="949" t="s">
        <v>421</v>
      </c>
      <c r="E11" s="951">
        <v>5</v>
      </c>
      <c r="F11" s="951">
        <v>2</v>
      </c>
      <c r="G11" s="951" t="s">
        <v>84</v>
      </c>
      <c r="H11" s="951" t="s">
        <v>84</v>
      </c>
      <c r="I11" s="951" t="s">
        <v>84</v>
      </c>
      <c r="J11" s="951" t="s">
        <v>84</v>
      </c>
      <c r="K11" s="951" t="s">
        <v>84</v>
      </c>
      <c r="L11" s="951" t="s">
        <v>84</v>
      </c>
      <c r="M11" s="951">
        <v>3</v>
      </c>
      <c r="N11" s="951">
        <v>10</v>
      </c>
      <c r="O11" s="951">
        <v>21</v>
      </c>
      <c r="P11" s="953">
        <v>47.619047619047613</v>
      </c>
      <c r="Q11" s="951">
        <v>3260</v>
      </c>
    </row>
    <row r="12" spans="1:18" ht="26.25" customHeight="1" x14ac:dyDescent="0.4">
      <c r="C12" s="948"/>
      <c r="D12" s="949" t="s">
        <v>422</v>
      </c>
      <c r="E12" s="951">
        <v>5</v>
      </c>
      <c r="F12" s="951" t="s">
        <v>84</v>
      </c>
      <c r="G12" s="951" t="s">
        <v>84</v>
      </c>
      <c r="H12" s="951" t="s">
        <v>84</v>
      </c>
      <c r="I12" s="951">
        <v>1</v>
      </c>
      <c r="J12" s="951">
        <v>2</v>
      </c>
      <c r="K12" s="951" t="s">
        <v>84</v>
      </c>
      <c r="L12" s="951" t="s">
        <v>84</v>
      </c>
      <c r="M12" s="951">
        <v>5</v>
      </c>
      <c r="N12" s="951">
        <v>13</v>
      </c>
      <c r="O12" s="951">
        <v>22</v>
      </c>
      <c r="P12" s="953">
        <v>59.090909090909093</v>
      </c>
      <c r="Q12" s="951">
        <v>4290</v>
      </c>
    </row>
    <row r="13" spans="1:18" ht="26.25" customHeight="1" x14ac:dyDescent="0.4">
      <c r="C13" s="948"/>
      <c r="D13" s="949" t="s">
        <v>423</v>
      </c>
      <c r="E13" s="951">
        <v>10</v>
      </c>
      <c r="F13" s="951">
        <v>2</v>
      </c>
      <c r="G13" s="951" t="s">
        <v>84</v>
      </c>
      <c r="H13" s="951">
        <v>1</v>
      </c>
      <c r="I13" s="951" t="s">
        <v>84</v>
      </c>
      <c r="J13" s="951" t="s">
        <v>84</v>
      </c>
      <c r="K13" s="951" t="s">
        <v>84</v>
      </c>
      <c r="L13" s="951" t="s">
        <v>84</v>
      </c>
      <c r="M13" s="951">
        <v>2</v>
      </c>
      <c r="N13" s="951">
        <v>15</v>
      </c>
      <c r="O13" s="951">
        <v>22</v>
      </c>
      <c r="P13" s="953">
        <v>68.181818181818173</v>
      </c>
      <c r="Q13" s="951">
        <v>7792</v>
      </c>
    </row>
    <row r="14" spans="1:18" ht="26.25" customHeight="1" x14ac:dyDescent="0.4">
      <c r="C14" s="948"/>
      <c r="D14" s="949" t="s">
        <v>424</v>
      </c>
      <c r="E14" s="951">
        <v>4</v>
      </c>
      <c r="F14" s="951">
        <v>1</v>
      </c>
      <c r="G14" s="951">
        <v>2</v>
      </c>
      <c r="H14" s="951" t="s">
        <v>84</v>
      </c>
      <c r="I14" s="951" t="s">
        <v>84</v>
      </c>
      <c r="J14" s="951" t="s">
        <v>84</v>
      </c>
      <c r="K14" s="951" t="s">
        <v>84</v>
      </c>
      <c r="L14" s="951" t="s">
        <v>84</v>
      </c>
      <c r="M14" s="951">
        <v>5</v>
      </c>
      <c r="N14" s="951">
        <v>12</v>
      </c>
      <c r="O14" s="951">
        <v>20</v>
      </c>
      <c r="P14" s="953">
        <v>60</v>
      </c>
      <c r="Q14" s="951">
        <v>5000</v>
      </c>
    </row>
    <row r="15" spans="1:18" ht="26.25" customHeight="1" x14ac:dyDescent="0.4">
      <c r="C15" s="948"/>
      <c r="D15" s="954" t="s">
        <v>634</v>
      </c>
      <c r="E15" s="951">
        <v>1</v>
      </c>
      <c r="F15" s="951" t="s">
        <v>84</v>
      </c>
      <c r="G15" s="951" t="s">
        <v>84</v>
      </c>
      <c r="H15" s="951" t="s">
        <v>84</v>
      </c>
      <c r="I15" s="951">
        <v>2</v>
      </c>
      <c r="J15" s="951" t="s">
        <v>84</v>
      </c>
      <c r="K15" s="951" t="s">
        <v>84</v>
      </c>
      <c r="L15" s="951" t="s">
        <v>84</v>
      </c>
      <c r="M15" s="951">
        <v>6</v>
      </c>
      <c r="N15" s="951">
        <v>9</v>
      </c>
      <c r="O15" s="951">
        <v>20</v>
      </c>
      <c r="P15" s="953">
        <v>45</v>
      </c>
      <c r="Q15" s="951">
        <v>13100</v>
      </c>
    </row>
    <row r="16" spans="1:18" ht="26.25" customHeight="1" x14ac:dyDescent="0.4">
      <c r="C16" s="948"/>
      <c r="D16" s="954" t="s">
        <v>426</v>
      </c>
      <c r="E16" s="951">
        <v>1</v>
      </c>
      <c r="F16" s="951" t="s">
        <v>84</v>
      </c>
      <c r="G16" s="951" t="s">
        <v>84</v>
      </c>
      <c r="H16" s="951" t="s">
        <v>84</v>
      </c>
      <c r="I16" s="951">
        <v>2</v>
      </c>
      <c r="J16" s="951" t="s">
        <v>84</v>
      </c>
      <c r="K16" s="951" t="s">
        <v>84</v>
      </c>
      <c r="L16" s="951" t="s">
        <v>84</v>
      </c>
      <c r="M16" s="951">
        <v>3</v>
      </c>
      <c r="N16" s="951">
        <v>6</v>
      </c>
      <c r="O16" s="951">
        <v>20</v>
      </c>
      <c r="P16" s="953">
        <v>30</v>
      </c>
      <c r="Q16" s="951">
        <v>21900</v>
      </c>
    </row>
    <row r="17" spans="3:17" ht="26.25" customHeight="1" x14ac:dyDescent="0.4">
      <c r="C17" s="948"/>
      <c r="D17" s="954" t="s">
        <v>427</v>
      </c>
      <c r="E17" s="951">
        <v>2</v>
      </c>
      <c r="F17" s="951" t="s">
        <v>84</v>
      </c>
      <c r="G17" s="951">
        <v>3</v>
      </c>
      <c r="H17" s="951" t="s">
        <v>84</v>
      </c>
      <c r="I17" s="951" t="s">
        <v>84</v>
      </c>
      <c r="J17" s="951" t="s">
        <v>84</v>
      </c>
      <c r="K17" s="951" t="s">
        <v>84</v>
      </c>
      <c r="L17" s="951" t="s">
        <v>84</v>
      </c>
      <c r="M17" s="951">
        <v>2</v>
      </c>
      <c r="N17" s="951">
        <v>7</v>
      </c>
      <c r="O17" s="951">
        <v>22</v>
      </c>
      <c r="P17" s="953">
        <v>31.818181818181817</v>
      </c>
      <c r="Q17" s="951">
        <v>4340</v>
      </c>
    </row>
    <row r="18" spans="3:17" ht="26.25" customHeight="1" x14ac:dyDescent="0.4">
      <c r="C18" s="955"/>
      <c r="D18" s="956" t="s">
        <v>635</v>
      </c>
      <c r="E18" s="957">
        <v>41</v>
      </c>
      <c r="F18" s="957">
        <v>12</v>
      </c>
      <c r="G18" s="957">
        <v>7</v>
      </c>
      <c r="H18" s="957">
        <v>1</v>
      </c>
      <c r="I18" s="957">
        <v>6</v>
      </c>
      <c r="J18" s="957">
        <v>7</v>
      </c>
      <c r="K18" s="957">
        <v>0</v>
      </c>
      <c r="L18" s="957">
        <v>1</v>
      </c>
      <c r="M18" s="957">
        <v>42</v>
      </c>
      <c r="N18" s="957">
        <v>117</v>
      </c>
      <c r="O18" s="957">
        <v>256</v>
      </c>
      <c r="P18" s="958">
        <v>45.703125</v>
      </c>
      <c r="Q18" s="957">
        <v>76536</v>
      </c>
    </row>
    <row r="19" spans="3:17" ht="26.25" customHeight="1" x14ac:dyDescent="0.4">
      <c r="C19" s="959" t="s">
        <v>636</v>
      </c>
      <c r="D19" s="949" t="s">
        <v>633</v>
      </c>
      <c r="E19" s="960">
        <v>6</v>
      </c>
      <c r="F19" s="951" t="s">
        <v>84</v>
      </c>
      <c r="G19" s="951">
        <v>3</v>
      </c>
      <c r="H19" s="951" t="s">
        <v>84</v>
      </c>
      <c r="I19" s="951" t="s">
        <v>84</v>
      </c>
      <c r="J19" s="951" t="s">
        <v>84</v>
      </c>
      <c r="K19" s="951" t="s">
        <v>84</v>
      </c>
      <c r="L19" s="951">
        <v>1</v>
      </c>
      <c r="M19" s="951">
        <v>2</v>
      </c>
      <c r="N19" s="960">
        <v>12</v>
      </c>
      <c r="O19" s="960">
        <v>21</v>
      </c>
      <c r="P19" s="961">
        <v>57.142857142857139</v>
      </c>
      <c r="Q19" s="960">
        <v>4857</v>
      </c>
    </row>
    <row r="20" spans="3:17" ht="26.25" customHeight="1" x14ac:dyDescent="0.4">
      <c r="C20" s="962"/>
      <c r="D20" s="949" t="s">
        <v>417</v>
      </c>
      <c r="E20" s="951">
        <v>3</v>
      </c>
      <c r="F20" s="951" t="s">
        <v>84</v>
      </c>
      <c r="G20" s="951" t="s">
        <v>84</v>
      </c>
      <c r="H20" s="951" t="s">
        <v>84</v>
      </c>
      <c r="I20" s="951" t="s">
        <v>84</v>
      </c>
      <c r="J20" s="951">
        <v>1</v>
      </c>
      <c r="K20" s="951" t="s">
        <v>84</v>
      </c>
      <c r="L20" s="951" t="s">
        <v>84</v>
      </c>
      <c r="M20" s="951" t="s">
        <v>84</v>
      </c>
      <c r="N20" s="951">
        <v>4</v>
      </c>
      <c r="O20" s="951">
        <v>22</v>
      </c>
      <c r="P20" s="953">
        <v>18.181818181818183</v>
      </c>
      <c r="Q20" s="951">
        <v>1050</v>
      </c>
    </row>
    <row r="21" spans="3:17" ht="26.25" customHeight="1" x14ac:dyDescent="0.4">
      <c r="C21" s="962"/>
      <c r="D21" s="949" t="s">
        <v>418</v>
      </c>
      <c r="E21" s="951">
        <v>3</v>
      </c>
      <c r="F21" s="951">
        <v>3</v>
      </c>
      <c r="G21" s="951">
        <v>2</v>
      </c>
      <c r="H21" s="951" t="s">
        <v>84</v>
      </c>
      <c r="I21" s="951" t="s">
        <v>84</v>
      </c>
      <c r="J21" s="951">
        <v>3</v>
      </c>
      <c r="K21" s="951" t="s">
        <v>84</v>
      </c>
      <c r="L21" s="951" t="s">
        <v>84</v>
      </c>
      <c r="M21" s="951">
        <v>6</v>
      </c>
      <c r="N21" s="951">
        <v>17</v>
      </c>
      <c r="O21" s="951">
        <v>22</v>
      </c>
      <c r="P21" s="953">
        <v>77.272727272727266</v>
      </c>
      <c r="Q21" s="951">
        <v>2417</v>
      </c>
    </row>
    <row r="22" spans="3:17" ht="26.25" customHeight="1" x14ac:dyDescent="0.4">
      <c r="C22" s="962"/>
      <c r="D22" s="949" t="s">
        <v>419</v>
      </c>
      <c r="E22" s="951">
        <v>4</v>
      </c>
      <c r="F22" s="951">
        <v>2</v>
      </c>
      <c r="G22" s="951" t="s">
        <v>84</v>
      </c>
      <c r="H22" s="951" t="s">
        <v>84</v>
      </c>
      <c r="I22" s="951" t="s">
        <v>84</v>
      </c>
      <c r="J22" s="951">
        <v>2</v>
      </c>
      <c r="K22" s="951" t="s">
        <v>84</v>
      </c>
      <c r="L22" s="951" t="s">
        <v>84</v>
      </c>
      <c r="M22" s="951">
        <v>2</v>
      </c>
      <c r="N22" s="951">
        <v>10</v>
      </c>
      <c r="O22" s="951">
        <v>21</v>
      </c>
      <c r="P22" s="953">
        <v>47.619047619047613</v>
      </c>
      <c r="Q22" s="951">
        <v>1115</v>
      </c>
    </row>
    <row r="23" spans="3:17" ht="26.25" customHeight="1" x14ac:dyDescent="0.4">
      <c r="C23" s="962"/>
      <c r="D23" s="949" t="s">
        <v>420</v>
      </c>
      <c r="E23" s="951">
        <v>3</v>
      </c>
      <c r="F23" s="951">
        <v>2</v>
      </c>
      <c r="G23" s="951" t="s">
        <v>84</v>
      </c>
      <c r="H23" s="951" t="s">
        <v>84</v>
      </c>
      <c r="I23" s="951" t="s">
        <v>84</v>
      </c>
      <c r="J23" s="951" t="s">
        <v>84</v>
      </c>
      <c r="K23" s="951" t="s">
        <v>84</v>
      </c>
      <c r="L23" s="951" t="s">
        <v>84</v>
      </c>
      <c r="M23" s="951">
        <v>4</v>
      </c>
      <c r="N23" s="951">
        <v>9</v>
      </c>
      <c r="O23" s="951">
        <v>23</v>
      </c>
      <c r="P23" s="953">
        <v>39.130434782608695</v>
      </c>
      <c r="Q23" s="951">
        <v>807</v>
      </c>
    </row>
    <row r="24" spans="3:17" ht="26.25" customHeight="1" x14ac:dyDescent="0.4">
      <c r="C24" s="962"/>
      <c r="D24" s="949" t="s">
        <v>421</v>
      </c>
      <c r="E24" s="951">
        <v>5</v>
      </c>
      <c r="F24" s="951">
        <v>4</v>
      </c>
      <c r="G24" s="951" t="s">
        <v>84</v>
      </c>
      <c r="H24" s="951" t="s">
        <v>84</v>
      </c>
      <c r="I24" s="951" t="s">
        <v>84</v>
      </c>
      <c r="J24" s="951" t="s">
        <v>84</v>
      </c>
      <c r="K24" s="951" t="s">
        <v>84</v>
      </c>
      <c r="L24" s="951" t="s">
        <v>84</v>
      </c>
      <c r="M24" s="951">
        <v>1</v>
      </c>
      <c r="N24" s="951">
        <v>10</v>
      </c>
      <c r="O24" s="951">
        <v>21</v>
      </c>
      <c r="P24" s="953">
        <v>47.619047619047613</v>
      </c>
      <c r="Q24" s="951">
        <v>2160</v>
      </c>
    </row>
    <row r="25" spans="3:17" ht="26.25" customHeight="1" x14ac:dyDescent="0.4">
      <c r="C25" s="962"/>
      <c r="D25" s="949" t="s">
        <v>422</v>
      </c>
      <c r="E25" s="951">
        <v>3</v>
      </c>
      <c r="F25" s="951">
        <v>1</v>
      </c>
      <c r="G25" s="951" t="s">
        <v>84</v>
      </c>
      <c r="H25" s="951" t="s">
        <v>84</v>
      </c>
      <c r="I25" s="951">
        <v>1</v>
      </c>
      <c r="J25" s="951">
        <v>2</v>
      </c>
      <c r="K25" s="951" t="s">
        <v>84</v>
      </c>
      <c r="L25" s="951" t="s">
        <v>84</v>
      </c>
      <c r="M25" s="951">
        <v>8</v>
      </c>
      <c r="N25" s="951">
        <v>15</v>
      </c>
      <c r="O25" s="951">
        <v>22</v>
      </c>
      <c r="P25" s="953">
        <v>68.181818181818173</v>
      </c>
      <c r="Q25" s="951">
        <v>1430</v>
      </c>
    </row>
    <row r="26" spans="3:17" ht="26.25" customHeight="1" x14ac:dyDescent="0.4">
      <c r="C26" s="962"/>
      <c r="D26" s="949" t="s">
        <v>423</v>
      </c>
      <c r="E26" s="951">
        <v>11</v>
      </c>
      <c r="F26" s="951" t="s">
        <v>84</v>
      </c>
      <c r="G26" s="951">
        <v>3</v>
      </c>
      <c r="H26" s="951" t="s">
        <v>84</v>
      </c>
      <c r="I26" s="951" t="s">
        <v>84</v>
      </c>
      <c r="J26" s="951" t="s">
        <v>84</v>
      </c>
      <c r="K26" s="951" t="s">
        <v>84</v>
      </c>
      <c r="L26" s="951">
        <v>2</v>
      </c>
      <c r="M26" s="951" t="s">
        <v>84</v>
      </c>
      <c r="N26" s="951">
        <v>16</v>
      </c>
      <c r="O26" s="951">
        <v>22</v>
      </c>
      <c r="P26" s="953">
        <v>72.727272727272734</v>
      </c>
      <c r="Q26" s="951">
        <v>4821</v>
      </c>
    </row>
    <row r="27" spans="3:17" ht="26.25" customHeight="1" x14ac:dyDescent="0.4">
      <c r="C27" s="962"/>
      <c r="D27" s="949" t="s">
        <v>424</v>
      </c>
      <c r="E27" s="951">
        <v>5</v>
      </c>
      <c r="F27" s="951" t="s">
        <v>84</v>
      </c>
      <c r="G27" s="951" t="s">
        <v>84</v>
      </c>
      <c r="H27" s="951" t="s">
        <v>84</v>
      </c>
      <c r="I27" s="951" t="s">
        <v>84</v>
      </c>
      <c r="J27" s="951" t="s">
        <v>84</v>
      </c>
      <c r="K27" s="951" t="s">
        <v>84</v>
      </c>
      <c r="L27" s="951" t="s">
        <v>84</v>
      </c>
      <c r="M27" s="951">
        <v>8</v>
      </c>
      <c r="N27" s="951">
        <v>13</v>
      </c>
      <c r="O27" s="951">
        <v>20</v>
      </c>
      <c r="P27" s="953">
        <v>65</v>
      </c>
      <c r="Q27" s="951">
        <v>1450</v>
      </c>
    </row>
    <row r="28" spans="3:17" ht="26.25" customHeight="1" x14ac:dyDescent="0.4">
      <c r="C28" s="962"/>
      <c r="D28" s="954" t="s">
        <v>634</v>
      </c>
      <c r="E28" s="951">
        <v>7</v>
      </c>
      <c r="F28" s="951">
        <v>1</v>
      </c>
      <c r="G28" s="951" t="s">
        <v>84</v>
      </c>
      <c r="H28" s="951" t="s">
        <v>84</v>
      </c>
      <c r="I28" s="951" t="s">
        <v>84</v>
      </c>
      <c r="J28" s="951" t="s">
        <v>84</v>
      </c>
      <c r="K28" s="951" t="s">
        <v>84</v>
      </c>
      <c r="L28" s="951" t="s">
        <v>84</v>
      </c>
      <c r="M28" s="951">
        <v>5</v>
      </c>
      <c r="N28" s="951">
        <v>13</v>
      </c>
      <c r="O28" s="951">
        <v>20</v>
      </c>
      <c r="P28" s="953">
        <v>65</v>
      </c>
      <c r="Q28" s="951">
        <v>13870</v>
      </c>
    </row>
    <row r="29" spans="3:17" ht="26.25" customHeight="1" x14ac:dyDescent="0.4">
      <c r="C29" s="962"/>
      <c r="D29" s="954" t="s">
        <v>426</v>
      </c>
      <c r="E29" s="951">
        <v>2</v>
      </c>
      <c r="F29" s="951" t="s">
        <v>84</v>
      </c>
      <c r="G29" s="951" t="s">
        <v>84</v>
      </c>
      <c r="H29" s="951" t="s">
        <v>84</v>
      </c>
      <c r="I29" s="951">
        <v>1</v>
      </c>
      <c r="J29" s="951" t="s">
        <v>84</v>
      </c>
      <c r="K29" s="951" t="s">
        <v>84</v>
      </c>
      <c r="L29" s="951" t="s">
        <v>84</v>
      </c>
      <c r="M29" s="951">
        <v>7</v>
      </c>
      <c r="N29" s="951">
        <v>10</v>
      </c>
      <c r="O29" s="951">
        <v>20</v>
      </c>
      <c r="P29" s="953">
        <v>50</v>
      </c>
      <c r="Q29" s="951">
        <v>21300</v>
      </c>
    </row>
    <row r="30" spans="3:17" ht="26.25" customHeight="1" x14ac:dyDescent="0.4">
      <c r="C30" s="962"/>
      <c r="D30" s="954" t="s">
        <v>427</v>
      </c>
      <c r="E30" s="951">
        <v>9</v>
      </c>
      <c r="F30" s="951" t="s">
        <v>84</v>
      </c>
      <c r="G30" s="951">
        <v>2</v>
      </c>
      <c r="H30" s="951" t="s">
        <v>84</v>
      </c>
      <c r="I30" s="951" t="s">
        <v>84</v>
      </c>
      <c r="J30" s="951" t="s">
        <v>84</v>
      </c>
      <c r="K30" s="951" t="s">
        <v>84</v>
      </c>
      <c r="L30" s="951" t="s">
        <v>84</v>
      </c>
      <c r="M30" s="951">
        <v>1</v>
      </c>
      <c r="N30" s="951">
        <v>12</v>
      </c>
      <c r="O30" s="951">
        <v>22</v>
      </c>
      <c r="P30" s="953">
        <v>54.54545454545454</v>
      </c>
      <c r="Q30" s="951">
        <v>1710</v>
      </c>
    </row>
    <row r="31" spans="3:17" ht="26.25" customHeight="1" x14ac:dyDescent="0.4">
      <c r="C31" s="963"/>
      <c r="D31" s="956" t="s">
        <v>635</v>
      </c>
      <c r="E31" s="957">
        <v>61</v>
      </c>
      <c r="F31" s="957">
        <v>13</v>
      </c>
      <c r="G31" s="957">
        <v>10</v>
      </c>
      <c r="H31" s="957">
        <v>0</v>
      </c>
      <c r="I31" s="957">
        <v>2</v>
      </c>
      <c r="J31" s="957">
        <v>8</v>
      </c>
      <c r="K31" s="957">
        <v>0</v>
      </c>
      <c r="L31" s="957">
        <v>3</v>
      </c>
      <c r="M31" s="957">
        <v>44</v>
      </c>
      <c r="N31" s="957">
        <v>141</v>
      </c>
      <c r="O31" s="957">
        <v>256</v>
      </c>
      <c r="P31" s="958">
        <v>55.078125</v>
      </c>
      <c r="Q31" s="957">
        <v>56987</v>
      </c>
    </row>
    <row r="32" spans="3:17" ht="26.25" customHeight="1" x14ac:dyDescent="0.4">
      <c r="C32" s="959" t="s">
        <v>613</v>
      </c>
      <c r="D32" s="949" t="s">
        <v>633</v>
      </c>
      <c r="E32" s="951">
        <v>2</v>
      </c>
      <c r="F32" s="951" t="s">
        <v>84</v>
      </c>
      <c r="G32" s="951" t="s">
        <v>84</v>
      </c>
      <c r="H32" s="951" t="s">
        <v>84</v>
      </c>
      <c r="I32" s="951" t="s">
        <v>84</v>
      </c>
      <c r="J32" s="951">
        <v>1</v>
      </c>
      <c r="K32" s="951" t="s">
        <v>84</v>
      </c>
      <c r="L32" s="951" t="s">
        <v>84</v>
      </c>
      <c r="M32" s="951" t="s">
        <v>84</v>
      </c>
      <c r="N32" s="960">
        <v>3</v>
      </c>
      <c r="O32" s="960">
        <v>25</v>
      </c>
      <c r="P32" s="961">
        <v>12</v>
      </c>
      <c r="Q32" s="960">
        <v>450</v>
      </c>
    </row>
    <row r="33" spans="3:22" ht="26.25" customHeight="1" x14ac:dyDescent="0.4">
      <c r="C33" s="962"/>
      <c r="D33" s="949" t="s">
        <v>417</v>
      </c>
      <c r="E33" s="951">
        <v>2</v>
      </c>
      <c r="F33" s="951" t="s">
        <v>84</v>
      </c>
      <c r="G33" s="951" t="s">
        <v>84</v>
      </c>
      <c r="H33" s="951" t="s">
        <v>84</v>
      </c>
      <c r="I33" s="951" t="s">
        <v>84</v>
      </c>
      <c r="J33" s="951" t="s">
        <v>84</v>
      </c>
      <c r="K33" s="951" t="s">
        <v>84</v>
      </c>
      <c r="L33" s="951" t="s">
        <v>84</v>
      </c>
      <c r="M33" s="951">
        <v>1</v>
      </c>
      <c r="N33" s="951">
        <v>3</v>
      </c>
      <c r="O33" s="951">
        <v>27</v>
      </c>
      <c r="P33" s="953">
        <v>11.111111111111111</v>
      </c>
      <c r="Q33" s="951">
        <v>780</v>
      </c>
    </row>
    <row r="34" spans="3:22" ht="26.25" customHeight="1" x14ac:dyDescent="0.4">
      <c r="C34" s="962"/>
      <c r="D34" s="949" t="s">
        <v>418</v>
      </c>
      <c r="E34" s="951" t="s">
        <v>84</v>
      </c>
      <c r="F34" s="951" t="s">
        <v>84</v>
      </c>
      <c r="G34" s="951" t="s">
        <v>84</v>
      </c>
      <c r="H34" s="951" t="s">
        <v>84</v>
      </c>
      <c r="I34" s="951" t="s">
        <v>84</v>
      </c>
      <c r="J34" s="951">
        <v>1</v>
      </c>
      <c r="K34" s="951" t="s">
        <v>84</v>
      </c>
      <c r="L34" s="951" t="s">
        <v>84</v>
      </c>
      <c r="M34" s="951" t="s">
        <v>84</v>
      </c>
      <c r="N34" s="951">
        <v>1</v>
      </c>
      <c r="O34" s="951">
        <v>26</v>
      </c>
      <c r="P34" s="953">
        <v>3.8461538461538463</v>
      </c>
      <c r="Q34" s="951">
        <v>400</v>
      </c>
    </row>
    <row r="35" spans="3:22" ht="26.25" customHeight="1" x14ac:dyDescent="0.4">
      <c r="C35" s="962"/>
      <c r="D35" s="949" t="s">
        <v>419</v>
      </c>
      <c r="E35" s="951">
        <v>2</v>
      </c>
      <c r="F35" s="951" t="s">
        <v>84</v>
      </c>
      <c r="G35" s="951" t="s">
        <v>84</v>
      </c>
      <c r="H35" s="951" t="s">
        <v>84</v>
      </c>
      <c r="I35" s="951" t="s">
        <v>84</v>
      </c>
      <c r="J35" s="951" t="s">
        <v>84</v>
      </c>
      <c r="K35" s="951" t="s">
        <v>84</v>
      </c>
      <c r="L35" s="951">
        <v>2</v>
      </c>
      <c r="M35" s="951">
        <v>1</v>
      </c>
      <c r="N35" s="951">
        <v>5</v>
      </c>
      <c r="O35" s="951">
        <v>26</v>
      </c>
      <c r="P35" s="953">
        <v>19.230769230769234</v>
      </c>
      <c r="Q35" s="951">
        <v>750</v>
      </c>
    </row>
    <row r="36" spans="3:22" ht="26.25" customHeight="1" x14ac:dyDescent="0.4">
      <c r="C36" s="962"/>
      <c r="D36" s="949" t="s">
        <v>420</v>
      </c>
      <c r="E36" s="951">
        <v>1</v>
      </c>
      <c r="F36" s="951" t="s">
        <v>84</v>
      </c>
      <c r="G36" s="951" t="s">
        <v>84</v>
      </c>
      <c r="H36" s="951" t="s">
        <v>84</v>
      </c>
      <c r="I36" s="951" t="s">
        <v>84</v>
      </c>
      <c r="J36" s="951" t="s">
        <v>84</v>
      </c>
      <c r="K36" s="951" t="s">
        <v>84</v>
      </c>
      <c r="L36" s="951" t="s">
        <v>84</v>
      </c>
      <c r="M36" s="951" t="s">
        <v>84</v>
      </c>
      <c r="N36" s="951">
        <v>1</v>
      </c>
      <c r="O36" s="951">
        <v>27</v>
      </c>
      <c r="P36" s="953">
        <v>3.7037037037037033</v>
      </c>
      <c r="Q36" s="951">
        <v>800</v>
      </c>
      <c r="V36" s="28"/>
    </row>
    <row r="37" spans="3:22" ht="26.25" customHeight="1" x14ac:dyDescent="0.4">
      <c r="C37" s="962"/>
      <c r="D37" s="949" t="s">
        <v>421</v>
      </c>
      <c r="E37" s="951">
        <v>4</v>
      </c>
      <c r="F37" s="951" t="s">
        <v>84</v>
      </c>
      <c r="G37" s="951" t="s">
        <v>84</v>
      </c>
      <c r="H37" s="951" t="s">
        <v>84</v>
      </c>
      <c r="I37" s="951" t="s">
        <v>84</v>
      </c>
      <c r="J37" s="951" t="s">
        <v>84</v>
      </c>
      <c r="K37" s="951" t="s">
        <v>84</v>
      </c>
      <c r="L37" s="951" t="s">
        <v>84</v>
      </c>
      <c r="M37" s="951" t="s">
        <v>84</v>
      </c>
      <c r="N37" s="951">
        <v>4</v>
      </c>
      <c r="O37" s="951">
        <v>26</v>
      </c>
      <c r="P37" s="953">
        <v>15.384615384615385</v>
      </c>
      <c r="Q37" s="951">
        <v>1200</v>
      </c>
    </row>
    <row r="38" spans="3:22" ht="26.25" customHeight="1" x14ac:dyDescent="0.4">
      <c r="C38" s="962"/>
      <c r="D38" s="949" t="s">
        <v>422</v>
      </c>
      <c r="E38" s="951">
        <v>4</v>
      </c>
      <c r="F38" s="951" t="s">
        <v>84</v>
      </c>
      <c r="G38" s="951" t="s">
        <v>84</v>
      </c>
      <c r="H38" s="951" t="s">
        <v>84</v>
      </c>
      <c r="I38" s="951" t="s">
        <v>84</v>
      </c>
      <c r="J38" s="951">
        <v>3</v>
      </c>
      <c r="K38" s="951" t="s">
        <v>84</v>
      </c>
      <c r="L38" s="951" t="s">
        <v>84</v>
      </c>
      <c r="M38" s="951">
        <v>1</v>
      </c>
      <c r="N38" s="951">
        <v>8</v>
      </c>
      <c r="O38" s="951">
        <v>26</v>
      </c>
      <c r="P38" s="953">
        <v>30.76923076923077</v>
      </c>
      <c r="Q38" s="951">
        <v>2373</v>
      </c>
    </row>
    <row r="39" spans="3:22" ht="26.25" customHeight="1" x14ac:dyDescent="0.4">
      <c r="C39" s="962"/>
      <c r="D39" s="949" t="s">
        <v>423</v>
      </c>
      <c r="E39" s="951">
        <v>7</v>
      </c>
      <c r="F39" s="951" t="s">
        <v>84</v>
      </c>
      <c r="G39" s="951">
        <v>5</v>
      </c>
      <c r="H39" s="951" t="s">
        <v>84</v>
      </c>
      <c r="I39" s="951" t="s">
        <v>84</v>
      </c>
      <c r="J39" s="951" t="s">
        <v>84</v>
      </c>
      <c r="K39" s="951" t="s">
        <v>84</v>
      </c>
      <c r="L39" s="951" t="s">
        <v>84</v>
      </c>
      <c r="M39" s="951">
        <v>7</v>
      </c>
      <c r="N39" s="951">
        <v>19</v>
      </c>
      <c r="O39" s="951">
        <v>26</v>
      </c>
      <c r="P39" s="953">
        <v>73.076923076923066</v>
      </c>
      <c r="Q39" s="951">
        <v>7750</v>
      </c>
    </row>
    <row r="40" spans="3:22" ht="26.25" customHeight="1" x14ac:dyDescent="0.4">
      <c r="C40" s="962"/>
      <c r="D40" s="949" t="s">
        <v>424</v>
      </c>
      <c r="E40" s="951">
        <v>2</v>
      </c>
      <c r="F40" s="951" t="s">
        <v>84</v>
      </c>
      <c r="G40" s="951" t="s">
        <v>84</v>
      </c>
      <c r="H40" s="951" t="s">
        <v>84</v>
      </c>
      <c r="I40" s="951" t="s">
        <v>84</v>
      </c>
      <c r="J40" s="951" t="s">
        <v>84</v>
      </c>
      <c r="K40" s="951" t="s">
        <v>84</v>
      </c>
      <c r="L40" s="951" t="s">
        <v>84</v>
      </c>
      <c r="M40" s="951">
        <v>6</v>
      </c>
      <c r="N40" s="951">
        <v>8</v>
      </c>
      <c r="O40" s="951">
        <v>24</v>
      </c>
      <c r="P40" s="953">
        <v>33.333333333333329</v>
      </c>
      <c r="Q40" s="951">
        <v>5700</v>
      </c>
    </row>
    <row r="41" spans="3:22" ht="26.25" customHeight="1" x14ac:dyDescent="0.4">
      <c r="C41" s="962"/>
      <c r="D41" s="954" t="s">
        <v>634</v>
      </c>
      <c r="E41" s="951">
        <v>2</v>
      </c>
      <c r="F41" s="951">
        <v>2</v>
      </c>
      <c r="G41" s="951" t="s">
        <v>84</v>
      </c>
      <c r="H41" s="951" t="s">
        <v>84</v>
      </c>
      <c r="I41" s="951">
        <v>1</v>
      </c>
      <c r="J41" s="951" t="s">
        <v>84</v>
      </c>
      <c r="K41" s="951" t="s">
        <v>84</v>
      </c>
      <c r="L41" s="951" t="s">
        <v>84</v>
      </c>
      <c r="M41" s="951">
        <v>8</v>
      </c>
      <c r="N41" s="951">
        <v>13</v>
      </c>
      <c r="O41" s="951">
        <v>24</v>
      </c>
      <c r="P41" s="953">
        <v>54.166666666666664</v>
      </c>
      <c r="Q41" s="951">
        <v>2140</v>
      </c>
    </row>
    <row r="42" spans="3:22" ht="26.25" customHeight="1" x14ac:dyDescent="0.4">
      <c r="C42" s="962"/>
      <c r="D42" s="954" t="s">
        <v>426</v>
      </c>
      <c r="E42" s="951">
        <v>1</v>
      </c>
      <c r="F42" s="951" t="s">
        <v>84</v>
      </c>
      <c r="G42" s="951" t="s">
        <v>84</v>
      </c>
      <c r="H42" s="951" t="s">
        <v>84</v>
      </c>
      <c r="I42" s="951">
        <v>1</v>
      </c>
      <c r="J42" s="951" t="s">
        <v>84</v>
      </c>
      <c r="K42" s="951" t="s">
        <v>84</v>
      </c>
      <c r="L42" s="951">
        <v>2</v>
      </c>
      <c r="M42" s="951">
        <v>7</v>
      </c>
      <c r="N42" s="951">
        <v>11</v>
      </c>
      <c r="O42" s="951">
        <v>24</v>
      </c>
      <c r="P42" s="953">
        <v>45.833333333333329</v>
      </c>
      <c r="Q42" s="951">
        <v>2150</v>
      </c>
    </row>
    <row r="43" spans="3:22" ht="26.25" customHeight="1" x14ac:dyDescent="0.4">
      <c r="C43" s="962"/>
      <c r="D43" s="954" t="s">
        <v>427</v>
      </c>
      <c r="E43" s="951">
        <v>1</v>
      </c>
      <c r="F43" s="951">
        <v>2</v>
      </c>
      <c r="G43" s="951" t="s">
        <v>84</v>
      </c>
      <c r="H43" s="951" t="s">
        <v>84</v>
      </c>
      <c r="I43" s="951" t="s">
        <v>84</v>
      </c>
      <c r="J43" s="951" t="s">
        <v>84</v>
      </c>
      <c r="K43" s="951" t="s">
        <v>84</v>
      </c>
      <c r="L43" s="951" t="s">
        <v>84</v>
      </c>
      <c r="M43" s="951">
        <v>1</v>
      </c>
      <c r="N43" s="951">
        <v>4</v>
      </c>
      <c r="O43" s="951">
        <v>27</v>
      </c>
      <c r="P43" s="953">
        <v>14.814814814814813</v>
      </c>
      <c r="Q43" s="951">
        <v>1200</v>
      </c>
    </row>
    <row r="44" spans="3:22" ht="26.25" customHeight="1" x14ac:dyDescent="0.4">
      <c r="C44" s="963"/>
      <c r="D44" s="956" t="s">
        <v>635</v>
      </c>
      <c r="E44" s="957">
        <v>28</v>
      </c>
      <c r="F44" s="957">
        <v>4</v>
      </c>
      <c r="G44" s="957">
        <v>5</v>
      </c>
      <c r="H44" s="957">
        <v>0</v>
      </c>
      <c r="I44" s="957">
        <v>2</v>
      </c>
      <c r="J44" s="957">
        <v>5</v>
      </c>
      <c r="K44" s="957">
        <v>0</v>
      </c>
      <c r="L44" s="957">
        <v>4</v>
      </c>
      <c r="M44" s="957">
        <v>32</v>
      </c>
      <c r="N44" s="957">
        <v>80</v>
      </c>
      <c r="O44" s="957">
        <v>308</v>
      </c>
      <c r="P44" s="958">
        <v>25.97402597402597</v>
      </c>
      <c r="Q44" s="957">
        <v>25693</v>
      </c>
    </row>
    <row r="45" spans="3:22" ht="26.25" customHeight="1" x14ac:dyDescent="0.4">
      <c r="C45" s="959" t="s">
        <v>615</v>
      </c>
      <c r="D45" s="949" t="s">
        <v>633</v>
      </c>
      <c r="E45" s="951" t="s">
        <v>84</v>
      </c>
      <c r="F45" s="951" t="s">
        <v>84</v>
      </c>
      <c r="G45" s="951" t="s">
        <v>84</v>
      </c>
      <c r="H45" s="951" t="s">
        <v>84</v>
      </c>
      <c r="I45" s="951" t="s">
        <v>84</v>
      </c>
      <c r="J45" s="951" t="s">
        <v>84</v>
      </c>
      <c r="K45" s="951" t="s">
        <v>84</v>
      </c>
      <c r="L45" s="951" t="s">
        <v>84</v>
      </c>
      <c r="M45" s="950" t="s">
        <v>84</v>
      </c>
      <c r="N45" s="960">
        <v>0</v>
      </c>
      <c r="O45" s="950">
        <v>30</v>
      </c>
      <c r="P45" s="961">
        <v>0</v>
      </c>
      <c r="Q45" s="960">
        <v>0</v>
      </c>
    </row>
    <row r="46" spans="3:22" ht="26.25" customHeight="1" x14ac:dyDescent="0.4">
      <c r="C46" s="962"/>
      <c r="D46" s="949" t="s">
        <v>417</v>
      </c>
      <c r="E46" s="951" t="s">
        <v>84</v>
      </c>
      <c r="F46" s="951" t="s">
        <v>84</v>
      </c>
      <c r="G46" s="951" t="s">
        <v>84</v>
      </c>
      <c r="H46" s="951" t="s">
        <v>84</v>
      </c>
      <c r="I46" s="951" t="s">
        <v>84</v>
      </c>
      <c r="J46" s="951" t="s">
        <v>84</v>
      </c>
      <c r="K46" s="951" t="s">
        <v>84</v>
      </c>
      <c r="L46" s="951" t="s">
        <v>84</v>
      </c>
      <c r="M46" s="951" t="s">
        <v>84</v>
      </c>
      <c r="N46" s="951">
        <v>0</v>
      </c>
      <c r="O46" s="951">
        <v>31</v>
      </c>
      <c r="P46" s="953">
        <v>0</v>
      </c>
      <c r="Q46" s="951">
        <v>0</v>
      </c>
    </row>
    <row r="47" spans="3:22" ht="26.25" customHeight="1" x14ac:dyDescent="0.4">
      <c r="C47" s="962"/>
      <c r="D47" s="949" t="s">
        <v>418</v>
      </c>
      <c r="E47" s="951" t="s">
        <v>84</v>
      </c>
      <c r="F47" s="951" t="s">
        <v>84</v>
      </c>
      <c r="G47" s="951" t="s">
        <v>84</v>
      </c>
      <c r="H47" s="951" t="s">
        <v>84</v>
      </c>
      <c r="I47" s="951" t="s">
        <v>84</v>
      </c>
      <c r="J47" s="951" t="s">
        <v>84</v>
      </c>
      <c r="K47" s="951" t="s">
        <v>84</v>
      </c>
      <c r="L47" s="951" t="s">
        <v>84</v>
      </c>
      <c r="M47" s="951" t="s">
        <v>84</v>
      </c>
      <c r="N47" s="951">
        <v>0</v>
      </c>
      <c r="O47" s="951">
        <v>30</v>
      </c>
      <c r="P47" s="953">
        <v>0</v>
      </c>
      <c r="Q47" s="951">
        <v>0</v>
      </c>
    </row>
    <row r="48" spans="3:22" ht="26.25" customHeight="1" x14ac:dyDescent="0.4">
      <c r="C48" s="962"/>
      <c r="D48" s="949" t="s">
        <v>419</v>
      </c>
      <c r="E48" s="951">
        <v>2</v>
      </c>
      <c r="F48" s="951" t="s">
        <v>84</v>
      </c>
      <c r="G48" s="951" t="s">
        <v>84</v>
      </c>
      <c r="H48" s="951" t="s">
        <v>84</v>
      </c>
      <c r="I48" s="951" t="s">
        <v>84</v>
      </c>
      <c r="J48" s="951" t="s">
        <v>84</v>
      </c>
      <c r="K48" s="951" t="s">
        <v>84</v>
      </c>
      <c r="L48" s="951" t="s">
        <v>84</v>
      </c>
      <c r="M48" s="951" t="s">
        <v>84</v>
      </c>
      <c r="N48" s="951">
        <v>2</v>
      </c>
      <c r="O48" s="951">
        <v>26</v>
      </c>
      <c r="P48" s="953">
        <v>7.6923076923076925</v>
      </c>
      <c r="Q48" s="951">
        <v>600</v>
      </c>
    </row>
    <row r="49" spans="3:17" ht="26.25" customHeight="1" x14ac:dyDescent="0.4">
      <c r="C49" s="962"/>
      <c r="D49" s="949" t="s">
        <v>420</v>
      </c>
      <c r="E49" s="951" t="s">
        <v>84</v>
      </c>
      <c r="F49" s="951" t="s">
        <v>84</v>
      </c>
      <c r="G49" s="951" t="s">
        <v>84</v>
      </c>
      <c r="H49" s="951" t="s">
        <v>84</v>
      </c>
      <c r="I49" s="951" t="s">
        <v>84</v>
      </c>
      <c r="J49" s="951" t="s">
        <v>84</v>
      </c>
      <c r="K49" s="951" t="s">
        <v>84</v>
      </c>
      <c r="L49" s="951" t="s">
        <v>84</v>
      </c>
      <c r="M49" s="951">
        <v>4</v>
      </c>
      <c r="N49" s="951">
        <v>4</v>
      </c>
      <c r="O49" s="951">
        <v>27</v>
      </c>
      <c r="P49" s="953">
        <v>14.814814814814813</v>
      </c>
      <c r="Q49" s="951">
        <v>1210</v>
      </c>
    </row>
    <row r="50" spans="3:17" ht="26.25" customHeight="1" x14ac:dyDescent="0.4">
      <c r="C50" s="962"/>
      <c r="D50" s="949" t="s">
        <v>421</v>
      </c>
      <c r="E50" s="951" t="s">
        <v>84</v>
      </c>
      <c r="F50" s="951" t="s">
        <v>84</v>
      </c>
      <c r="G50" s="951" t="s">
        <v>84</v>
      </c>
      <c r="H50" s="951" t="s">
        <v>84</v>
      </c>
      <c r="I50" s="951" t="s">
        <v>84</v>
      </c>
      <c r="J50" s="951" t="s">
        <v>84</v>
      </c>
      <c r="K50" s="951" t="s">
        <v>84</v>
      </c>
      <c r="L50" s="951" t="s">
        <v>84</v>
      </c>
      <c r="M50" s="951">
        <v>1</v>
      </c>
      <c r="N50" s="951">
        <v>1</v>
      </c>
      <c r="O50" s="951">
        <v>26</v>
      </c>
      <c r="P50" s="953">
        <v>3.8461538461538463</v>
      </c>
      <c r="Q50" s="951">
        <v>50</v>
      </c>
    </row>
    <row r="51" spans="3:17" ht="26.25" customHeight="1" x14ac:dyDescent="0.4">
      <c r="C51" s="962"/>
      <c r="D51" s="949" t="s">
        <v>422</v>
      </c>
      <c r="E51" s="951">
        <v>1</v>
      </c>
      <c r="F51" s="951" t="s">
        <v>84</v>
      </c>
      <c r="G51" s="951" t="s">
        <v>84</v>
      </c>
      <c r="H51" s="951" t="s">
        <v>84</v>
      </c>
      <c r="I51" s="951" t="s">
        <v>84</v>
      </c>
      <c r="J51" s="951" t="s">
        <v>84</v>
      </c>
      <c r="K51" s="951" t="s">
        <v>84</v>
      </c>
      <c r="L51" s="951" t="s">
        <v>84</v>
      </c>
      <c r="M51" s="951">
        <v>3</v>
      </c>
      <c r="N51" s="951">
        <v>4</v>
      </c>
      <c r="O51" s="951">
        <v>26</v>
      </c>
      <c r="P51" s="953">
        <v>15.384615384615385</v>
      </c>
      <c r="Q51" s="951">
        <v>850</v>
      </c>
    </row>
    <row r="52" spans="3:17" ht="26.25" customHeight="1" x14ac:dyDescent="0.4">
      <c r="C52" s="962"/>
      <c r="D52" s="949" t="s">
        <v>423</v>
      </c>
      <c r="E52" s="951">
        <v>1</v>
      </c>
      <c r="F52" s="951" t="s">
        <v>84</v>
      </c>
      <c r="G52" s="951" t="s">
        <v>84</v>
      </c>
      <c r="H52" s="951" t="s">
        <v>84</v>
      </c>
      <c r="I52" s="951" t="s">
        <v>84</v>
      </c>
      <c r="J52" s="951" t="s">
        <v>84</v>
      </c>
      <c r="K52" s="951" t="s">
        <v>84</v>
      </c>
      <c r="L52" s="951">
        <v>1</v>
      </c>
      <c r="M52" s="951">
        <v>2</v>
      </c>
      <c r="N52" s="951">
        <v>4</v>
      </c>
      <c r="O52" s="951">
        <v>26</v>
      </c>
      <c r="P52" s="953">
        <v>15.384615384615385</v>
      </c>
      <c r="Q52" s="951">
        <v>1700</v>
      </c>
    </row>
    <row r="53" spans="3:17" ht="26.25" customHeight="1" x14ac:dyDescent="0.4">
      <c r="C53" s="962"/>
      <c r="D53" s="949" t="s">
        <v>424</v>
      </c>
      <c r="E53" s="951">
        <v>3</v>
      </c>
      <c r="F53" s="951" t="s">
        <v>84</v>
      </c>
      <c r="G53" s="951">
        <v>2</v>
      </c>
      <c r="H53" s="951" t="s">
        <v>84</v>
      </c>
      <c r="I53" s="951">
        <v>1</v>
      </c>
      <c r="J53" s="951" t="s">
        <v>84</v>
      </c>
      <c r="K53" s="951" t="s">
        <v>84</v>
      </c>
      <c r="L53" s="951" t="s">
        <v>84</v>
      </c>
      <c r="M53" s="951">
        <v>3</v>
      </c>
      <c r="N53" s="951">
        <v>9</v>
      </c>
      <c r="O53" s="951">
        <v>24</v>
      </c>
      <c r="P53" s="953">
        <v>37.5</v>
      </c>
      <c r="Q53" s="951">
        <v>1850</v>
      </c>
    </row>
    <row r="54" spans="3:17" ht="26.25" customHeight="1" x14ac:dyDescent="0.4">
      <c r="C54" s="962"/>
      <c r="D54" s="954" t="s">
        <v>634</v>
      </c>
      <c r="E54" s="951">
        <v>2</v>
      </c>
      <c r="F54" s="951" t="s">
        <v>84</v>
      </c>
      <c r="G54" s="951" t="s">
        <v>84</v>
      </c>
      <c r="H54" s="951" t="s">
        <v>84</v>
      </c>
      <c r="I54" s="951" t="s">
        <v>84</v>
      </c>
      <c r="J54" s="951" t="s">
        <v>84</v>
      </c>
      <c r="K54" s="951" t="s">
        <v>84</v>
      </c>
      <c r="L54" s="951" t="s">
        <v>84</v>
      </c>
      <c r="M54" s="951">
        <v>5</v>
      </c>
      <c r="N54" s="951">
        <v>7</v>
      </c>
      <c r="O54" s="951">
        <v>24</v>
      </c>
      <c r="P54" s="953">
        <v>29.166666666666668</v>
      </c>
      <c r="Q54" s="951">
        <v>840</v>
      </c>
    </row>
    <row r="55" spans="3:17" ht="26.25" customHeight="1" x14ac:dyDescent="0.4">
      <c r="C55" s="962"/>
      <c r="D55" s="954" t="s">
        <v>426</v>
      </c>
      <c r="E55" s="951">
        <v>2</v>
      </c>
      <c r="F55" s="951" t="s">
        <v>84</v>
      </c>
      <c r="G55" s="951" t="s">
        <v>84</v>
      </c>
      <c r="H55" s="951" t="s">
        <v>84</v>
      </c>
      <c r="I55" s="951" t="s">
        <v>84</v>
      </c>
      <c r="J55" s="951" t="s">
        <v>84</v>
      </c>
      <c r="K55" s="951" t="s">
        <v>84</v>
      </c>
      <c r="L55" s="951" t="s">
        <v>84</v>
      </c>
      <c r="M55" s="951">
        <v>3</v>
      </c>
      <c r="N55" s="951">
        <v>5</v>
      </c>
      <c r="O55" s="951">
        <v>24</v>
      </c>
      <c r="P55" s="953">
        <v>20.833333333333336</v>
      </c>
      <c r="Q55" s="951">
        <v>1800</v>
      </c>
    </row>
    <row r="56" spans="3:17" ht="26.25" customHeight="1" x14ac:dyDescent="0.4">
      <c r="C56" s="962"/>
      <c r="D56" s="954" t="s">
        <v>427</v>
      </c>
      <c r="E56" s="951">
        <v>1</v>
      </c>
      <c r="F56" s="951" t="s">
        <v>84</v>
      </c>
      <c r="G56" s="951">
        <v>1</v>
      </c>
      <c r="H56" s="951" t="s">
        <v>84</v>
      </c>
      <c r="I56" s="951" t="s">
        <v>84</v>
      </c>
      <c r="J56" s="951">
        <v>2</v>
      </c>
      <c r="K56" s="951" t="s">
        <v>84</v>
      </c>
      <c r="L56" s="951" t="s">
        <v>84</v>
      </c>
      <c r="M56" s="950">
        <v>6</v>
      </c>
      <c r="N56" s="951">
        <v>10</v>
      </c>
      <c r="O56" s="950">
        <v>27</v>
      </c>
      <c r="P56" s="953">
        <v>37.037037037037038</v>
      </c>
      <c r="Q56" s="950">
        <v>4413</v>
      </c>
    </row>
    <row r="57" spans="3:17" ht="26.25" customHeight="1" x14ac:dyDescent="0.4">
      <c r="C57" s="963"/>
      <c r="D57" s="956" t="s">
        <v>635</v>
      </c>
      <c r="E57" s="957">
        <v>12</v>
      </c>
      <c r="F57" s="957">
        <v>0</v>
      </c>
      <c r="G57" s="957">
        <v>3</v>
      </c>
      <c r="H57" s="957">
        <v>0</v>
      </c>
      <c r="I57" s="957">
        <v>1</v>
      </c>
      <c r="J57" s="957">
        <v>2</v>
      </c>
      <c r="K57" s="957">
        <v>0</v>
      </c>
      <c r="L57" s="957">
        <v>1</v>
      </c>
      <c r="M57" s="957">
        <v>27</v>
      </c>
      <c r="N57" s="957">
        <v>46</v>
      </c>
      <c r="O57" s="957">
        <v>321</v>
      </c>
      <c r="P57" s="958">
        <v>14.330218068535824</v>
      </c>
      <c r="Q57" s="957">
        <v>13313</v>
      </c>
    </row>
    <row r="58" spans="3:17" ht="26.25" customHeight="1" x14ac:dyDescent="0.4">
      <c r="C58" s="964" t="s">
        <v>637</v>
      </c>
      <c r="D58" s="965"/>
      <c r="E58" s="966">
        <v>142</v>
      </c>
      <c r="F58" s="966">
        <v>29</v>
      </c>
      <c r="G58" s="966">
        <v>25</v>
      </c>
      <c r="H58" s="966">
        <v>1</v>
      </c>
      <c r="I58" s="966">
        <v>11</v>
      </c>
      <c r="J58" s="966">
        <v>22</v>
      </c>
      <c r="K58" s="966">
        <v>0</v>
      </c>
      <c r="L58" s="966">
        <v>9</v>
      </c>
      <c r="M58" s="966">
        <v>145</v>
      </c>
      <c r="N58" s="966">
        <v>384</v>
      </c>
      <c r="O58" s="966">
        <v>1141</v>
      </c>
      <c r="P58" s="958">
        <v>33.654688869412794</v>
      </c>
      <c r="Q58" s="966">
        <v>185842</v>
      </c>
    </row>
    <row r="59" spans="3:17" ht="16.5" customHeight="1" x14ac:dyDescent="0.4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67" t="s">
        <v>638</v>
      </c>
    </row>
    <row r="60" spans="3:17" x14ac:dyDescent="0.4">
      <c r="D60" s="968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</row>
    <row r="61" spans="3:17" x14ac:dyDescent="0.4">
      <c r="D61" s="968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</row>
    <row r="62" spans="3:17" x14ac:dyDescent="0.4">
      <c r="D62" s="968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</row>
    <row r="63" spans="3:17" ht="13.5" customHeight="1" x14ac:dyDescent="0.4">
      <c r="D63" s="968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</row>
    <row r="64" spans="3:17" x14ac:dyDescent="0.4">
      <c r="D64" s="968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</row>
    <row r="65" spans="4:17" x14ac:dyDescent="0.4">
      <c r="D65" s="969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</row>
    <row r="66" spans="4:17" x14ac:dyDescent="0.4">
      <c r="D66" s="968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</row>
    <row r="67" spans="4:17" x14ac:dyDescent="0.4">
      <c r="D67" s="28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</row>
    <row r="68" spans="4:17" x14ac:dyDescent="0.4">
      <c r="D68" s="968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</row>
    <row r="69" spans="4:17" x14ac:dyDescent="0.4">
      <c r="D69" s="970"/>
      <c r="E69" s="971"/>
      <c r="F69" s="971"/>
      <c r="G69" s="971"/>
      <c r="H69" s="971"/>
      <c r="I69" s="971"/>
      <c r="J69" s="971"/>
      <c r="K69" s="971"/>
      <c r="L69" s="971"/>
      <c r="M69" s="971"/>
      <c r="N69" s="971"/>
      <c r="O69" s="971"/>
      <c r="P69" s="971"/>
      <c r="Q69" s="971"/>
    </row>
    <row r="70" spans="4:17" x14ac:dyDescent="0.4">
      <c r="D70" s="972"/>
      <c r="E70" s="973"/>
      <c r="F70" s="973"/>
      <c r="G70" s="973"/>
      <c r="H70" s="973"/>
      <c r="I70" s="973"/>
      <c r="J70" s="973"/>
      <c r="K70" s="973"/>
      <c r="L70" s="973"/>
      <c r="M70" s="973"/>
      <c r="N70" s="973"/>
      <c r="O70" s="973"/>
      <c r="P70" s="973"/>
      <c r="Q70" s="973"/>
    </row>
    <row r="71" spans="4:17" x14ac:dyDescent="0.4">
      <c r="O71" s="394"/>
      <c r="P71" s="394"/>
      <c r="Q71" s="394"/>
    </row>
    <row r="76" spans="4:17" x14ac:dyDescent="0.4">
      <c r="I76" s="28"/>
    </row>
  </sheetData>
  <mergeCells count="5">
    <mergeCell ref="C6:C18"/>
    <mergeCell ref="C19:C31"/>
    <mergeCell ref="C32:C44"/>
    <mergeCell ref="C45:C57"/>
    <mergeCell ref="C58:D58"/>
  </mergeCells>
  <phoneticPr fontId="4"/>
  <hyperlinks>
    <hyperlink ref="A1" location="基本情報!C108" display="基本情報"/>
  </hyperlinks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1" manualBreakCount="1">
    <brk id="44" min="1" max="1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81">
    <tabColor rgb="FF99CCFF"/>
    <pageSetUpPr fitToPage="1"/>
  </sheetPr>
  <dimension ref="A1:Q38"/>
  <sheetViews>
    <sheetView zoomScaleNormal="100" zoomScaleSheetLayoutView="100" workbookViewId="0">
      <selection activeCell="C4" sqref="C4"/>
    </sheetView>
  </sheetViews>
  <sheetFormatPr defaultColWidth="9" defaultRowHeight="13.5" x14ac:dyDescent="0.4"/>
  <cols>
    <col min="1" max="1" width="4.625" style="36" customWidth="1"/>
    <col min="2" max="2" width="2.125" style="36" customWidth="1"/>
    <col min="3" max="3" width="14.375" style="36" customWidth="1"/>
    <col min="4" max="16" width="10" style="36" customWidth="1"/>
    <col min="17" max="16384" width="9" style="36"/>
  </cols>
  <sheetData>
    <row r="1" spans="1:17" ht="13.5" customHeight="1" x14ac:dyDescent="0.4">
      <c r="A1" s="7" t="s">
        <v>2</v>
      </c>
      <c r="B1" s="8"/>
    </row>
    <row r="2" spans="1:17" ht="13.5" customHeight="1" x14ac:dyDescent="0.4">
      <c r="A2" s="10"/>
      <c r="B2" s="8"/>
    </row>
    <row r="3" spans="1:17" ht="21" customHeight="1" x14ac:dyDescent="0.4">
      <c r="C3" s="974" t="s">
        <v>639</v>
      </c>
      <c r="D3" s="974"/>
      <c r="E3" s="974"/>
      <c r="F3" s="974"/>
      <c r="G3" s="974"/>
      <c r="H3" s="974"/>
      <c r="I3" s="388"/>
      <c r="J3" s="388"/>
      <c r="K3" s="388"/>
      <c r="L3" s="388"/>
    </row>
    <row r="4" spans="1:17" ht="16.5" customHeight="1" x14ac:dyDescent="0.4">
      <c r="D4" s="975"/>
      <c r="E4" s="975"/>
      <c r="F4" s="975"/>
      <c r="G4" s="975"/>
      <c r="H4" s="976"/>
      <c r="I4" s="976"/>
      <c r="J4" s="976"/>
      <c r="K4" s="976"/>
      <c r="L4" s="976"/>
      <c r="N4" s="269"/>
      <c r="P4" s="160" t="s">
        <v>640</v>
      </c>
    </row>
    <row r="5" spans="1:17" ht="22.5" customHeight="1" x14ac:dyDescent="0.4">
      <c r="B5" s="977"/>
      <c r="C5" s="925" t="s">
        <v>181</v>
      </c>
      <c r="D5" s="925" t="s">
        <v>520</v>
      </c>
      <c r="E5" s="925" t="s">
        <v>417</v>
      </c>
      <c r="F5" s="925" t="s">
        <v>418</v>
      </c>
      <c r="G5" s="925" t="s">
        <v>419</v>
      </c>
      <c r="H5" s="925" t="s">
        <v>420</v>
      </c>
      <c r="I5" s="925" t="s">
        <v>421</v>
      </c>
      <c r="J5" s="925" t="s">
        <v>422</v>
      </c>
      <c r="K5" s="925" t="s">
        <v>423</v>
      </c>
      <c r="L5" s="925" t="s">
        <v>424</v>
      </c>
      <c r="M5" s="925" t="s">
        <v>634</v>
      </c>
      <c r="N5" s="925" t="s">
        <v>426</v>
      </c>
      <c r="O5" s="925" t="s">
        <v>427</v>
      </c>
      <c r="P5" s="925" t="s">
        <v>412</v>
      </c>
    </row>
    <row r="6" spans="1:17" ht="33" customHeight="1" x14ac:dyDescent="0.4">
      <c r="C6" s="929" t="s">
        <v>641</v>
      </c>
      <c r="D6" s="701" t="s">
        <v>84</v>
      </c>
      <c r="E6" s="701">
        <v>5080</v>
      </c>
      <c r="F6" s="701">
        <v>7450</v>
      </c>
      <c r="G6" s="701">
        <v>8256</v>
      </c>
      <c r="H6" s="701">
        <v>9282</v>
      </c>
      <c r="I6" s="701">
        <v>9298</v>
      </c>
      <c r="J6" s="701">
        <v>8869</v>
      </c>
      <c r="K6" s="701">
        <v>9645</v>
      </c>
      <c r="L6" s="701">
        <v>7577</v>
      </c>
      <c r="M6" s="701">
        <v>7424</v>
      </c>
      <c r="N6" s="701">
        <v>9520</v>
      </c>
      <c r="O6" s="701">
        <v>11674</v>
      </c>
      <c r="P6" s="701">
        <v>94075</v>
      </c>
    </row>
    <row r="7" spans="1:17" ht="33" customHeight="1" x14ac:dyDescent="0.4">
      <c r="C7" s="929" t="s">
        <v>642</v>
      </c>
      <c r="D7" s="701">
        <v>7213</v>
      </c>
      <c r="E7" s="701">
        <v>6474</v>
      </c>
      <c r="F7" s="701">
        <v>4959</v>
      </c>
      <c r="G7" s="701">
        <v>4949</v>
      </c>
      <c r="H7" s="701">
        <v>5983</v>
      </c>
      <c r="I7" s="701">
        <v>5938</v>
      </c>
      <c r="J7" s="701">
        <v>6916</v>
      </c>
      <c r="K7" s="701">
        <v>7478</v>
      </c>
      <c r="L7" s="701">
        <v>6682</v>
      </c>
      <c r="M7" s="701">
        <v>8477</v>
      </c>
      <c r="N7" s="701">
        <v>7906</v>
      </c>
      <c r="O7" s="701">
        <v>9470</v>
      </c>
      <c r="P7" s="701">
        <v>82445</v>
      </c>
    </row>
    <row r="8" spans="1:17" ht="33" customHeight="1" x14ac:dyDescent="0.4">
      <c r="C8" s="929" t="s">
        <v>643</v>
      </c>
      <c r="D8" s="701">
        <v>8389</v>
      </c>
      <c r="E8" s="701">
        <v>8742</v>
      </c>
      <c r="F8" s="701">
        <v>5986</v>
      </c>
      <c r="G8" s="701">
        <v>6233</v>
      </c>
      <c r="H8" s="701">
        <v>7653</v>
      </c>
      <c r="I8" s="701">
        <v>7395</v>
      </c>
      <c r="J8" s="701">
        <v>7640</v>
      </c>
      <c r="K8" s="701">
        <v>7905</v>
      </c>
      <c r="L8" s="701">
        <v>8265</v>
      </c>
      <c r="M8" s="701">
        <v>9421</v>
      </c>
      <c r="N8" s="701">
        <v>8260</v>
      </c>
      <c r="O8" s="701">
        <v>10200</v>
      </c>
      <c r="P8" s="701">
        <v>96089</v>
      </c>
    </row>
    <row r="9" spans="1:17" ht="33" customHeight="1" x14ac:dyDescent="0.4">
      <c r="C9" s="929" t="s">
        <v>596</v>
      </c>
      <c r="D9" s="701">
        <v>9003</v>
      </c>
      <c r="E9" s="701">
        <v>9641</v>
      </c>
      <c r="F9" s="701">
        <v>5887</v>
      </c>
      <c r="G9" s="701">
        <v>7863</v>
      </c>
      <c r="H9" s="701">
        <v>8933</v>
      </c>
      <c r="I9" s="701">
        <v>9464</v>
      </c>
      <c r="J9" s="701">
        <v>7048</v>
      </c>
      <c r="K9" s="701">
        <v>8120</v>
      </c>
      <c r="L9" s="701">
        <v>7402</v>
      </c>
      <c r="M9" s="701">
        <v>9119</v>
      </c>
      <c r="N9" s="701">
        <v>8894</v>
      </c>
      <c r="O9" s="701">
        <v>9716</v>
      </c>
      <c r="P9" s="701">
        <v>101090</v>
      </c>
      <c r="Q9" s="633"/>
    </row>
    <row r="10" spans="1:17" ht="33" customHeight="1" x14ac:dyDescent="0.4">
      <c r="C10" s="929" t="s">
        <v>597</v>
      </c>
      <c r="D10" s="701">
        <v>8684</v>
      </c>
      <c r="E10" s="701">
        <v>10379</v>
      </c>
      <c r="F10" s="701">
        <v>6305</v>
      </c>
      <c r="G10" s="701">
        <v>6766</v>
      </c>
      <c r="H10" s="701">
        <v>7820</v>
      </c>
      <c r="I10" s="701">
        <v>8337</v>
      </c>
      <c r="J10" s="701">
        <v>11097</v>
      </c>
      <c r="K10" s="701">
        <v>8506</v>
      </c>
      <c r="L10" s="701">
        <v>7296</v>
      </c>
      <c r="M10" s="701">
        <v>8725</v>
      </c>
      <c r="N10" s="701">
        <v>7874</v>
      </c>
      <c r="O10" s="701">
        <v>7695</v>
      </c>
      <c r="P10" s="701">
        <v>99484</v>
      </c>
    </row>
    <row r="11" spans="1:17" ht="33" customHeight="1" x14ac:dyDescent="0.4">
      <c r="C11" s="929" t="s">
        <v>644</v>
      </c>
      <c r="D11" s="701">
        <v>7197</v>
      </c>
      <c r="E11" s="701">
        <v>7334</v>
      </c>
      <c r="F11" s="701">
        <v>5446</v>
      </c>
      <c r="G11" s="701">
        <v>6690</v>
      </c>
      <c r="H11" s="701">
        <v>6624</v>
      </c>
      <c r="I11" s="701">
        <v>7484</v>
      </c>
      <c r="J11" s="701">
        <v>7435</v>
      </c>
      <c r="K11" s="701">
        <v>9270</v>
      </c>
      <c r="L11" s="701">
        <v>9053</v>
      </c>
      <c r="M11" s="701">
        <v>14874</v>
      </c>
      <c r="N11" s="701">
        <v>10488</v>
      </c>
      <c r="O11" s="701">
        <v>12196</v>
      </c>
      <c r="P11" s="701">
        <v>104091</v>
      </c>
    </row>
    <row r="12" spans="1:17" ht="33" customHeight="1" x14ac:dyDescent="0.4">
      <c r="C12" s="929" t="s">
        <v>645</v>
      </c>
      <c r="D12" s="701">
        <v>15498</v>
      </c>
      <c r="E12" s="701">
        <v>12714</v>
      </c>
      <c r="F12" s="701">
        <v>7258</v>
      </c>
      <c r="G12" s="701">
        <v>8263</v>
      </c>
      <c r="H12" s="701">
        <v>7890</v>
      </c>
      <c r="I12" s="701">
        <v>7867</v>
      </c>
      <c r="J12" s="701">
        <v>10388</v>
      </c>
      <c r="K12" s="701">
        <v>11771</v>
      </c>
      <c r="L12" s="701">
        <v>13651</v>
      </c>
      <c r="M12" s="701">
        <v>18613</v>
      </c>
      <c r="N12" s="701">
        <v>15547</v>
      </c>
      <c r="O12" s="701">
        <v>15528</v>
      </c>
      <c r="P12" s="701">
        <v>144988</v>
      </c>
    </row>
    <row r="13" spans="1:17" ht="33" customHeight="1" x14ac:dyDescent="0.4">
      <c r="C13" s="929" t="s">
        <v>600</v>
      </c>
      <c r="D13" s="701">
        <v>17062</v>
      </c>
      <c r="E13" s="701">
        <v>12181</v>
      </c>
      <c r="F13" s="701">
        <v>9344</v>
      </c>
      <c r="G13" s="701">
        <v>11099</v>
      </c>
      <c r="H13" s="701">
        <v>12942</v>
      </c>
      <c r="I13" s="701">
        <v>12550</v>
      </c>
      <c r="J13" s="701">
        <v>12707</v>
      </c>
      <c r="K13" s="701">
        <v>15510</v>
      </c>
      <c r="L13" s="701">
        <v>16807</v>
      </c>
      <c r="M13" s="701">
        <v>19610</v>
      </c>
      <c r="N13" s="701">
        <v>17514</v>
      </c>
      <c r="O13" s="701">
        <v>17885</v>
      </c>
      <c r="P13" s="701">
        <v>175211</v>
      </c>
    </row>
    <row r="14" spans="1:17" ht="33" customHeight="1" x14ac:dyDescent="0.4">
      <c r="C14" s="929" t="s">
        <v>601</v>
      </c>
      <c r="D14" s="701">
        <v>15474</v>
      </c>
      <c r="E14" s="701">
        <v>12944</v>
      </c>
      <c r="F14" s="701">
        <v>8981</v>
      </c>
      <c r="G14" s="701">
        <v>10043</v>
      </c>
      <c r="H14" s="701">
        <v>10394</v>
      </c>
      <c r="I14" s="701">
        <v>9297</v>
      </c>
      <c r="J14" s="701">
        <v>11863</v>
      </c>
      <c r="K14" s="701">
        <v>14900</v>
      </c>
      <c r="L14" s="701">
        <v>14935</v>
      </c>
      <c r="M14" s="701">
        <v>17616</v>
      </c>
      <c r="N14" s="701">
        <v>14176</v>
      </c>
      <c r="O14" s="701">
        <v>15429</v>
      </c>
      <c r="P14" s="701">
        <v>156052</v>
      </c>
    </row>
    <row r="15" spans="1:17" ht="33" customHeight="1" x14ac:dyDescent="0.4">
      <c r="C15" s="929" t="s">
        <v>602</v>
      </c>
      <c r="D15" s="701">
        <v>13108</v>
      </c>
      <c r="E15" s="701">
        <v>12442</v>
      </c>
      <c r="F15" s="701">
        <v>10063</v>
      </c>
      <c r="G15" s="701">
        <v>9508</v>
      </c>
      <c r="H15" s="701">
        <v>11262</v>
      </c>
      <c r="I15" s="701">
        <v>11718</v>
      </c>
      <c r="J15" s="701">
        <v>12798</v>
      </c>
      <c r="K15" s="701">
        <v>15373</v>
      </c>
      <c r="L15" s="701">
        <v>11959</v>
      </c>
      <c r="M15" s="701">
        <v>14282</v>
      </c>
      <c r="N15" s="701">
        <v>12154</v>
      </c>
      <c r="O15" s="701">
        <v>13353</v>
      </c>
      <c r="P15" s="701">
        <v>148020</v>
      </c>
    </row>
    <row r="16" spans="1:17" ht="33" customHeight="1" x14ac:dyDescent="0.4">
      <c r="C16" s="929" t="s">
        <v>603</v>
      </c>
      <c r="D16" s="701">
        <v>12667</v>
      </c>
      <c r="E16" s="701">
        <v>13677</v>
      </c>
      <c r="F16" s="701">
        <v>10230</v>
      </c>
      <c r="G16" s="701">
        <v>11338</v>
      </c>
      <c r="H16" s="701">
        <v>12003</v>
      </c>
      <c r="I16" s="701">
        <v>12943</v>
      </c>
      <c r="J16" s="701">
        <v>15643</v>
      </c>
      <c r="K16" s="701">
        <v>17220</v>
      </c>
      <c r="L16" s="701">
        <v>16175</v>
      </c>
      <c r="M16" s="701">
        <v>19173</v>
      </c>
      <c r="N16" s="701">
        <v>14829</v>
      </c>
      <c r="O16" s="701">
        <v>15980</v>
      </c>
      <c r="P16" s="701">
        <v>171878</v>
      </c>
    </row>
    <row r="17" spans="1:16" ht="33" customHeight="1" x14ac:dyDescent="0.4">
      <c r="C17" s="929" t="s">
        <v>604</v>
      </c>
      <c r="D17" s="701">
        <v>16399</v>
      </c>
      <c r="E17" s="701">
        <v>16528</v>
      </c>
      <c r="F17" s="701">
        <v>10521</v>
      </c>
      <c r="G17" s="701">
        <v>12784</v>
      </c>
      <c r="H17" s="701">
        <v>12892</v>
      </c>
      <c r="I17" s="701">
        <v>11411</v>
      </c>
      <c r="J17" s="701">
        <v>13508</v>
      </c>
      <c r="K17" s="701">
        <v>16278</v>
      </c>
      <c r="L17" s="701">
        <v>14118</v>
      </c>
      <c r="M17" s="701">
        <v>17827</v>
      </c>
      <c r="N17" s="701">
        <v>13652</v>
      </c>
      <c r="O17" s="701">
        <v>16648</v>
      </c>
      <c r="P17" s="701">
        <v>172566</v>
      </c>
    </row>
    <row r="18" spans="1:16" ht="33" customHeight="1" x14ac:dyDescent="0.4">
      <c r="C18" s="929" t="s">
        <v>605</v>
      </c>
      <c r="D18" s="701">
        <v>17365</v>
      </c>
      <c r="E18" s="701">
        <v>14603</v>
      </c>
      <c r="F18" s="701">
        <v>12179</v>
      </c>
      <c r="G18" s="701">
        <v>12171</v>
      </c>
      <c r="H18" s="701">
        <v>13987</v>
      </c>
      <c r="I18" s="701">
        <v>12740</v>
      </c>
      <c r="J18" s="701">
        <v>18440</v>
      </c>
      <c r="K18" s="701">
        <v>17541</v>
      </c>
      <c r="L18" s="701">
        <v>17493</v>
      </c>
      <c r="M18" s="701">
        <v>19144</v>
      </c>
      <c r="N18" s="701">
        <v>13849</v>
      </c>
      <c r="O18" s="701">
        <v>14369</v>
      </c>
      <c r="P18" s="701">
        <v>183881</v>
      </c>
    </row>
    <row r="19" spans="1:16" ht="33" customHeight="1" x14ac:dyDescent="0.4">
      <c r="C19" s="929" t="s">
        <v>606</v>
      </c>
      <c r="D19" s="701">
        <v>16290</v>
      </c>
      <c r="E19" s="701">
        <v>17715</v>
      </c>
      <c r="F19" s="701">
        <v>10591</v>
      </c>
      <c r="G19" s="701">
        <v>10806</v>
      </c>
      <c r="H19" s="701">
        <v>11986</v>
      </c>
      <c r="I19" s="701">
        <v>8062</v>
      </c>
      <c r="J19" s="701">
        <v>13003</v>
      </c>
      <c r="K19" s="701">
        <v>17256</v>
      </c>
      <c r="L19" s="701">
        <v>13883</v>
      </c>
      <c r="M19" s="701">
        <v>19813</v>
      </c>
      <c r="N19" s="701">
        <v>13129</v>
      </c>
      <c r="O19" s="701">
        <v>10408</v>
      </c>
      <c r="P19" s="701">
        <v>162942</v>
      </c>
    </row>
    <row r="20" spans="1:16" ht="33" customHeight="1" x14ac:dyDescent="0.4">
      <c r="C20" s="929" t="s">
        <v>607</v>
      </c>
      <c r="D20" s="701">
        <v>1925</v>
      </c>
      <c r="E20" s="701" t="s">
        <v>84</v>
      </c>
      <c r="F20" s="701">
        <v>4093</v>
      </c>
      <c r="G20" s="701">
        <v>5590</v>
      </c>
      <c r="H20" s="701" t="s">
        <v>84</v>
      </c>
      <c r="I20" s="701">
        <v>4151</v>
      </c>
      <c r="J20" s="701">
        <v>7613</v>
      </c>
      <c r="K20" s="701">
        <v>11438</v>
      </c>
      <c r="L20" s="701">
        <v>8961</v>
      </c>
      <c r="M20" s="701">
        <v>8532</v>
      </c>
      <c r="N20" s="701">
        <v>5558</v>
      </c>
      <c r="O20" s="701">
        <v>10408</v>
      </c>
      <c r="P20" s="701">
        <v>68269</v>
      </c>
    </row>
    <row r="21" spans="1:16" ht="33" customHeight="1" thickBot="1" x14ac:dyDescent="0.45">
      <c r="C21" s="978" t="s">
        <v>608</v>
      </c>
      <c r="D21" s="979">
        <v>6142</v>
      </c>
      <c r="E21" s="979">
        <v>5671</v>
      </c>
      <c r="F21" s="979" t="s">
        <v>84</v>
      </c>
      <c r="G21" s="979">
        <v>928</v>
      </c>
      <c r="H21" s="979" t="s">
        <v>84</v>
      </c>
      <c r="I21" s="979" t="s">
        <v>84</v>
      </c>
      <c r="J21" s="979" t="s">
        <v>84</v>
      </c>
      <c r="K21" s="979" t="s">
        <v>84</v>
      </c>
      <c r="L21" s="979" t="s">
        <v>84</v>
      </c>
      <c r="M21" s="979" t="s">
        <v>84</v>
      </c>
      <c r="N21" s="979" t="s">
        <v>84</v>
      </c>
      <c r="O21" s="979" t="s">
        <v>84</v>
      </c>
      <c r="P21" s="979">
        <v>12741</v>
      </c>
    </row>
    <row r="22" spans="1:16" ht="33" customHeight="1" thickTop="1" x14ac:dyDescent="0.4">
      <c r="C22" s="980" t="s">
        <v>646</v>
      </c>
      <c r="D22" s="34">
        <v>11494.4</v>
      </c>
      <c r="E22" s="34">
        <v>11075</v>
      </c>
      <c r="F22" s="34">
        <v>7952.8666666666668</v>
      </c>
      <c r="G22" s="34">
        <v>8330.4375</v>
      </c>
      <c r="H22" s="34">
        <v>9975.0714285714294</v>
      </c>
      <c r="I22" s="34">
        <v>9243.6666666666661</v>
      </c>
      <c r="J22" s="34">
        <v>10997.866666666667</v>
      </c>
      <c r="K22" s="34">
        <v>12547.4</v>
      </c>
      <c r="L22" s="34">
        <v>11617.133333333333</v>
      </c>
      <c r="M22" s="34">
        <v>14176.666666666666</v>
      </c>
      <c r="N22" s="34">
        <v>11556.666666666666</v>
      </c>
      <c r="O22" s="34">
        <v>12730.6</v>
      </c>
      <c r="P22" s="34">
        <v>123363.875</v>
      </c>
    </row>
    <row r="23" spans="1:16" ht="33" customHeight="1" x14ac:dyDescent="0.4">
      <c r="C23" s="981" t="s">
        <v>647</v>
      </c>
      <c r="D23" s="982">
        <v>3.1906493506493505</v>
      </c>
      <c r="E23" s="982" t="s">
        <v>84</v>
      </c>
      <c r="F23" s="982">
        <v>0</v>
      </c>
      <c r="G23" s="982">
        <v>0.16601073345259393</v>
      </c>
      <c r="H23" s="982" t="s">
        <v>84</v>
      </c>
      <c r="I23" s="982">
        <v>0</v>
      </c>
      <c r="J23" s="982">
        <v>0</v>
      </c>
      <c r="K23" s="982">
        <v>0</v>
      </c>
      <c r="L23" s="982">
        <v>0</v>
      </c>
      <c r="M23" s="982">
        <v>0</v>
      </c>
      <c r="N23" s="982">
        <v>0</v>
      </c>
      <c r="O23" s="982">
        <v>0</v>
      </c>
      <c r="P23" s="982">
        <v>0.18662936325418564</v>
      </c>
    </row>
    <row r="24" spans="1:16" ht="16.5" customHeight="1" x14ac:dyDescent="0.4">
      <c r="K24" s="269"/>
      <c r="P24" s="394" t="s">
        <v>648</v>
      </c>
    </row>
    <row r="25" spans="1:16" ht="16.5" customHeight="1" x14ac:dyDescent="0.4">
      <c r="C25" s="36" t="s">
        <v>649</v>
      </c>
    </row>
    <row r="26" spans="1:16" ht="45" customHeight="1" x14ac:dyDescent="0.4">
      <c r="A26" s="10"/>
      <c r="B26" s="8"/>
    </row>
    <row r="27" spans="1:16" ht="21" customHeight="1" x14ac:dyDescent="0.4">
      <c r="C27" s="974" t="s">
        <v>650</v>
      </c>
      <c r="D27" s="974"/>
      <c r="E27" s="974"/>
      <c r="F27" s="974"/>
      <c r="G27" s="974"/>
      <c r="H27" s="974"/>
      <c r="I27" s="388"/>
      <c r="J27" s="388"/>
      <c r="K27" s="388"/>
      <c r="L27" s="388"/>
    </row>
    <row r="28" spans="1:16" ht="16.5" customHeight="1" x14ac:dyDescent="0.4">
      <c r="D28" s="975"/>
      <c r="E28" s="975"/>
      <c r="F28" s="975"/>
      <c r="G28" s="975"/>
      <c r="H28" s="976"/>
      <c r="I28" s="976"/>
      <c r="J28" s="976"/>
      <c r="K28" s="976"/>
      <c r="L28" s="976"/>
      <c r="P28" s="394" t="s">
        <v>651</v>
      </c>
    </row>
    <row r="29" spans="1:16" ht="30" customHeight="1" x14ac:dyDescent="0.4">
      <c r="B29" s="977"/>
      <c r="C29" s="925" t="s">
        <v>181</v>
      </c>
      <c r="D29" s="925" t="s">
        <v>520</v>
      </c>
      <c r="E29" s="925" t="s">
        <v>417</v>
      </c>
      <c r="F29" s="925" t="s">
        <v>418</v>
      </c>
      <c r="G29" s="925" t="s">
        <v>419</v>
      </c>
      <c r="H29" s="925" t="s">
        <v>420</v>
      </c>
      <c r="I29" s="925" t="s">
        <v>421</v>
      </c>
      <c r="J29" s="925" t="s">
        <v>422</v>
      </c>
      <c r="K29" s="925" t="s">
        <v>423</v>
      </c>
      <c r="L29" s="925" t="s">
        <v>424</v>
      </c>
      <c r="M29" s="925" t="s">
        <v>634</v>
      </c>
      <c r="N29" s="925" t="s">
        <v>426</v>
      </c>
      <c r="O29" s="925" t="s">
        <v>427</v>
      </c>
      <c r="P29" s="925" t="s">
        <v>412</v>
      </c>
    </row>
    <row r="30" spans="1:16" ht="37.5" customHeight="1" x14ac:dyDescent="0.4">
      <c r="C30" s="929" t="s">
        <v>608</v>
      </c>
      <c r="D30" s="982" t="s">
        <v>83</v>
      </c>
      <c r="E30" s="982" t="s">
        <v>83</v>
      </c>
      <c r="F30" s="982" t="s">
        <v>83</v>
      </c>
      <c r="G30" s="982" t="s">
        <v>83</v>
      </c>
      <c r="H30" s="982" t="s">
        <v>83</v>
      </c>
      <c r="I30" s="982" t="s">
        <v>83</v>
      </c>
      <c r="J30" s="701">
        <v>9480</v>
      </c>
      <c r="K30" s="701">
        <v>13145</v>
      </c>
      <c r="L30" s="701">
        <v>13068</v>
      </c>
      <c r="M30" s="701">
        <v>5242</v>
      </c>
      <c r="N30" s="701">
        <v>3035</v>
      </c>
      <c r="O30" s="701">
        <v>5386</v>
      </c>
      <c r="P30" s="701">
        <v>49356</v>
      </c>
    </row>
    <row r="31" spans="1:16" ht="37.5" customHeight="1" x14ac:dyDescent="0.4">
      <c r="C31" s="929" t="s">
        <v>609</v>
      </c>
      <c r="D31" s="701">
        <v>5827</v>
      </c>
      <c r="E31" s="701">
        <v>4834</v>
      </c>
      <c r="F31" s="701">
        <v>3886</v>
      </c>
      <c r="G31" s="701">
        <v>4760</v>
      </c>
      <c r="H31" s="701">
        <v>5344</v>
      </c>
      <c r="I31" s="701">
        <v>4011</v>
      </c>
      <c r="J31" s="701">
        <v>8389</v>
      </c>
      <c r="K31" s="701">
        <v>11086</v>
      </c>
      <c r="L31" s="701">
        <v>9313</v>
      </c>
      <c r="M31" s="701">
        <v>10297</v>
      </c>
      <c r="N31" s="701">
        <v>10170</v>
      </c>
      <c r="O31" s="701">
        <v>10815</v>
      </c>
      <c r="P31" s="701">
        <v>88732</v>
      </c>
    </row>
    <row r="32" spans="1:16" ht="37.5" customHeight="1" x14ac:dyDescent="0.4">
      <c r="C32" s="929" t="s">
        <v>610</v>
      </c>
      <c r="D32" s="34">
        <v>10414</v>
      </c>
      <c r="E32" s="34">
        <v>9847</v>
      </c>
      <c r="F32" s="34">
        <v>7179</v>
      </c>
      <c r="G32" s="34">
        <v>6183</v>
      </c>
      <c r="H32" s="34">
        <v>5671</v>
      </c>
      <c r="I32" s="34">
        <v>5771</v>
      </c>
      <c r="J32" s="34">
        <v>8657</v>
      </c>
      <c r="K32" s="34">
        <v>12595</v>
      </c>
      <c r="L32" s="34">
        <v>8831</v>
      </c>
      <c r="M32" s="34">
        <v>11329</v>
      </c>
      <c r="N32" s="34">
        <v>12325</v>
      </c>
      <c r="O32" s="34">
        <v>11791</v>
      </c>
      <c r="P32" s="34">
        <v>110593</v>
      </c>
    </row>
    <row r="33" spans="3:17" ht="37.5" customHeight="1" x14ac:dyDescent="0.4">
      <c r="C33" s="929" t="s">
        <v>611</v>
      </c>
      <c r="D33" s="34">
        <v>9186</v>
      </c>
      <c r="E33" s="34">
        <v>8339</v>
      </c>
      <c r="F33" s="34">
        <v>5461</v>
      </c>
      <c r="G33" s="34">
        <v>6476</v>
      </c>
      <c r="H33" s="34">
        <v>7721</v>
      </c>
      <c r="I33" s="34">
        <v>6372</v>
      </c>
      <c r="J33" s="34">
        <v>8811</v>
      </c>
      <c r="K33" s="34">
        <v>11901</v>
      </c>
      <c r="L33" s="34">
        <v>10848</v>
      </c>
      <c r="M33" s="34">
        <v>12031</v>
      </c>
      <c r="N33" s="34">
        <v>10786</v>
      </c>
      <c r="O33" s="34">
        <v>8577</v>
      </c>
      <c r="P33" s="34">
        <v>106509</v>
      </c>
    </row>
    <row r="34" spans="3:17" ht="37.5" customHeight="1" x14ac:dyDescent="0.4">
      <c r="C34" s="980" t="s">
        <v>646</v>
      </c>
      <c r="D34" s="34">
        <v>8475.6666666666661</v>
      </c>
      <c r="E34" s="34">
        <v>7673.333333333333</v>
      </c>
      <c r="F34" s="34">
        <v>5508.666666666667</v>
      </c>
      <c r="G34" s="34">
        <v>5806.333333333333</v>
      </c>
      <c r="H34" s="34">
        <v>6245.333333333333</v>
      </c>
      <c r="I34" s="34">
        <v>5384.666666666667</v>
      </c>
      <c r="J34" s="34">
        <v>8834.25</v>
      </c>
      <c r="K34" s="34">
        <v>12181.75</v>
      </c>
      <c r="L34" s="34">
        <v>10515</v>
      </c>
      <c r="M34" s="34">
        <v>9724.75</v>
      </c>
      <c r="N34" s="34">
        <v>9079</v>
      </c>
      <c r="O34" s="34">
        <v>9142.25</v>
      </c>
      <c r="P34" s="34">
        <v>88797.5</v>
      </c>
    </row>
    <row r="35" spans="3:17" ht="37.5" customHeight="1" x14ac:dyDescent="0.4">
      <c r="C35" s="981" t="s">
        <v>647</v>
      </c>
      <c r="D35" s="983">
        <v>0.8820818129441137</v>
      </c>
      <c r="E35" s="983">
        <v>0.84685691073423375</v>
      </c>
      <c r="F35" s="983">
        <v>0.76069090402563033</v>
      </c>
      <c r="G35" s="983">
        <v>1.0473879993530648</v>
      </c>
      <c r="H35" s="983">
        <v>1.3614882736730736</v>
      </c>
      <c r="I35" s="983">
        <v>1.1041413966383642</v>
      </c>
      <c r="J35" s="983">
        <v>1.0177890724269378</v>
      </c>
      <c r="K35" s="983">
        <v>0.94489876935291783</v>
      </c>
      <c r="L35" s="983">
        <v>1.2283999547050164</v>
      </c>
      <c r="M35" s="983">
        <v>1.0619648689204695</v>
      </c>
      <c r="N35" s="983">
        <v>0.87513184584178494</v>
      </c>
      <c r="O35" s="983">
        <v>0.72741921804766352</v>
      </c>
      <c r="P35" s="983">
        <v>0.96307180382121838</v>
      </c>
      <c r="Q35" s="633"/>
    </row>
    <row r="36" spans="3:17" ht="16.5" customHeight="1" x14ac:dyDescent="0.4">
      <c r="P36" s="394" t="s">
        <v>648</v>
      </c>
    </row>
    <row r="37" spans="3:17" ht="16.5" customHeight="1" x14ac:dyDescent="0.4">
      <c r="C37" s="36" t="s">
        <v>652</v>
      </c>
    </row>
    <row r="38" spans="3:17" ht="16.5" customHeight="1" x14ac:dyDescent="0.4">
      <c r="C38" s="36" t="s">
        <v>653</v>
      </c>
    </row>
  </sheetData>
  <phoneticPr fontId="4"/>
  <hyperlinks>
    <hyperlink ref="A1" location="基本情報!C109" display="基本情報"/>
  </hyperlinks>
  <pageMargins left="0.7" right="0.7" top="0.75" bottom="0.75" header="0.3" footer="0.3"/>
  <pageSetup paperSize="9" scale="5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1">
    <tabColor rgb="FF99CCFF"/>
    <pageSetUpPr fitToPage="1"/>
  </sheetPr>
  <dimension ref="A1:Q30"/>
  <sheetViews>
    <sheetView zoomScaleNormal="100" zoomScaleSheetLayoutView="100" workbookViewId="0">
      <selection activeCell="C4" sqref="C4"/>
    </sheetView>
  </sheetViews>
  <sheetFormatPr defaultColWidth="9" defaultRowHeight="13.5" x14ac:dyDescent="0.4"/>
  <cols>
    <col min="1" max="1" width="4.625" style="36" customWidth="1"/>
    <col min="2" max="2" width="2.125" style="36" customWidth="1"/>
    <col min="3" max="3" width="13.75" style="36" customWidth="1"/>
    <col min="4" max="4" width="9.5" style="36" bestFit="1" customWidth="1"/>
    <col min="5" max="16384" width="9" style="36"/>
  </cols>
  <sheetData>
    <row r="1" spans="1:17" ht="13.5" customHeight="1" x14ac:dyDescent="0.4">
      <c r="A1" s="7" t="s">
        <v>2</v>
      </c>
      <c r="B1" s="8"/>
    </row>
    <row r="2" spans="1:17" ht="13.5" customHeight="1" x14ac:dyDescent="0.4">
      <c r="A2" s="10"/>
      <c r="B2" s="8"/>
    </row>
    <row r="3" spans="1:17" ht="33" customHeight="1" x14ac:dyDescent="0.4">
      <c r="C3" s="974" t="s">
        <v>654</v>
      </c>
      <c r="D3" s="974"/>
      <c r="E3" s="974"/>
      <c r="F3" s="974"/>
      <c r="G3" s="974"/>
      <c r="H3" s="388"/>
      <c r="I3" s="388"/>
      <c r="J3" s="388"/>
      <c r="K3" s="388"/>
      <c r="L3" s="388"/>
    </row>
    <row r="4" spans="1:17" ht="22.5" customHeight="1" x14ac:dyDescent="0.4">
      <c r="D4" s="975"/>
      <c r="E4" s="975"/>
      <c r="F4" s="975"/>
      <c r="G4" s="975"/>
      <c r="H4" s="976"/>
      <c r="I4" s="976"/>
      <c r="J4" s="976"/>
      <c r="K4" s="976"/>
      <c r="L4" s="976"/>
      <c r="P4" s="394" t="s">
        <v>655</v>
      </c>
    </row>
    <row r="5" spans="1:17" ht="33.75" customHeight="1" x14ac:dyDescent="0.4">
      <c r="B5" s="977"/>
      <c r="C5" s="925" t="s">
        <v>181</v>
      </c>
      <c r="D5" s="925" t="s">
        <v>520</v>
      </c>
      <c r="E5" s="925" t="s">
        <v>417</v>
      </c>
      <c r="F5" s="925" t="s">
        <v>418</v>
      </c>
      <c r="G5" s="925" t="s">
        <v>419</v>
      </c>
      <c r="H5" s="925" t="s">
        <v>420</v>
      </c>
      <c r="I5" s="925" t="s">
        <v>421</v>
      </c>
      <c r="J5" s="925" t="s">
        <v>422</v>
      </c>
      <c r="K5" s="925" t="s">
        <v>423</v>
      </c>
      <c r="L5" s="925" t="s">
        <v>424</v>
      </c>
      <c r="M5" s="925" t="s">
        <v>634</v>
      </c>
      <c r="N5" s="925" t="s">
        <v>426</v>
      </c>
      <c r="O5" s="925" t="s">
        <v>427</v>
      </c>
      <c r="P5" s="925" t="s">
        <v>412</v>
      </c>
    </row>
    <row r="6" spans="1:17" ht="33.75" customHeight="1" x14ac:dyDescent="0.4">
      <c r="B6" s="977"/>
      <c r="C6" s="929" t="s">
        <v>656</v>
      </c>
      <c r="D6" s="34">
        <v>2514</v>
      </c>
      <c r="E6" s="34">
        <v>13532</v>
      </c>
      <c r="F6" s="34">
        <v>11432</v>
      </c>
      <c r="G6" s="34">
        <v>14335</v>
      </c>
      <c r="H6" s="34">
        <v>18532</v>
      </c>
      <c r="I6" s="34">
        <v>15037</v>
      </c>
      <c r="J6" s="34">
        <v>11908</v>
      </c>
      <c r="K6" s="34">
        <v>13526</v>
      </c>
      <c r="L6" s="34">
        <v>9665</v>
      </c>
      <c r="M6" s="34">
        <v>10098</v>
      </c>
      <c r="N6" s="34">
        <v>9835</v>
      </c>
      <c r="O6" s="34">
        <v>14093</v>
      </c>
      <c r="P6" s="701">
        <v>144507</v>
      </c>
    </row>
    <row r="7" spans="1:17" ht="33.75" customHeight="1" x14ac:dyDescent="0.4">
      <c r="B7" s="977"/>
      <c r="C7" s="929" t="s">
        <v>657</v>
      </c>
      <c r="D7" s="34">
        <v>14504</v>
      </c>
      <c r="E7" s="34">
        <v>18761</v>
      </c>
      <c r="F7" s="34">
        <v>12814</v>
      </c>
      <c r="G7" s="34">
        <v>13757</v>
      </c>
      <c r="H7" s="34">
        <v>17437</v>
      </c>
      <c r="I7" s="34">
        <v>7481</v>
      </c>
      <c r="J7" s="34">
        <v>4607</v>
      </c>
      <c r="K7" s="34">
        <v>12854</v>
      </c>
      <c r="L7" s="34">
        <v>11971</v>
      </c>
      <c r="M7" s="34">
        <v>11782</v>
      </c>
      <c r="N7" s="34">
        <v>10056</v>
      </c>
      <c r="O7" s="34">
        <v>17559</v>
      </c>
      <c r="P7" s="701">
        <v>153583</v>
      </c>
    </row>
    <row r="8" spans="1:17" ht="33.75" customHeight="1" x14ac:dyDescent="0.4">
      <c r="B8" s="977"/>
      <c r="C8" s="929" t="s">
        <v>658</v>
      </c>
      <c r="D8" s="34">
        <v>17251</v>
      </c>
      <c r="E8" s="34">
        <v>19486</v>
      </c>
      <c r="F8" s="34">
        <v>13520</v>
      </c>
      <c r="G8" s="34">
        <v>19663</v>
      </c>
      <c r="H8" s="34">
        <v>23478</v>
      </c>
      <c r="I8" s="34">
        <v>18098</v>
      </c>
      <c r="J8" s="34">
        <v>15315</v>
      </c>
      <c r="K8" s="34">
        <v>14542</v>
      </c>
      <c r="L8" s="34">
        <v>10728</v>
      </c>
      <c r="M8" s="34">
        <v>12183</v>
      </c>
      <c r="N8" s="34">
        <v>12817</v>
      </c>
      <c r="O8" s="34">
        <v>19264</v>
      </c>
      <c r="P8" s="701">
        <v>196345</v>
      </c>
    </row>
    <row r="9" spans="1:17" ht="33.75" customHeight="1" x14ac:dyDescent="0.4">
      <c r="C9" s="929" t="s">
        <v>641</v>
      </c>
      <c r="D9" s="701">
        <v>19402</v>
      </c>
      <c r="E9" s="701">
        <v>22493</v>
      </c>
      <c r="F9" s="701">
        <v>16003</v>
      </c>
      <c r="G9" s="701">
        <v>21891</v>
      </c>
      <c r="H9" s="701">
        <v>22313</v>
      </c>
      <c r="I9" s="701">
        <v>18092</v>
      </c>
      <c r="J9" s="701">
        <v>17831</v>
      </c>
      <c r="K9" s="701">
        <v>16188</v>
      </c>
      <c r="L9" s="701">
        <v>12129</v>
      </c>
      <c r="M9" s="701">
        <v>15465</v>
      </c>
      <c r="N9" s="701">
        <v>15983</v>
      </c>
      <c r="O9" s="701">
        <v>20828</v>
      </c>
      <c r="P9" s="701">
        <v>218618</v>
      </c>
      <c r="Q9" s="633"/>
    </row>
    <row r="10" spans="1:17" ht="33.75" customHeight="1" x14ac:dyDescent="0.4">
      <c r="C10" s="929" t="s">
        <v>642</v>
      </c>
      <c r="D10" s="701">
        <v>28089</v>
      </c>
      <c r="E10" s="701">
        <v>30953</v>
      </c>
      <c r="F10" s="701">
        <v>15713</v>
      </c>
      <c r="G10" s="701">
        <v>20871</v>
      </c>
      <c r="H10" s="701">
        <v>23625</v>
      </c>
      <c r="I10" s="701">
        <v>20800</v>
      </c>
      <c r="J10" s="701">
        <v>18730</v>
      </c>
      <c r="K10" s="701">
        <v>14547</v>
      </c>
      <c r="L10" s="701">
        <v>12898</v>
      </c>
      <c r="M10" s="701">
        <v>15813</v>
      </c>
      <c r="N10" s="701">
        <v>14240</v>
      </c>
      <c r="O10" s="701">
        <v>21955</v>
      </c>
      <c r="P10" s="701">
        <v>238234</v>
      </c>
    </row>
    <row r="11" spans="1:17" ht="33.75" customHeight="1" x14ac:dyDescent="0.4">
      <c r="C11" s="929" t="s">
        <v>643</v>
      </c>
      <c r="D11" s="701">
        <v>21310</v>
      </c>
      <c r="E11" s="701">
        <v>25358</v>
      </c>
      <c r="F11" s="701">
        <v>16858</v>
      </c>
      <c r="G11" s="701">
        <v>20557</v>
      </c>
      <c r="H11" s="701">
        <v>24144</v>
      </c>
      <c r="I11" s="701">
        <v>20662</v>
      </c>
      <c r="J11" s="701">
        <v>18002</v>
      </c>
      <c r="K11" s="701">
        <v>16621</v>
      </c>
      <c r="L11" s="701">
        <v>14330</v>
      </c>
      <c r="M11" s="701">
        <v>15861</v>
      </c>
      <c r="N11" s="701">
        <v>17000</v>
      </c>
      <c r="O11" s="701">
        <v>19712</v>
      </c>
      <c r="P11" s="701">
        <v>230415</v>
      </c>
    </row>
    <row r="12" spans="1:17" ht="33.75" customHeight="1" x14ac:dyDescent="0.4">
      <c r="C12" s="929" t="s">
        <v>596</v>
      </c>
      <c r="D12" s="701">
        <v>19490</v>
      </c>
      <c r="E12" s="701">
        <v>23656</v>
      </c>
      <c r="F12" s="701">
        <v>16812</v>
      </c>
      <c r="G12" s="701">
        <v>20455</v>
      </c>
      <c r="H12" s="701">
        <v>23170</v>
      </c>
      <c r="I12" s="701">
        <v>22328</v>
      </c>
      <c r="J12" s="701">
        <v>14770</v>
      </c>
      <c r="K12" s="701">
        <v>14981</v>
      </c>
      <c r="L12" s="701">
        <v>13365</v>
      </c>
      <c r="M12" s="701">
        <v>15828</v>
      </c>
      <c r="N12" s="701">
        <v>13749</v>
      </c>
      <c r="O12" s="701">
        <v>18965</v>
      </c>
      <c r="P12" s="701">
        <v>217569</v>
      </c>
    </row>
    <row r="13" spans="1:17" ht="33.75" customHeight="1" x14ac:dyDescent="0.4">
      <c r="C13" s="929" t="s">
        <v>597</v>
      </c>
      <c r="D13" s="701">
        <v>18248</v>
      </c>
      <c r="E13" s="701">
        <v>20298</v>
      </c>
      <c r="F13" s="701">
        <v>15712</v>
      </c>
      <c r="G13" s="701">
        <v>18567</v>
      </c>
      <c r="H13" s="701">
        <v>22233</v>
      </c>
      <c r="I13" s="701">
        <v>18714</v>
      </c>
      <c r="J13" s="701">
        <v>15017</v>
      </c>
      <c r="K13" s="701">
        <v>14462</v>
      </c>
      <c r="L13" s="701">
        <v>12451</v>
      </c>
      <c r="M13" s="701">
        <v>13602</v>
      </c>
      <c r="N13" s="701">
        <v>15635</v>
      </c>
      <c r="O13" s="701">
        <v>15669</v>
      </c>
      <c r="P13" s="701">
        <v>200608</v>
      </c>
    </row>
    <row r="14" spans="1:17" ht="33.75" customHeight="1" x14ac:dyDescent="0.4">
      <c r="C14" s="929" t="s">
        <v>644</v>
      </c>
      <c r="D14" s="701">
        <v>18031</v>
      </c>
      <c r="E14" s="701">
        <v>17725</v>
      </c>
      <c r="F14" s="701">
        <v>15053</v>
      </c>
      <c r="G14" s="701">
        <v>19357</v>
      </c>
      <c r="H14" s="701">
        <v>21334</v>
      </c>
      <c r="I14" s="701">
        <v>20721</v>
      </c>
      <c r="J14" s="701">
        <v>17902</v>
      </c>
      <c r="K14" s="701">
        <v>15315</v>
      </c>
      <c r="L14" s="701">
        <v>14369</v>
      </c>
      <c r="M14" s="701">
        <v>17368</v>
      </c>
      <c r="N14" s="701">
        <v>15668</v>
      </c>
      <c r="O14" s="701">
        <v>23936</v>
      </c>
      <c r="P14" s="701">
        <v>216779</v>
      </c>
    </row>
    <row r="15" spans="1:17" ht="33.75" customHeight="1" x14ac:dyDescent="0.4">
      <c r="C15" s="929" t="s">
        <v>645</v>
      </c>
      <c r="D15" s="701">
        <v>22115</v>
      </c>
      <c r="E15" s="701">
        <v>20133</v>
      </c>
      <c r="F15" s="701">
        <v>15255</v>
      </c>
      <c r="G15" s="701">
        <v>22361</v>
      </c>
      <c r="H15" s="701">
        <v>20157</v>
      </c>
      <c r="I15" s="701">
        <v>20046</v>
      </c>
      <c r="J15" s="701">
        <v>19209</v>
      </c>
      <c r="K15" s="701">
        <v>17116</v>
      </c>
      <c r="L15" s="701">
        <v>15523</v>
      </c>
      <c r="M15" s="701">
        <v>10998</v>
      </c>
      <c r="N15" s="701">
        <v>10073</v>
      </c>
      <c r="O15" s="701">
        <v>22144</v>
      </c>
      <c r="P15" s="701">
        <v>215130</v>
      </c>
    </row>
    <row r="16" spans="1:17" ht="33.75" customHeight="1" x14ac:dyDescent="0.4">
      <c r="C16" s="929" t="s">
        <v>600</v>
      </c>
      <c r="D16" s="930">
        <v>19142</v>
      </c>
      <c r="E16" s="930">
        <v>16755</v>
      </c>
      <c r="F16" s="930">
        <v>17883</v>
      </c>
      <c r="G16" s="930">
        <v>19990</v>
      </c>
      <c r="H16" s="930">
        <v>23073</v>
      </c>
      <c r="I16" s="930">
        <v>18722</v>
      </c>
      <c r="J16" s="930">
        <v>12910</v>
      </c>
      <c r="K16" s="930">
        <v>15481</v>
      </c>
      <c r="L16" s="930">
        <v>15155</v>
      </c>
      <c r="M16" s="930">
        <v>17860</v>
      </c>
      <c r="N16" s="930">
        <v>16008</v>
      </c>
      <c r="O16" s="930">
        <v>19995</v>
      </c>
      <c r="P16" s="701">
        <v>212974</v>
      </c>
    </row>
    <row r="17" spans="3:16" ht="33.75" customHeight="1" x14ac:dyDescent="0.4">
      <c r="C17" s="929" t="s">
        <v>601</v>
      </c>
      <c r="D17" s="930">
        <v>18703</v>
      </c>
      <c r="E17" s="930">
        <v>16425</v>
      </c>
      <c r="F17" s="930">
        <v>13972</v>
      </c>
      <c r="G17" s="930">
        <v>18882</v>
      </c>
      <c r="H17" s="930">
        <v>21407</v>
      </c>
      <c r="I17" s="930">
        <v>19477</v>
      </c>
      <c r="J17" s="930">
        <v>14834</v>
      </c>
      <c r="K17" s="930">
        <v>16771</v>
      </c>
      <c r="L17" s="930">
        <v>10252</v>
      </c>
      <c r="M17" s="930">
        <v>14850</v>
      </c>
      <c r="N17" s="930">
        <v>13673</v>
      </c>
      <c r="O17" s="930">
        <v>16836</v>
      </c>
      <c r="P17" s="701">
        <v>196082</v>
      </c>
    </row>
    <row r="18" spans="3:16" ht="33.75" customHeight="1" x14ac:dyDescent="0.4">
      <c r="C18" s="929" t="s">
        <v>602</v>
      </c>
      <c r="D18" s="930">
        <v>16295</v>
      </c>
      <c r="E18" s="930">
        <v>16537</v>
      </c>
      <c r="F18" s="930">
        <v>13904</v>
      </c>
      <c r="G18" s="930">
        <v>15618</v>
      </c>
      <c r="H18" s="930">
        <v>18462</v>
      </c>
      <c r="I18" s="930">
        <v>18998</v>
      </c>
      <c r="J18" s="930">
        <v>16013</v>
      </c>
      <c r="K18" s="930">
        <v>16998</v>
      </c>
      <c r="L18" s="930">
        <v>13798</v>
      </c>
      <c r="M18" s="930">
        <v>14135</v>
      </c>
      <c r="N18" s="930">
        <v>13555</v>
      </c>
      <c r="O18" s="930">
        <v>16284</v>
      </c>
      <c r="P18" s="701">
        <v>190597</v>
      </c>
    </row>
    <row r="19" spans="3:16" ht="33.75" customHeight="1" x14ac:dyDescent="0.4">
      <c r="C19" s="929" t="s">
        <v>603</v>
      </c>
      <c r="D19" s="930">
        <v>16551</v>
      </c>
      <c r="E19" s="930">
        <v>16664</v>
      </c>
      <c r="F19" s="930">
        <v>13077</v>
      </c>
      <c r="G19" s="930">
        <v>17133</v>
      </c>
      <c r="H19" s="930">
        <v>18370</v>
      </c>
      <c r="I19" s="930">
        <v>16350</v>
      </c>
      <c r="J19" s="930">
        <v>16232</v>
      </c>
      <c r="K19" s="930">
        <v>14971</v>
      </c>
      <c r="L19" s="930">
        <v>12204</v>
      </c>
      <c r="M19" s="930">
        <v>14443</v>
      </c>
      <c r="N19" s="930">
        <v>11357</v>
      </c>
      <c r="O19" s="930">
        <v>15821</v>
      </c>
      <c r="P19" s="701">
        <v>183173</v>
      </c>
    </row>
    <row r="20" spans="3:16" ht="33.75" customHeight="1" x14ac:dyDescent="0.4">
      <c r="C20" s="929" t="s">
        <v>604</v>
      </c>
      <c r="D20" s="930">
        <v>16107</v>
      </c>
      <c r="E20" s="930">
        <v>14969</v>
      </c>
      <c r="F20" s="930">
        <v>11223</v>
      </c>
      <c r="G20" s="930">
        <v>15006</v>
      </c>
      <c r="H20" s="930">
        <v>18466</v>
      </c>
      <c r="I20" s="930">
        <v>17225</v>
      </c>
      <c r="J20" s="930">
        <v>16991</v>
      </c>
      <c r="K20" s="930">
        <v>15301</v>
      </c>
      <c r="L20" s="930">
        <v>12709</v>
      </c>
      <c r="M20" s="930">
        <v>14038</v>
      </c>
      <c r="N20" s="930">
        <v>13325</v>
      </c>
      <c r="O20" s="930">
        <v>16141</v>
      </c>
      <c r="P20" s="701">
        <v>181501</v>
      </c>
    </row>
    <row r="21" spans="3:16" ht="33.75" customHeight="1" x14ac:dyDescent="0.4">
      <c r="C21" s="929" t="s">
        <v>605</v>
      </c>
      <c r="D21" s="701">
        <v>12763</v>
      </c>
      <c r="E21" s="701">
        <v>10511</v>
      </c>
      <c r="F21" s="701">
        <v>8459</v>
      </c>
      <c r="G21" s="701">
        <v>11918</v>
      </c>
      <c r="H21" s="701">
        <v>14705</v>
      </c>
      <c r="I21" s="701">
        <v>12569</v>
      </c>
      <c r="J21" s="701">
        <v>12295</v>
      </c>
      <c r="K21" s="701">
        <v>3526</v>
      </c>
      <c r="L21" s="701">
        <v>4003</v>
      </c>
      <c r="M21" s="701">
        <v>3961</v>
      </c>
      <c r="N21" s="701">
        <v>3550</v>
      </c>
      <c r="O21" s="701">
        <v>3686</v>
      </c>
      <c r="P21" s="701">
        <v>101946</v>
      </c>
    </row>
    <row r="22" spans="3:16" ht="33.75" customHeight="1" x14ac:dyDescent="0.4">
      <c r="C22" s="929" t="s">
        <v>606</v>
      </c>
      <c r="D22" s="701">
        <v>12199</v>
      </c>
      <c r="E22" s="701">
        <v>11352</v>
      </c>
      <c r="F22" s="701">
        <v>11884</v>
      </c>
      <c r="G22" s="701">
        <v>13120</v>
      </c>
      <c r="H22" s="701">
        <v>16502</v>
      </c>
      <c r="I22" s="701">
        <v>13473</v>
      </c>
      <c r="J22" s="701">
        <v>14658</v>
      </c>
      <c r="K22" s="701">
        <v>14210</v>
      </c>
      <c r="L22" s="701">
        <v>10743</v>
      </c>
      <c r="M22" s="701">
        <v>12977</v>
      </c>
      <c r="N22" s="701">
        <v>11773</v>
      </c>
      <c r="O22" s="701">
        <v>11524</v>
      </c>
      <c r="P22" s="701">
        <v>154415</v>
      </c>
    </row>
    <row r="23" spans="3:16" ht="33.75" customHeight="1" x14ac:dyDescent="0.4">
      <c r="C23" s="929" t="s">
        <v>607</v>
      </c>
      <c r="D23" s="701">
        <v>2648</v>
      </c>
      <c r="E23" s="701">
        <v>2468</v>
      </c>
      <c r="F23" s="701">
        <v>5929</v>
      </c>
      <c r="G23" s="701">
        <v>10314</v>
      </c>
      <c r="H23" s="701">
        <v>9256</v>
      </c>
      <c r="I23" s="701">
        <v>7466</v>
      </c>
      <c r="J23" s="701">
        <v>9629</v>
      </c>
      <c r="K23" s="701">
        <v>10825</v>
      </c>
      <c r="L23" s="701">
        <v>7621</v>
      </c>
      <c r="M23" s="701">
        <v>6235</v>
      </c>
      <c r="N23" s="701">
        <v>6461</v>
      </c>
      <c r="O23" s="701">
        <v>9939</v>
      </c>
      <c r="P23" s="701">
        <v>88791</v>
      </c>
    </row>
    <row r="24" spans="3:16" ht="33.75" customHeight="1" x14ac:dyDescent="0.4">
      <c r="C24" s="929" t="s">
        <v>608</v>
      </c>
      <c r="D24" s="701">
        <v>6180</v>
      </c>
      <c r="E24" s="701">
        <v>6670</v>
      </c>
      <c r="F24" s="701">
        <v>4596</v>
      </c>
      <c r="G24" s="701">
        <v>5917</v>
      </c>
      <c r="H24" s="701">
        <v>7488</v>
      </c>
      <c r="I24" s="701">
        <v>6425</v>
      </c>
      <c r="J24" s="701">
        <v>5903</v>
      </c>
      <c r="K24" s="701">
        <v>6475</v>
      </c>
      <c r="L24" s="701">
        <v>7038</v>
      </c>
      <c r="M24" s="701">
        <v>5198</v>
      </c>
      <c r="N24" s="701">
        <v>3633</v>
      </c>
      <c r="O24" s="701">
        <v>7963</v>
      </c>
      <c r="P24" s="701">
        <v>73486</v>
      </c>
    </row>
    <row r="25" spans="3:16" ht="33.75" customHeight="1" x14ac:dyDescent="0.4">
      <c r="C25" s="929" t="s">
        <v>609</v>
      </c>
      <c r="D25" s="701">
        <v>6360</v>
      </c>
      <c r="E25" s="701">
        <v>6182</v>
      </c>
      <c r="F25" s="701">
        <v>5533</v>
      </c>
      <c r="G25" s="701">
        <v>7741</v>
      </c>
      <c r="H25" s="701">
        <v>8624</v>
      </c>
      <c r="I25" s="701">
        <v>6415</v>
      </c>
      <c r="J25" s="701">
        <v>8058</v>
      </c>
      <c r="K25" s="701">
        <v>9314</v>
      </c>
      <c r="L25" s="701">
        <v>8748</v>
      </c>
      <c r="M25" s="701">
        <v>7579</v>
      </c>
      <c r="N25" s="701">
        <v>9372</v>
      </c>
      <c r="O25" s="701">
        <v>13243</v>
      </c>
      <c r="P25" s="701">
        <v>97169</v>
      </c>
    </row>
    <row r="26" spans="3:16" ht="33.75" customHeight="1" x14ac:dyDescent="0.4">
      <c r="C26" s="929" t="s">
        <v>610</v>
      </c>
      <c r="D26" s="701">
        <v>7025</v>
      </c>
      <c r="E26" s="701">
        <v>6884</v>
      </c>
      <c r="F26" s="701">
        <v>5875</v>
      </c>
      <c r="G26" s="701">
        <v>6402</v>
      </c>
      <c r="H26" s="701">
        <v>4827</v>
      </c>
      <c r="I26" s="701">
        <v>5734</v>
      </c>
      <c r="J26" s="701">
        <v>7315</v>
      </c>
      <c r="K26" s="701">
        <v>7718</v>
      </c>
      <c r="L26" s="701">
        <v>5288</v>
      </c>
      <c r="M26" s="701">
        <v>6385</v>
      </c>
      <c r="N26" s="701">
        <v>6203</v>
      </c>
      <c r="O26" s="701">
        <v>6767</v>
      </c>
      <c r="P26" s="701">
        <v>76423</v>
      </c>
    </row>
    <row r="27" spans="3:16" ht="33.75" customHeight="1" thickBot="1" x14ac:dyDescent="0.45">
      <c r="C27" s="984" t="s">
        <v>611</v>
      </c>
      <c r="D27" s="985">
        <v>9552</v>
      </c>
      <c r="E27" s="985">
        <v>8268</v>
      </c>
      <c r="F27" s="985">
        <v>7873</v>
      </c>
      <c r="G27" s="985">
        <v>10041</v>
      </c>
      <c r="H27" s="985">
        <v>10404</v>
      </c>
      <c r="I27" s="985">
        <v>7579</v>
      </c>
      <c r="J27" s="985">
        <v>10155</v>
      </c>
      <c r="K27" s="985">
        <v>11120</v>
      </c>
      <c r="L27" s="985">
        <v>8010</v>
      </c>
      <c r="M27" s="985">
        <v>9193</v>
      </c>
      <c r="N27" s="985">
        <v>8740</v>
      </c>
      <c r="O27" s="985">
        <v>10565</v>
      </c>
      <c r="P27" s="985">
        <v>111500</v>
      </c>
    </row>
    <row r="28" spans="3:16" ht="33.75" customHeight="1" thickTop="1" x14ac:dyDescent="0.4">
      <c r="C28" s="980" t="s">
        <v>646</v>
      </c>
      <c r="D28" s="34">
        <v>14749.045454545454</v>
      </c>
      <c r="E28" s="34">
        <v>15730.90909090909</v>
      </c>
      <c r="F28" s="34">
        <v>12244.545454545454</v>
      </c>
      <c r="G28" s="34">
        <v>15631.636363636364</v>
      </c>
      <c r="H28" s="34">
        <v>17636.68181818182</v>
      </c>
      <c r="I28" s="34">
        <v>15109.636363636364</v>
      </c>
      <c r="J28" s="34">
        <v>13558.363636363636</v>
      </c>
      <c r="K28" s="34">
        <v>13311.90909090909</v>
      </c>
      <c r="L28" s="34">
        <v>11045.363636363636</v>
      </c>
      <c r="M28" s="34">
        <v>12084.181818181818</v>
      </c>
      <c r="N28" s="34">
        <v>11486.636363636364</v>
      </c>
      <c r="O28" s="34">
        <v>15585.863636363636</v>
      </c>
      <c r="P28" s="34">
        <v>168174.77272727274</v>
      </c>
    </row>
    <row r="29" spans="3:16" ht="33.75" customHeight="1" x14ac:dyDescent="0.4">
      <c r="C29" s="981" t="s">
        <v>647</v>
      </c>
      <c r="D29" s="982">
        <v>1.3597153024911033</v>
      </c>
      <c r="E29" s="982">
        <v>1.201045903544451</v>
      </c>
      <c r="F29" s="982">
        <v>1.3400851063829786</v>
      </c>
      <c r="G29" s="982">
        <v>1.5684161199625117</v>
      </c>
      <c r="H29" s="982">
        <v>2.1553760099440646</v>
      </c>
      <c r="I29" s="982">
        <v>1.3217649110568539</v>
      </c>
      <c r="J29" s="982">
        <v>1.3882433356117567</v>
      </c>
      <c r="K29" s="982">
        <v>1.4407877688520343</v>
      </c>
      <c r="L29" s="982">
        <v>1.5147503782148259</v>
      </c>
      <c r="M29" s="982">
        <v>1.4397807361002348</v>
      </c>
      <c r="N29" s="982">
        <v>1.4089956472674512</v>
      </c>
      <c r="O29" s="982">
        <v>1.561253140239397</v>
      </c>
      <c r="P29" s="982">
        <v>1.4589848605786215</v>
      </c>
    </row>
    <row r="30" spans="3:16" ht="33" customHeight="1" x14ac:dyDescent="0.4">
      <c r="K30" s="269"/>
      <c r="O30" s="269"/>
      <c r="P30" s="160" t="s">
        <v>659</v>
      </c>
    </row>
  </sheetData>
  <phoneticPr fontId="4"/>
  <hyperlinks>
    <hyperlink ref="A1" location="基本情報!C111" display="基本情報"/>
  </hyperlinks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0">
    <tabColor rgb="FF99CCFF"/>
    <pageSetUpPr fitToPage="1"/>
  </sheetPr>
  <dimension ref="A1:BG160"/>
  <sheetViews>
    <sheetView topLeftCell="A25" zoomScale="85" zoomScaleNormal="85" zoomScaleSheetLayoutView="85" workbookViewId="0">
      <selection activeCell="C4" sqref="C4"/>
    </sheetView>
  </sheetViews>
  <sheetFormatPr defaultColWidth="9" defaultRowHeight="13.5" x14ac:dyDescent="0.4"/>
  <cols>
    <col min="1" max="1" width="4.625" style="36" customWidth="1"/>
    <col min="2" max="2" width="2.125" style="36" customWidth="1"/>
    <col min="3" max="3" width="19.375" style="36" customWidth="1"/>
    <col min="4" max="31" width="7.625" style="36" customWidth="1"/>
    <col min="32" max="33" width="9" style="36"/>
    <col min="34" max="34" width="18.375" style="36" customWidth="1"/>
    <col min="35" max="51" width="9" style="36"/>
    <col min="52" max="52" width="16.375" style="36" customWidth="1"/>
    <col min="53" max="16384" width="9" style="36"/>
  </cols>
  <sheetData>
    <row r="1" spans="1:59" x14ac:dyDescent="0.4">
      <c r="A1" s="7" t="s">
        <v>2</v>
      </c>
      <c r="B1" s="8"/>
    </row>
    <row r="2" spans="1:59" x14ac:dyDescent="0.4">
      <c r="A2" s="7"/>
      <c r="B2" s="8"/>
    </row>
    <row r="3" spans="1:59" ht="21" customHeight="1" x14ac:dyDescent="0.4">
      <c r="C3" s="37" t="s">
        <v>46</v>
      </c>
      <c r="D3" s="38"/>
      <c r="E3" s="38"/>
      <c r="F3" s="38"/>
      <c r="G3" s="38"/>
      <c r="H3" s="38"/>
      <c r="I3" s="39"/>
      <c r="J3" s="39"/>
      <c r="K3" s="39"/>
      <c r="L3" s="39"/>
      <c r="M3" s="39"/>
      <c r="N3" s="39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1" t="s">
        <v>47</v>
      </c>
      <c r="AA3" s="42"/>
      <c r="AB3" s="43"/>
      <c r="AC3" s="43"/>
      <c r="AD3" s="44"/>
      <c r="AF3" s="45"/>
      <c r="AG3" s="45"/>
    </row>
    <row r="4" spans="1:59" ht="16.5" customHeight="1" x14ac:dyDescent="0.4">
      <c r="C4" s="40"/>
      <c r="D4" s="38"/>
      <c r="E4" s="38"/>
      <c r="F4" s="38"/>
      <c r="G4" s="38"/>
      <c r="H4" s="38"/>
      <c r="I4" s="39"/>
      <c r="J4" s="39"/>
      <c r="K4" s="39"/>
      <c r="L4" s="39"/>
      <c r="M4" s="39"/>
      <c r="N4" s="39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1"/>
      <c r="AA4" s="42"/>
      <c r="AB4" s="43"/>
      <c r="AC4" s="43"/>
      <c r="AD4" s="44"/>
      <c r="AE4" s="46" t="s">
        <v>48</v>
      </c>
      <c r="AF4" s="45"/>
      <c r="AG4" s="45"/>
    </row>
    <row r="5" spans="1:59" ht="21.95" customHeight="1" x14ac:dyDescent="0.4">
      <c r="C5" s="47" t="s">
        <v>49</v>
      </c>
      <c r="D5" s="48" t="s">
        <v>50</v>
      </c>
      <c r="E5" s="48"/>
      <c r="F5" s="49"/>
      <c r="G5" s="50" t="s">
        <v>51</v>
      </c>
      <c r="H5" s="48" t="s">
        <v>52</v>
      </c>
      <c r="I5" s="48"/>
      <c r="J5" s="49"/>
      <c r="K5" s="50" t="s">
        <v>51</v>
      </c>
      <c r="L5" s="48" t="s">
        <v>53</v>
      </c>
      <c r="M5" s="48"/>
      <c r="N5" s="49"/>
      <c r="O5" s="50" t="s">
        <v>51</v>
      </c>
      <c r="P5" s="48" t="s">
        <v>54</v>
      </c>
      <c r="Q5" s="48"/>
      <c r="R5" s="49"/>
      <c r="S5" s="50" t="s">
        <v>51</v>
      </c>
      <c r="T5" s="48" t="s">
        <v>55</v>
      </c>
      <c r="U5" s="48"/>
      <c r="V5" s="49"/>
      <c r="W5" s="50" t="s">
        <v>51</v>
      </c>
      <c r="X5" s="48" t="s">
        <v>56</v>
      </c>
      <c r="Y5" s="48"/>
      <c r="Z5" s="49"/>
      <c r="AA5" s="50" t="s">
        <v>51</v>
      </c>
      <c r="AB5" s="48" t="s">
        <v>57</v>
      </c>
      <c r="AC5" s="48"/>
      <c r="AD5" s="49"/>
      <c r="AE5" s="50" t="s">
        <v>51</v>
      </c>
      <c r="AF5" s="51"/>
      <c r="AG5" s="52"/>
      <c r="BG5" s="53"/>
    </row>
    <row r="6" spans="1:59" ht="21.95" customHeight="1" x14ac:dyDescent="0.4">
      <c r="C6" s="54"/>
      <c r="D6" s="55" t="s">
        <v>58</v>
      </c>
      <c r="E6" s="56" t="s">
        <v>59</v>
      </c>
      <c r="F6" s="56" t="s">
        <v>57</v>
      </c>
      <c r="G6" s="57"/>
      <c r="H6" s="55" t="s">
        <v>58</v>
      </c>
      <c r="I6" s="56" t="s">
        <v>59</v>
      </c>
      <c r="J6" s="56" t="s">
        <v>57</v>
      </c>
      <c r="K6" s="57"/>
      <c r="L6" s="55" t="s">
        <v>58</v>
      </c>
      <c r="M6" s="56" t="s">
        <v>59</v>
      </c>
      <c r="N6" s="56" t="s">
        <v>57</v>
      </c>
      <c r="O6" s="57"/>
      <c r="P6" s="55" t="s">
        <v>58</v>
      </c>
      <c r="Q6" s="56" t="s">
        <v>59</v>
      </c>
      <c r="R6" s="56" t="s">
        <v>57</v>
      </c>
      <c r="S6" s="57"/>
      <c r="T6" s="55" t="s">
        <v>58</v>
      </c>
      <c r="U6" s="58" t="s">
        <v>59</v>
      </c>
      <c r="V6" s="56" t="s">
        <v>57</v>
      </c>
      <c r="W6" s="57"/>
      <c r="X6" s="59" t="s">
        <v>58</v>
      </c>
      <c r="Y6" s="56" t="s">
        <v>59</v>
      </c>
      <c r="Z6" s="56" t="s">
        <v>57</v>
      </c>
      <c r="AA6" s="57"/>
      <c r="AB6" s="55" t="s">
        <v>58</v>
      </c>
      <c r="AC6" s="56" t="s">
        <v>59</v>
      </c>
      <c r="AD6" s="56" t="s">
        <v>57</v>
      </c>
      <c r="AE6" s="57"/>
      <c r="AF6" s="51"/>
      <c r="AG6" s="52"/>
      <c r="BG6" s="53"/>
    </row>
    <row r="7" spans="1:59" ht="21" customHeight="1" x14ac:dyDescent="0.4">
      <c r="C7" s="60" t="s">
        <v>60</v>
      </c>
      <c r="D7" s="61">
        <f>SUM(D9,D19,D23,D26)</f>
        <v>777</v>
      </c>
      <c r="E7" s="61">
        <f t="shared" ref="E7:AE7" si="0">SUM(E9,E19,E23,E26)</f>
        <v>630</v>
      </c>
      <c r="F7" s="61">
        <f t="shared" si="0"/>
        <v>1407</v>
      </c>
      <c r="G7" s="61">
        <f t="shared" si="0"/>
        <v>51</v>
      </c>
      <c r="H7" s="61">
        <f t="shared" si="0"/>
        <v>739</v>
      </c>
      <c r="I7" s="61">
        <f t="shared" si="0"/>
        <v>695</v>
      </c>
      <c r="J7" s="61">
        <f t="shared" si="0"/>
        <v>1434</v>
      </c>
      <c r="K7" s="61">
        <f t="shared" si="0"/>
        <v>51</v>
      </c>
      <c r="L7" s="61">
        <f t="shared" si="0"/>
        <v>751</v>
      </c>
      <c r="M7" s="61">
        <f t="shared" si="0"/>
        <v>721</v>
      </c>
      <c r="N7" s="61">
        <f t="shared" si="0"/>
        <v>1472</v>
      </c>
      <c r="O7" s="61">
        <f t="shared" si="0"/>
        <v>48</v>
      </c>
      <c r="P7" s="61">
        <f t="shared" si="0"/>
        <v>772</v>
      </c>
      <c r="Q7" s="61">
        <f t="shared" si="0"/>
        <v>686</v>
      </c>
      <c r="R7" s="61">
        <f t="shared" si="0"/>
        <v>1458</v>
      </c>
      <c r="S7" s="61">
        <f t="shared" si="0"/>
        <v>48</v>
      </c>
      <c r="T7" s="61">
        <f t="shared" si="0"/>
        <v>750</v>
      </c>
      <c r="U7" s="61">
        <f t="shared" si="0"/>
        <v>698</v>
      </c>
      <c r="V7" s="61">
        <f t="shared" si="0"/>
        <v>1448</v>
      </c>
      <c r="W7" s="61">
        <f t="shared" si="0"/>
        <v>48</v>
      </c>
      <c r="X7" s="61">
        <f t="shared" si="0"/>
        <v>714</v>
      </c>
      <c r="Y7" s="61">
        <f t="shared" si="0"/>
        <v>668</v>
      </c>
      <c r="Z7" s="61">
        <f t="shared" si="0"/>
        <v>1382</v>
      </c>
      <c r="AA7" s="61">
        <f t="shared" si="0"/>
        <v>44</v>
      </c>
      <c r="AB7" s="61">
        <f t="shared" si="0"/>
        <v>4503</v>
      </c>
      <c r="AC7" s="61">
        <f t="shared" si="0"/>
        <v>4098</v>
      </c>
      <c r="AD7" s="61">
        <f t="shared" si="0"/>
        <v>8601</v>
      </c>
      <c r="AE7" s="61">
        <f t="shared" si="0"/>
        <v>290</v>
      </c>
      <c r="AF7" s="62"/>
      <c r="AG7" s="46"/>
      <c r="BE7" s="46"/>
      <c r="BF7" s="46"/>
      <c r="BG7" s="46"/>
    </row>
    <row r="8" spans="1:59" ht="11.25" customHeight="1" x14ac:dyDescent="0.4">
      <c r="C8" s="63"/>
      <c r="D8" s="64"/>
      <c r="E8" s="65"/>
      <c r="F8" s="65"/>
      <c r="G8" s="65"/>
      <c r="H8" s="64"/>
      <c r="I8" s="65"/>
      <c r="J8" s="65"/>
      <c r="K8" s="65"/>
      <c r="L8" s="64"/>
      <c r="M8" s="65"/>
      <c r="N8" s="65"/>
      <c r="O8" s="65"/>
      <c r="P8" s="64"/>
      <c r="Q8" s="65"/>
      <c r="R8" s="65"/>
      <c r="S8" s="65"/>
      <c r="T8" s="64"/>
      <c r="U8" s="65"/>
      <c r="V8" s="65"/>
      <c r="W8" s="65"/>
      <c r="X8" s="64"/>
      <c r="Y8" s="65"/>
      <c r="Z8" s="65"/>
      <c r="AA8" s="65"/>
      <c r="AB8" s="64"/>
      <c r="AC8" s="64"/>
      <c r="AD8" s="65"/>
      <c r="AE8" s="65"/>
      <c r="AF8" s="62"/>
      <c r="AG8" s="46"/>
      <c r="BE8" s="46"/>
      <c r="BF8" s="46"/>
      <c r="BG8" s="46"/>
    </row>
    <row r="9" spans="1:59" ht="21" customHeight="1" x14ac:dyDescent="0.4">
      <c r="C9" s="66" t="s">
        <v>61</v>
      </c>
      <c r="D9" s="67">
        <f t="shared" ref="D9:AE9" si="1">SUM(D10:D18)</f>
        <v>540</v>
      </c>
      <c r="E9" s="67">
        <f t="shared" si="1"/>
        <v>415</v>
      </c>
      <c r="F9" s="67">
        <f t="shared" si="1"/>
        <v>955</v>
      </c>
      <c r="G9" s="67">
        <f t="shared" si="1"/>
        <v>34</v>
      </c>
      <c r="H9" s="67">
        <f t="shared" si="1"/>
        <v>483</v>
      </c>
      <c r="I9" s="67">
        <f t="shared" si="1"/>
        <v>482</v>
      </c>
      <c r="J9" s="67">
        <f t="shared" si="1"/>
        <v>965</v>
      </c>
      <c r="K9" s="67">
        <f t="shared" si="1"/>
        <v>33</v>
      </c>
      <c r="L9" s="67">
        <f t="shared" si="1"/>
        <v>495</v>
      </c>
      <c r="M9" s="67">
        <f t="shared" si="1"/>
        <v>476</v>
      </c>
      <c r="N9" s="67">
        <f t="shared" si="1"/>
        <v>971</v>
      </c>
      <c r="O9" s="67">
        <f t="shared" si="1"/>
        <v>31</v>
      </c>
      <c r="P9" s="67">
        <f t="shared" si="1"/>
        <v>525</v>
      </c>
      <c r="Q9" s="67">
        <f t="shared" si="1"/>
        <v>432</v>
      </c>
      <c r="R9" s="67">
        <f t="shared" si="1"/>
        <v>957</v>
      </c>
      <c r="S9" s="67">
        <f t="shared" si="1"/>
        <v>30</v>
      </c>
      <c r="T9" s="67">
        <f t="shared" si="1"/>
        <v>497</v>
      </c>
      <c r="U9" s="67">
        <f t="shared" si="1"/>
        <v>466</v>
      </c>
      <c r="V9" s="67">
        <f t="shared" si="1"/>
        <v>963</v>
      </c>
      <c r="W9" s="67">
        <f t="shared" si="1"/>
        <v>31</v>
      </c>
      <c r="X9" s="67">
        <f t="shared" si="1"/>
        <v>442</v>
      </c>
      <c r="Y9" s="67">
        <f t="shared" si="1"/>
        <v>432</v>
      </c>
      <c r="Z9" s="67">
        <f t="shared" si="1"/>
        <v>874</v>
      </c>
      <c r="AA9" s="67">
        <f t="shared" si="1"/>
        <v>27</v>
      </c>
      <c r="AB9" s="67">
        <f t="shared" si="1"/>
        <v>2982</v>
      </c>
      <c r="AC9" s="67">
        <f t="shared" si="1"/>
        <v>2703</v>
      </c>
      <c r="AD9" s="67">
        <f t="shared" si="1"/>
        <v>5685</v>
      </c>
      <c r="AE9" s="67">
        <f t="shared" si="1"/>
        <v>186</v>
      </c>
      <c r="AF9" s="62"/>
      <c r="AG9" s="46"/>
      <c r="BE9" s="46"/>
      <c r="BF9" s="46"/>
      <c r="BG9" s="46"/>
    </row>
    <row r="10" spans="1:59" ht="21" customHeight="1" x14ac:dyDescent="0.4">
      <c r="C10" s="63" t="s">
        <v>62</v>
      </c>
      <c r="D10" s="64">
        <v>45</v>
      </c>
      <c r="E10" s="65">
        <v>22</v>
      </c>
      <c r="F10" s="65">
        <f>SUM(D10:E10)</f>
        <v>67</v>
      </c>
      <c r="G10" s="65">
        <v>2</v>
      </c>
      <c r="H10" s="64">
        <v>29</v>
      </c>
      <c r="I10" s="65">
        <v>27</v>
      </c>
      <c r="J10" s="65">
        <f t="shared" ref="J10:J18" si="2">SUM(H10:I10)</f>
        <v>56</v>
      </c>
      <c r="K10" s="65">
        <v>2</v>
      </c>
      <c r="L10" s="64">
        <v>36</v>
      </c>
      <c r="M10" s="65">
        <v>34</v>
      </c>
      <c r="N10" s="65">
        <f>SUM(L10:M10)</f>
        <v>70</v>
      </c>
      <c r="O10" s="65">
        <v>2</v>
      </c>
      <c r="P10" s="64">
        <v>39</v>
      </c>
      <c r="Q10" s="65">
        <v>29</v>
      </c>
      <c r="R10" s="65">
        <f>SUM(P10:Q10)</f>
        <v>68</v>
      </c>
      <c r="S10" s="65">
        <v>2</v>
      </c>
      <c r="T10" s="64">
        <v>40</v>
      </c>
      <c r="U10" s="65">
        <v>30</v>
      </c>
      <c r="V10" s="65">
        <f>SUM(T10:U10)</f>
        <v>70</v>
      </c>
      <c r="W10" s="65">
        <v>2</v>
      </c>
      <c r="X10" s="64">
        <v>30</v>
      </c>
      <c r="Y10" s="65">
        <v>21</v>
      </c>
      <c r="Z10" s="65">
        <f>SUM(X10:Y10)</f>
        <v>51</v>
      </c>
      <c r="AA10" s="65">
        <v>2</v>
      </c>
      <c r="AB10" s="68">
        <f>SUM(D10,H10,L10,P10,T10,X10)</f>
        <v>219</v>
      </c>
      <c r="AC10" s="65">
        <f>SUM(E10,I10,M10,Q10,U10,Y10)</f>
        <v>163</v>
      </c>
      <c r="AD10" s="65">
        <f>SUM(AB10:AC10)</f>
        <v>382</v>
      </c>
      <c r="AE10" s="65">
        <f>SUM(G10,K10,O10,S10,W10,AA10)</f>
        <v>12</v>
      </c>
      <c r="AF10" s="62"/>
      <c r="AG10" s="46"/>
      <c r="BE10" s="46"/>
      <c r="BF10" s="46"/>
      <c r="BG10" s="46"/>
    </row>
    <row r="11" spans="1:59" ht="21" customHeight="1" x14ac:dyDescent="0.4">
      <c r="C11" s="63" t="s">
        <v>63</v>
      </c>
      <c r="D11" s="64">
        <v>74</v>
      </c>
      <c r="E11" s="65">
        <v>58</v>
      </c>
      <c r="F11" s="65">
        <f t="shared" ref="F11:F18" si="3">SUM(D11:E11)</f>
        <v>132</v>
      </c>
      <c r="G11" s="65">
        <v>5</v>
      </c>
      <c r="H11" s="64">
        <v>73</v>
      </c>
      <c r="I11" s="65">
        <v>67</v>
      </c>
      <c r="J11" s="65">
        <f t="shared" si="2"/>
        <v>140</v>
      </c>
      <c r="K11" s="65">
        <v>5</v>
      </c>
      <c r="L11" s="64">
        <v>53</v>
      </c>
      <c r="M11" s="65">
        <v>64</v>
      </c>
      <c r="N11" s="65">
        <f t="shared" ref="N11:N18" si="4">SUM(L11:M11)</f>
        <v>117</v>
      </c>
      <c r="O11" s="65">
        <v>4</v>
      </c>
      <c r="P11" s="64">
        <v>74</v>
      </c>
      <c r="Q11" s="65">
        <v>66</v>
      </c>
      <c r="R11" s="65">
        <f t="shared" ref="R11:R18" si="5">SUM(P11:Q11)</f>
        <v>140</v>
      </c>
      <c r="S11" s="65">
        <v>4</v>
      </c>
      <c r="T11" s="64">
        <v>60</v>
      </c>
      <c r="U11" s="65">
        <v>59</v>
      </c>
      <c r="V11" s="65">
        <f t="shared" ref="V11:V18" si="6">SUM(T11:U11)</f>
        <v>119</v>
      </c>
      <c r="W11" s="65">
        <v>4</v>
      </c>
      <c r="X11" s="64">
        <v>75</v>
      </c>
      <c r="Y11" s="65">
        <v>62</v>
      </c>
      <c r="Z11" s="65">
        <f t="shared" ref="Z11:Z18" si="7">SUM(X11:Y11)</f>
        <v>137</v>
      </c>
      <c r="AA11" s="65">
        <v>4</v>
      </c>
      <c r="AB11" s="68">
        <f t="shared" ref="AB11:AC30" si="8">SUM(D11,H11,L11,P11,T11,X11)</f>
        <v>409</v>
      </c>
      <c r="AC11" s="65">
        <f t="shared" si="8"/>
        <v>376</v>
      </c>
      <c r="AD11" s="65">
        <f>SUM(AB11:AC11)</f>
        <v>785</v>
      </c>
      <c r="AE11" s="65">
        <f t="shared" ref="AE11:AE22" si="9">SUM(G11,K11,O11,S11,W11,AA11)</f>
        <v>26</v>
      </c>
      <c r="AF11" s="62"/>
      <c r="AG11" s="46"/>
      <c r="BE11" s="46"/>
      <c r="BF11" s="46"/>
      <c r="BG11" s="46"/>
    </row>
    <row r="12" spans="1:59" ht="21" customHeight="1" x14ac:dyDescent="0.4">
      <c r="C12" s="63" t="s">
        <v>64</v>
      </c>
      <c r="D12" s="64">
        <v>54</v>
      </c>
      <c r="E12" s="65">
        <v>29</v>
      </c>
      <c r="F12" s="65">
        <f t="shared" si="3"/>
        <v>83</v>
      </c>
      <c r="G12" s="65">
        <v>3</v>
      </c>
      <c r="H12" s="64">
        <v>51</v>
      </c>
      <c r="I12" s="65">
        <v>44</v>
      </c>
      <c r="J12" s="65">
        <f t="shared" si="2"/>
        <v>95</v>
      </c>
      <c r="K12" s="65">
        <v>3</v>
      </c>
      <c r="L12" s="64">
        <v>28</v>
      </c>
      <c r="M12" s="65">
        <v>41</v>
      </c>
      <c r="N12" s="65">
        <f t="shared" si="4"/>
        <v>69</v>
      </c>
      <c r="O12" s="65">
        <v>2</v>
      </c>
      <c r="P12" s="64">
        <v>51</v>
      </c>
      <c r="Q12" s="65">
        <v>40</v>
      </c>
      <c r="R12" s="65">
        <f t="shared" si="5"/>
        <v>91</v>
      </c>
      <c r="S12" s="65">
        <v>3</v>
      </c>
      <c r="T12" s="64">
        <v>44</v>
      </c>
      <c r="U12" s="65">
        <v>37</v>
      </c>
      <c r="V12" s="65">
        <f t="shared" si="6"/>
        <v>81</v>
      </c>
      <c r="W12" s="65">
        <v>3</v>
      </c>
      <c r="X12" s="64">
        <v>29</v>
      </c>
      <c r="Y12" s="65">
        <v>43</v>
      </c>
      <c r="Z12" s="65">
        <f t="shared" si="7"/>
        <v>72</v>
      </c>
      <c r="AA12" s="65">
        <v>2</v>
      </c>
      <c r="AB12" s="68">
        <f t="shared" si="8"/>
        <v>257</v>
      </c>
      <c r="AC12" s="65">
        <f t="shared" si="8"/>
        <v>234</v>
      </c>
      <c r="AD12" s="65">
        <f t="shared" ref="AD12:AD22" si="10">SUM(AB12:AC12)</f>
        <v>491</v>
      </c>
      <c r="AE12" s="65">
        <f t="shared" si="9"/>
        <v>16</v>
      </c>
      <c r="AF12" s="62"/>
      <c r="AG12" s="46"/>
      <c r="BE12" s="46"/>
      <c r="BF12" s="46"/>
      <c r="BG12" s="46"/>
    </row>
    <row r="13" spans="1:59" ht="21" customHeight="1" x14ac:dyDescent="0.4">
      <c r="C13" s="63" t="s">
        <v>65</v>
      </c>
      <c r="D13" s="69">
        <v>74</v>
      </c>
      <c r="E13" s="65">
        <v>75</v>
      </c>
      <c r="F13" s="65">
        <f t="shared" si="3"/>
        <v>149</v>
      </c>
      <c r="G13" s="65">
        <v>5</v>
      </c>
      <c r="H13" s="64">
        <v>61</v>
      </c>
      <c r="I13" s="65">
        <v>78</v>
      </c>
      <c r="J13" s="65">
        <f t="shared" si="2"/>
        <v>139</v>
      </c>
      <c r="K13" s="65">
        <v>5</v>
      </c>
      <c r="L13" s="64">
        <v>84</v>
      </c>
      <c r="M13" s="65">
        <v>74</v>
      </c>
      <c r="N13" s="65">
        <f t="shared" si="4"/>
        <v>158</v>
      </c>
      <c r="O13" s="65">
        <v>5</v>
      </c>
      <c r="P13" s="64">
        <v>81</v>
      </c>
      <c r="Q13" s="65">
        <v>64</v>
      </c>
      <c r="R13" s="65">
        <f t="shared" si="5"/>
        <v>145</v>
      </c>
      <c r="S13" s="65">
        <v>4</v>
      </c>
      <c r="T13" s="64">
        <v>75</v>
      </c>
      <c r="U13" s="65">
        <v>80</v>
      </c>
      <c r="V13" s="65">
        <f t="shared" si="6"/>
        <v>155</v>
      </c>
      <c r="W13" s="65">
        <v>5</v>
      </c>
      <c r="X13" s="64">
        <v>68</v>
      </c>
      <c r="Y13" s="65">
        <v>76</v>
      </c>
      <c r="Z13" s="65">
        <f t="shared" si="7"/>
        <v>144</v>
      </c>
      <c r="AA13" s="65">
        <v>4</v>
      </c>
      <c r="AB13" s="68">
        <f t="shared" si="8"/>
        <v>443</v>
      </c>
      <c r="AC13" s="65">
        <f t="shared" si="8"/>
        <v>447</v>
      </c>
      <c r="AD13" s="65">
        <f t="shared" si="10"/>
        <v>890</v>
      </c>
      <c r="AE13" s="65">
        <f t="shared" si="9"/>
        <v>28</v>
      </c>
      <c r="AF13" s="62"/>
      <c r="AG13" s="46"/>
      <c r="BE13" s="46"/>
      <c r="BF13" s="46"/>
      <c r="BG13" s="46"/>
    </row>
    <row r="14" spans="1:59" ht="21" customHeight="1" x14ac:dyDescent="0.4">
      <c r="C14" s="63" t="s">
        <v>66</v>
      </c>
      <c r="D14" s="64">
        <v>34</v>
      </c>
      <c r="E14" s="65">
        <v>21</v>
      </c>
      <c r="F14" s="65">
        <f t="shared" si="3"/>
        <v>55</v>
      </c>
      <c r="G14" s="65">
        <v>2</v>
      </c>
      <c r="H14" s="64">
        <v>20</v>
      </c>
      <c r="I14" s="65">
        <v>26</v>
      </c>
      <c r="J14" s="65">
        <f t="shared" si="2"/>
        <v>46</v>
      </c>
      <c r="K14" s="65">
        <v>2</v>
      </c>
      <c r="L14" s="64">
        <v>27</v>
      </c>
      <c r="M14" s="65">
        <v>26</v>
      </c>
      <c r="N14" s="65">
        <f t="shared" si="4"/>
        <v>53</v>
      </c>
      <c r="O14" s="65">
        <v>2</v>
      </c>
      <c r="P14" s="64">
        <v>22</v>
      </c>
      <c r="Q14" s="65">
        <v>23</v>
      </c>
      <c r="R14" s="65">
        <f t="shared" si="5"/>
        <v>45</v>
      </c>
      <c r="S14" s="65">
        <v>2</v>
      </c>
      <c r="T14" s="64">
        <v>23</v>
      </c>
      <c r="U14" s="65">
        <v>27</v>
      </c>
      <c r="V14" s="65">
        <f t="shared" si="6"/>
        <v>50</v>
      </c>
      <c r="W14" s="65">
        <v>2</v>
      </c>
      <c r="X14" s="64">
        <v>24</v>
      </c>
      <c r="Y14" s="65">
        <v>26</v>
      </c>
      <c r="Z14" s="65">
        <f t="shared" si="7"/>
        <v>50</v>
      </c>
      <c r="AA14" s="65">
        <v>2</v>
      </c>
      <c r="AB14" s="68">
        <f t="shared" si="8"/>
        <v>150</v>
      </c>
      <c r="AC14" s="65">
        <f t="shared" si="8"/>
        <v>149</v>
      </c>
      <c r="AD14" s="65">
        <f t="shared" si="10"/>
        <v>299</v>
      </c>
      <c r="AE14" s="65">
        <f t="shared" si="9"/>
        <v>12</v>
      </c>
      <c r="AF14" s="62"/>
      <c r="AG14" s="46"/>
      <c r="BE14" s="46"/>
      <c r="BF14" s="46"/>
      <c r="BG14" s="46"/>
    </row>
    <row r="15" spans="1:59" ht="21" customHeight="1" x14ac:dyDescent="0.4">
      <c r="C15" s="63" t="s">
        <v>67</v>
      </c>
      <c r="D15" s="64">
        <v>45</v>
      </c>
      <c r="E15" s="65">
        <v>43</v>
      </c>
      <c r="F15" s="65">
        <f t="shared" si="3"/>
        <v>88</v>
      </c>
      <c r="G15" s="65">
        <v>3</v>
      </c>
      <c r="H15" s="64">
        <v>70</v>
      </c>
      <c r="I15" s="65">
        <v>38</v>
      </c>
      <c r="J15" s="65">
        <f t="shared" si="2"/>
        <v>108</v>
      </c>
      <c r="K15" s="65">
        <v>4</v>
      </c>
      <c r="L15" s="64">
        <v>62</v>
      </c>
      <c r="M15" s="65">
        <v>61</v>
      </c>
      <c r="N15" s="65">
        <f t="shared" si="4"/>
        <v>123</v>
      </c>
      <c r="O15" s="65">
        <v>4</v>
      </c>
      <c r="P15" s="64">
        <v>54</v>
      </c>
      <c r="Q15" s="65">
        <v>62</v>
      </c>
      <c r="R15" s="65">
        <f t="shared" si="5"/>
        <v>116</v>
      </c>
      <c r="S15" s="65">
        <v>4</v>
      </c>
      <c r="T15" s="64">
        <v>59</v>
      </c>
      <c r="U15" s="65">
        <v>55</v>
      </c>
      <c r="V15" s="65">
        <f t="shared" si="6"/>
        <v>114</v>
      </c>
      <c r="W15" s="65">
        <v>4</v>
      </c>
      <c r="X15" s="64">
        <v>54</v>
      </c>
      <c r="Y15" s="65">
        <v>47</v>
      </c>
      <c r="Z15" s="65">
        <f t="shared" si="7"/>
        <v>101</v>
      </c>
      <c r="AA15" s="65">
        <v>3</v>
      </c>
      <c r="AB15" s="68">
        <f t="shared" si="8"/>
        <v>344</v>
      </c>
      <c r="AC15" s="65">
        <f t="shared" si="8"/>
        <v>306</v>
      </c>
      <c r="AD15" s="65">
        <f t="shared" si="10"/>
        <v>650</v>
      </c>
      <c r="AE15" s="65">
        <f t="shared" si="9"/>
        <v>22</v>
      </c>
      <c r="AF15" s="62"/>
      <c r="AG15" s="46"/>
      <c r="BE15" s="46"/>
      <c r="BF15" s="46"/>
      <c r="BG15" s="46"/>
    </row>
    <row r="16" spans="1:59" ht="21" customHeight="1" x14ac:dyDescent="0.4">
      <c r="C16" s="63" t="s">
        <v>68</v>
      </c>
      <c r="D16" s="64">
        <v>75</v>
      </c>
      <c r="E16" s="65">
        <v>57</v>
      </c>
      <c r="F16" s="65">
        <f t="shared" si="3"/>
        <v>132</v>
      </c>
      <c r="G16" s="65">
        <v>5</v>
      </c>
      <c r="H16" s="64">
        <v>57</v>
      </c>
      <c r="I16" s="65">
        <v>69</v>
      </c>
      <c r="J16" s="65">
        <f t="shared" si="2"/>
        <v>126</v>
      </c>
      <c r="K16" s="65">
        <v>4</v>
      </c>
      <c r="L16" s="64">
        <v>67</v>
      </c>
      <c r="M16" s="65">
        <v>58</v>
      </c>
      <c r="N16" s="65">
        <f t="shared" si="4"/>
        <v>125</v>
      </c>
      <c r="O16" s="65">
        <v>4</v>
      </c>
      <c r="P16" s="64">
        <v>73</v>
      </c>
      <c r="Q16" s="65">
        <v>52</v>
      </c>
      <c r="R16" s="65">
        <f t="shared" si="5"/>
        <v>125</v>
      </c>
      <c r="S16" s="65">
        <v>4</v>
      </c>
      <c r="T16" s="64">
        <v>85</v>
      </c>
      <c r="U16" s="65">
        <v>54</v>
      </c>
      <c r="V16" s="65">
        <f t="shared" si="6"/>
        <v>139</v>
      </c>
      <c r="W16" s="65">
        <v>4</v>
      </c>
      <c r="X16" s="64">
        <v>53</v>
      </c>
      <c r="Y16" s="65">
        <v>39</v>
      </c>
      <c r="Z16" s="65">
        <f t="shared" si="7"/>
        <v>92</v>
      </c>
      <c r="AA16" s="65">
        <v>3</v>
      </c>
      <c r="AB16" s="68">
        <f t="shared" si="8"/>
        <v>410</v>
      </c>
      <c r="AC16" s="65">
        <f t="shared" si="8"/>
        <v>329</v>
      </c>
      <c r="AD16" s="65">
        <f t="shared" si="10"/>
        <v>739</v>
      </c>
      <c r="AE16" s="65">
        <f t="shared" si="9"/>
        <v>24</v>
      </c>
      <c r="AF16" s="62"/>
      <c r="AG16" s="46"/>
      <c r="BE16" s="46"/>
      <c r="BF16" s="46"/>
      <c r="BG16" s="46"/>
    </row>
    <row r="17" spans="3:59" ht="21" customHeight="1" x14ac:dyDescent="0.4">
      <c r="C17" s="63" t="s">
        <v>69</v>
      </c>
      <c r="D17" s="64">
        <v>70</v>
      </c>
      <c r="E17" s="65">
        <v>68</v>
      </c>
      <c r="F17" s="65">
        <f t="shared" si="3"/>
        <v>138</v>
      </c>
      <c r="G17" s="65">
        <v>5</v>
      </c>
      <c r="H17" s="64">
        <v>78</v>
      </c>
      <c r="I17" s="65">
        <v>69</v>
      </c>
      <c r="J17" s="65">
        <f t="shared" si="2"/>
        <v>147</v>
      </c>
      <c r="K17" s="65">
        <v>5</v>
      </c>
      <c r="L17" s="64">
        <v>80</v>
      </c>
      <c r="M17" s="65">
        <v>72</v>
      </c>
      <c r="N17" s="65">
        <f t="shared" si="4"/>
        <v>152</v>
      </c>
      <c r="O17" s="65">
        <v>5</v>
      </c>
      <c r="P17" s="64">
        <v>82</v>
      </c>
      <c r="Q17" s="65">
        <v>60</v>
      </c>
      <c r="R17" s="65">
        <f t="shared" si="5"/>
        <v>142</v>
      </c>
      <c r="S17" s="65">
        <v>4</v>
      </c>
      <c r="T17" s="64">
        <v>68</v>
      </c>
      <c r="U17" s="65">
        <v>73</v>
      </c>
      <c r="V17" s="65">
        <f t="shared" si="6"/>
        <v>141</v>
      </c>
      <c r="W17" s="65">
        <v>4</v>
      </c>
      <c r="X17" s="64">
        <v>66</v>
      </c>
      <c r="Y17" s="65">
        <v>66</v>
      </c>
      <c r="Z17" s="65">
        <f t="shared" si="7"/>
        <v>132</v>
      </c>
      <c r="AA17" s="65">
        <v>4</v>
      </c>
      <c r="AB17" s="68">
        <f t="shared" si="8"/>
        <v>444</v>
      </c>
      <c r="AC17" s="65">
        <f t="shared" si="8"/>
        <v>408</v>
      </c>
      <c r="AD17" s="65">
        <f t="shared" si="10"/>
        <v>852</v>
      </c>
      <c r="AE17" s="65">
        <f t="shared" si="9"/>
        <v>27</v>
      </c>
      <c r="AF17" s="62"/>
      <c r="AG17" s="46"/>
      <c r="BE17" s="46"/>
      <c r="BF17" s="46"/>
      <c r="BG17" s="46"/>
    </row>
    <row r="18" spans="3:59" ht="21" customHeight="1" x14ac:dyDescent="0.4">
      <c r="C18" s="63" t="s">
        <v>70</v>
      </c>
      <c r="D18" s="64">
        <v>69</v>
      </c>
      <c r="E18" s="65">
        <v>42</v>
      </c>
      <c r="F18" s="65">
        <f t="shared" si="3"/>
        <v>111</v>
      </c>
      <c r="G18" s="65">
        <v>4</v>
      </c>
      <c r="H18" s="64">
        <v>44</v>
      </c>
      <c r="I18" s="65">
        <v>64</v>
      </c>
      <c r="J18" s="65">
        <f t="shared" si="2"/>
        <v>108</v>
      </c>
      <c r="K18" s="65">
        <v>3</v>
      </c>
      <c r="L18" s="64">
        <v>58</v>
      </c>
      <c r="M18" s="65">
        <v>46</v>
      </c>
      <c r="N18" s="65">
        <f t="shared" si="4"/>
        <v>104</v>
      </c>
      <c r="O18" s="65">
        <v>3</v>
      </c>
      <c r="P18" s="64">
        <v>49</v>
      </c>
      <c r="Q18" s="65">
        <v>36</v>
      </c>
      <c r="R18" s="65">
        <f t="shared" si="5"/>
        <v>85</v>
      </c>
      <c r="S18" s="65">
        <v>3</v>
      </c>
      <c r="T18" s="64">
        <v>43</v>
      </c>
      <c r="U18" s="65">
        <v>51</v>
      </c>
      <c r="V18" s="65">
        <f t="shared" si="6"/>
        <v>94</v>
      </c>
      <c r="W18" s="65">
        <v>3</v>
      </c>
      <c r="X18" s="64">
        <v>43</v>
      </c>
      <c r="Y18" s="65">
        <v>52</v>
      </c>
      <c r="Z18" s="65">
        <f t="shared" si="7"/>
        <v>95</v>
      </c>
      <c r="AA18" s="65">
        <v>3</v>
      </c>
      <c r="AB18" s="68">
        <f t="shared" si="8"/>
        <v>306</v>
      </c>
      <c r="AC18" s="65">
        <f t="shared" si="8"/>
        <v>291</v>
      </c>
      <c r="AD18" s="65">
        <f t="shared" si="10"/>
        <v>597</v>
      </c>
      <c r="AE18" s="65">
        <f t="shared" si="9"/>
        <v>19</v>
      </c>
      <c r="AF18" s="62"/>
      <c r="AG18" s="46"/>
      <c r="BE18" s="46"/>
      <c r="BF18" s="46"/>
      <c r="BG18" s="46"/>
    </row>
    <row r="19" spans="3:59" ht="21" customHeight="1" x14ac:dyDescent="0.4">
      <c r="C19" s="66" t="s">
        <v>71</v>
      </c>
      <c r="D19" s="67">
        <f t="shared" ref="D19:AE19" si="11">SUM(D20:D22)</f>
        <v>119</v>
      </c>
      <c r="E19" s="67">
        <f t="shared" si="11"/>
        <v>121</v>
      </c>
      <c r="F19" s="67">
        <f t="shared" si="11"/>
        <v>240</v>
      </c>
      <c r="G19" s="67">
        <f t="shared" si="11"/>
        <v>8</v>
      </c>
      <c r="H19" s="67">
        <f t="shared" si="11"/>
        <v>141</v>
      </c>
      <c r="I19" s="67">
        <f t="shared" si="11"/>
        <v>129</v>
      </c>
      <c r="J19" s="67">
        <f t="shared" si="11"/>
        <v>270</v>
      </c>
      <c r="K19" s="67">
        <f t="shared" si="11"/>
        <v>10</v>
      </c>
      <c r="L19" s="67">
        <f t="shared" si="11"/>
        <v>126</v>
      </c>
      <c r="M19" s="67">
        <f t="shared" si="11"/>
        <v>130</v>
      </c>
      <c r="N19" s="67">
        <f t="shared" si="11"/>
        <v>256</v>
      </c>
      <c r="O19" s="67">
        <f t="shared" si="11"/>
        <v>8</v>
      </c>
      <c r="P19" s="67">
        <f t="shared" si="11"/>
        <v>144</v>
      </c>
      <c r="Q19" s="67">
        <f t="shared" si="11"/>
        <v>144</v>
      </c>
      <c r="R19" s="67">
        <f t="shared" si="11"/>
        <v>288</v>
      </c>
      <c r="S19" s="67">
        <f t="shared" si="11"/>
        <v>9</v>
      </c>
      <c r="T19" s="67">
        <f t="shared" si="11"/>
        <v>125</v>
      </c>
      <c r="U19" s="67">
        <f t="shared" si="11"/>
        <v>127</v>
      </c>
      <c r="V19" s="67">
        <f t="shared" si="11"/>
        <v>252</v>
      </c>
      <c r="W19" s="67">
        <f t="shared" si="11"/>
        <v>8</v>
      </c>
      <c r="X19" s="67">
        <f t="shared" si="11"/>
        <v>149</v>
      </c>
      <c r="Y19" s="67">
        <f t="shared" si="11"/>
        <v>116</v>
      </c>
      <c r="Z19" s="67">
        <f t="shared" si="11"/>
        <v>265</v>
      </c>
      <c r="AA19" s="67">
        <f t="shared" si="11"/>
        <v>8</v>
      </c>
      <c r="AB19" s="67">
        <f t="shared" si="11"/>
        <v>804</v>
      </c>
      <c r="AC19" s="67">
        <f t="shared" si="11"/>
        <v>767</v>
      </c>
      <c r="AD19" s="67">
        <f t="shared" si="11"/>
        <v>1571</v>
      </c>
      <c r="AE19" s="67">
        <f t="shared" si="11"/>
        <v>51</v>
      </c>
      <c r="AF19" s="62"/>
      <c r="AG19" s="46"/>
      <c r="BE19" s="46"/>
      <c r="BF19" s="46"/>
      <c r="BG19" s="46"/>
    </row>
    <row r="20" spans="3:59" ht="21" customHeight="1" x14ac:dyDescent="0.4">
      <c r="C20" s="70" t="s">
        <v>72</v>
      </c>
      <c r="D20" s="64">
        <v>24</v>
      </c>
      <c r="E20" s="65">
        <v>33</v>
      </c>
      <c r="F20" s="65">
        <f>SUM(D20:E20)</f>
        <v>57</v>
      </c>
      <c r="G20" s="65">
        <v>2</v>
      </c>
      <c r="H20" s="64">
        <v>39</v>
      </c>
      <c r="I20" s="65">
        <v>38</v>
      </c>
      <c r="J20" s="65">
        <f>SUM(H20:I20)</f>
        <v>77</v>
      </c>
      <c r="K20" s="65">
        <v>3</v>
      </c>
      <c r="L20" s="64">
        <v>32</v>
      </c>
      <c r="M20" s="65">
        <v>42</v>
      </c>
      <c r="N20" s="65">
        <f>SUM(L20:M20)</f>
        <v>74</v>
      </c>
      <c r="O20" s="65">
        <v>2</v>
      </c>
      <c r="P20" s="64">
        <v>34</v>
      </c>
      <c r="Q20" s="65">
        <v>34</v>
      </c>
      <c r="R20" s="65">
        <f>SUM(P20:Q20)</f>
        <v>68</v>
      </c>
      <c r="S20" s="65">
        <v>2</v>
      </c>
      <c r="T20" s="64">
        <v>31</v>
      </c>
      <c r="U20" s="65">
        <v>33</v>
      </c>
      <c r="V20" s="65">
        <f>SUM(T20:U20)</f>
        <v>64</v>
      </c>
      <c r="W20" s="65">
        <v>2</v>
      </c>
      <c r="X20" s="64">
        <v>30</v>
      </c>
      <c r="Y20" s="65">
        <v>34</v>
      </c>
      <c r="Z20" s="65">
        <f>SUM(X20:Y20)</f>
        <v>64</v>
      </c>
      <c r="AA20" s="65">
        <v>2</v>
      </c>
      <c r="AB20" s="68">
        <f t="shared" si="8"/>
        <v>190</v>
      </c>
      <c r="AC20" s="65">
        <f t="shared" si="8"/>
        <v>214</v>
      </c>
      <c r="AD20" s="65">
        <f t="shared" si="10"/>
        <v>404</v>
      </c>
      <c r="AE20" s="65">
        <f t="shared" si="9"/>
        <v>13</v>
      </c>
      <c r="AF20" s="62"/>
      <c r="AG20" s="46"/>
      <c r="BE20" s="46"/>
      <c r="BF20" s="46"/>
      <c r="BG20" s="46"/>
    </row>
    <row r="21" spans="3:59" ht="21" customHeight="1" x14ac:dyDescent="0.4">
      <c r="C21" s="70" t="s">
        <v>73</v>
      </c>
      <c r="D21" s="64">
        <v>32</v>
      </c>
      <c r="E21" s="65">
        <v>23</v>
      </c>
      <c r="F21" s="65">
        <f>SUM(D21:E21)</f>
        <v>55</v>
      </c>
      <c r="G21" s="65">
        <v>2</v>
      </c>
      <c r="H21" s="64">
        <v>27</v>
      </c>
      <c r="I21" s="65">
        <v>24</v>
      </c>
      <c r="J21" s="65">
        <f>SUM(H21:I21)</f>
        <v>51</v>
      </c>
      <c r="K21" s="65">
        <v>2</v>
      </c>
      <c r="L21" s="64">
        <v>32</v>
      </c>
      <c r="M21" s="65">
        <v>27</v>
      </c>
      <c r="N21" s="65">
        <f>SUM(L21:M21)</f>
        <v>59</v>
      </c>
      <c r="O21" s="65">
        <v>2</v>
      </c>
      <c r="P21" s="64">
        <v>41</v>
      </c>
      <c r="Q21" s="65">
        <v>40</v>
      </c>
      <c r="R21" s="65">
        <f>SUM(P21:Q21)</f>
        <v>81</v>
      </c>
      <c r="S21" s="65">
        <v>3</v>
      </c>
      <c r="T21" s="64">
        <v>36</v>
      </c>
      <c r="U21" s="65">
        <v>34</v>
      </c>
      <c r="V21" s="65">
        <f>SUM(T21:U21)</f>
        <v>70</v>
      </c>
      <c r="W21" s="65">
        <v>2</v>
      </c>
      <c r="X21" s="64">
        <v>42</v>
      </c>
      <c r="Y21" s="65">
        <v>30</v>
      </c>
      <c r="Z21" s="65">
        <f>SUM(X21:Y21)</f>
        <v>72</v>
      </c>
      <c r="AA21" s="65">
        <v>2</v>
      </c>
      <c r="AB21" s="68">
        <f t="shared" si="8"/>
        <v>210</v>
      </c>
      <c r="AC21" s="65">
        <f t="shared" si="8"/>
        <v>178</v>
      </c>
      <c r="AD21" s="65">
        <f t="shared" si="10"/>
        <v>388</v>
      </c>
      <c r="AE21" s="65">
        <f t="shared" si="9"/>
        <v>13</v>
      </c>
      <c r="AF21" s="62"/>
      <c r="AG21" s="46"/>
      <c r="BE21" s="46"/>
      <c r="BF21" s="46"/>
      <c r="BG21" s="46"/>
    </row>
    <row r="22" spans="3:59" ht="21" customHeight="1" x14ac:dyDescent="0.4">
      <c r="C22" s="70" t="s">
        <v>74</v>
      </c>
      <c r="D22" s="64">
        <v>63</v>
      </c>
      <c r="E22" s="65">
        <v>65</v>
      </c>
      <c r="F22" s="65">
        <f>SUM(D22:E22)</f>
        <v>128</v>
      </c>
      <c r="G22" s="65">
        <v>4</v>
      </c>
      <c r="H22" s="64">
        <v>75</v>
      </c>
      <c r="I22" s="65">
        <v>67</v>
      </c>
      <c r="J22" s="65">
        <f>SUM(H22:I22)</f>
        <v>142</v>
      </c>
      <c r="K22" s="65">
        <v>5</v>
      </c>
      <c r="L22" s="64">
        <v>62</v>
      </c>
      <c r="M22" s="65">
        <v>61</v>
      </c>
      <c r="N22" s="65">
        <f>SUM(L22:M22)</f>
        <v>123</v>
      </c>
      <c r="O22" s="65">
        <v>4</v>
      </c>
      <c r="P22" s="64">
        <v>69</v>
      </c>
      <c r="Q22" s="65">
        <v>70</v>
      </c>
      <c r="R22" s="65">
        <f>SUM(P22:Q22)</f>
        <v>139</v>
      </c>
      <c r="S22" s="65">
        <v>4</v>
      </c>
      <c r="T22" s="64">
        <v>58</v>
      </c>
      <c r="U22" s="65">
        <v>60</v>
      </c>
      <c r="V22" s="65">
        <f>SUM(T22:U22)</f>
        <v>118</v>
      </c>
      <c r="W22" s="65">
        <v>4</v>
      </c>
      <c r="X22" s="64">
        <v>77</v>
      </c>
      <c r="Y22" s="65">
        <v>52</v>
      </c>
      <c r="Z22" s="65">
        <f>SUM(X22:Y22)</f>
        <v>129</v>
      </c>
      <c r="AA22" s="65">
        <v>4</v>
      </c>
      <c r="AB22" s="68">
        <f t="shared" si="8"/>
        <v>404</v>
      </c>
      <c r="AC22" s="65">
        <f t="shared" si="8"/>
        <v>375</v>
      </c>
      <c r="AD22" s="65">
        <f t="shared" si="10"/>
        <v>779</v>
      </c>
      <c r="AE22" s="65">
        <f t="shared" si="9"/>
        <v>25</v>
      </c>
      <c r="AF22" s="62"/>
      <c r="AG22" s="46"/>
      <c r="BE22" s="46"/>
      <c r="BF22" s="46"/>
      <c r="BG22" s="46"/>
    </row>
    <row r="23" spans="3:59" ht="21" customHeight="1" x14ac:dyDescent="0.4">
      <c r="C23" s="71" t="s">
        <v>75</v>
      </c>
      <c r="D23" s="67">
        <f t="shared" ref="D23:AE23" si="12">SUM(D24:D25)</f>
        <v>51</v>
      </c>
      <c r="E23" s="67">
        <f t="shared" si="12"/>
        <v>43</v>
      </c>
      <c r="F23" s="67">
        <f t="shared" si="12"/>
        <v>94</v>
      </c>
      <c r="G23" s="67">
        <f t="shared" si="12"/>
        <v>4</v>
      </c>
      <c r="H23" s="67">
        <f t="shared" si="12"/>
        <v>41</v>
      </c>
      <c r="I23" s="67">
        <f t="shared" si="12"/>
        <v>33</v>
      </c>
      <c r="J23" s="67">
        <f t="shared" si="12"/>
        <v>74</v>
      </c>
      <c r="K23" s="67">
        <f t="shared" si="12"/>
        <v>3</v>
      </c>
      <c r="L23" s="67">
        <f t="shared" si="12"/>
        <v>55</v>
      </c>
      <c r="M23" s="67">
        <f t="shared" si="12"/>
        <v>51</v>
      </c>
      <c r="N23" s="67">
        <f t="shared" si="12"/>
        <v>106</v>
      </c>
      <c r="O23" s="67">
        <f t="shared" si="12"/>
        <v>4</v>
      </c>
      <c r="P23" s="67">
        <f t="shared" si="12"/>
        <v>34</v>
      </c>
      <c r="Q23" s="67">
        <f t="shared" si="12"/>
        <v>55</v>
      </c>
      <c r="R23" s="67">
        <f t="shared" si="12"/>
        <v>89</v>
      </c>
      <c r="S23" s="67">
        <f t="shared" si="12"/>
        <v>3</v>
      </c>
      <c r="T23" s="67">
        <f t="shared" si="12"/>
        <v>52</v>
      </c>
      <c r="U23" s="67">
        <f t="shared" si="12"/>
        <v>45</v>
      </c>
      <c r="V23" s="67">
        <f t="shared" si="12"/>
        <v>97</v>
      </c>
      <c r="W23" s="67">
        <f t="shared" si="12"/>
        <v>4</v>
      </c>
      <c r="X23" s="67">
        <f t="shared" si="12"/>
        <v>52</v>
      </c>
      <c r="Y23" s="67">
        <f t="shared" si="12"/>
        <v>43</v>
      </c>
      <c r="Z23" s="67">
        <f t="shared" si="12"/>
        <v>95</v>
      </c>
      <c r="AA23" s="67">
        <f t="shared" si="12"/>
        <v>3</v>
      </c>
      <c r="AB23" s="67">
        <f t="shared" si="12"/>
        <v>285</v>
      </c>
      <c r="AC23" s="67">
        <f t="shared" si="12"/>
        <v>270</v>
      </c>
      <c r="AD23" s="67">
        <f t="shared" si="12"/>
        <v>555</v>
      </c>
      <c r="AE23" s="67">
        <f t="shared" si="12"/>
        <v>21</v>
      </c>
      <c r="AF23" s="62"/>
      <c r="AG23" s="46"/>
      <c r="BE23" s="46"/>
      <c r="BF23" s="46"/>
      <c r="BG23" s="46"/>
    </row>
    <row r="24" spans="3:59" ht="21" customHeight="1" x14ac:dyDescent="0.4">
      <c r="C24" s="70" t="s">
        <v>76</v>
      </c>
      <c r="D24" s="64">
        <v>44</v>
      </c>
      <c r="E24" s="65">
        <v>34</v>
      </c>
      <c r="F24" s="65">
        <f>SUM(D24:E24)</f>
        <v>78</v>
      </c>
      <c r="G24" s="65">
        <v>3</v>
      </c>
      <c r="H24" s="64">
        <v>35</v>
      </c>
      <c r="I24" s="65">
        <v>29</v>
      </c>
      <c r="J24" s="65">
        <f>SUM(H24:I24)</f>
        <v>64</v>
      </c>
      <c r="K24" s="65">
        <v>2</v>
      </c>
      <c r="L24" s="64">
        <v>47</v>
      </c>
      <c r="M24" s="65">
        <v>44</v>
      </c>
      <c r="N24" s="65">
        <f>SUM(L24:M24)</f>
        <v>91</v>
      </c>
      <c r="O24" s="65">
        <v>3</v>
      </c>
      <c r="P24" s="64">
        <v>26</v>
      </c>
      <c r="Q24" s="65">
        <v>46</v>
      </c>
      <c r="R24" s="65">
        <f>SUM(P24:Q24)</f>
        <v>72</v>
      </c>
      <c r="S24" s="65">
        <v>2</v>
      </c>
      <c r="T24" s="64">
        <v>40</v>
      </c>
      <c r="U24" s="65">
        <v>38</v>
      </c>
      <c r="V24" s="65">
        <f>SUM(T24:U24)</f>
        <v>78</v>
      </c>
      <c r="W24" s="65">
        <v>3</v>
      </c>
      <c r="X24" s="64">
        <v>38</v>
      </c>
      <c r="Y24" s="65">
        <v>33</v>
      </c>
      <c r="Z24" s="65">
        <f>SUM(X24:Y24)</f>
        <v>71</v>
      </c>
      <c r="AA24" s="65">
        <v>2</v>
      </c>
      <c r="AB24" s="68">
        <f t="shared" si="8"/>
        <v>230</v>
      </c>
      <c r="AC24" s="65">
        <f t="shared" si="8"/>
        <v>224</v>
      </c>
      <c r="AD24" s="65">
        <f>SUM(AB24:AC24)</f>
        <v>454</v>
      </c>
      <c r="AE24" s="65">
        <f>SUM(G24,K24,O24,S24,W24,AA24)</f>
        <v>15</v>
      </c>
      <c r="AF24" s="62"/>
      <c r="AG24" s="46"/>
      <c r="BE24" s="46"/>
      <c r="BF24" s="46"/>
      <c r="BG24" s="46"/>
    </row>
    <row r="25" spans="3:59" ht="21" customHeight="1" x14ac:dyDescent="0.4">
      <c r="C25" s="70" t="s">
        <v>77</v>
      </c>
      <c r="D25" s="64">
        <v>7</v>
      </c>
      <c r="E25" s="65">
        <v>9</v>
      </c>
      <c r="F25" s="65">
        <f>SUM(D25:E25)</f>
        <v>16</v>
      </c>
      <c r="G25" s="65">
        <v>1</v>
      </c>
      <c r="H25" s="64">
        <v>6</v>
      </c>
      <c r="I25" s="65">
        <v>4</v>
      </c>
      <c r="J25" s="65">
        <f>SUM(H25:I25)</f>
        <v>10</v>
      </c>
      <c r="K25" s="65">
        <v>1</v>
      </c>
      <c r="L25" s="64">
        <v>8</v>
      </c>
      <c r="M25" s="65">
        <v>7</v>
      </c>
      <c r="N25" s="65">
        <f>SUM(L25:M25)</f>
        <v>15</v>
      </c>
      <c r="O25" s="65">
        <v>1</v>
      </c>
      <c r="P25" s="64">
        <v>8</v>
      </c>
      <c r="Q25" s="65">
        <v>9</v>
      </c>
      <c r="R25" s="65">
        <f>SUM(P25:Q25)</f>
        <v>17</v>
      </c>
      <c r="S25" s="65">
        <v>1</v>
      </c>
      <c r="T25" s="64">
        <v>12</v>
      </c>
      <c r="U25" s="65">
        <v>7</v>
      </c>
      <c r="V25" s="65">
        <f>SUM(T25:U25)</f>
        <v>19</v>
      </c>
      <c r="W25" s="65">
        <v>1</v>
      </c>
      <c r="X25" s="64">
        <v>14</v>
      </c>
      <c r="Y25" s="65">
        <v>10</v>
      </c>
      <c r="Z25" s="65">
        <f>SUM(X25:Y25)</f>
        <v>24</v>
      </c>
      <c r="AA25" s="65">
        <v>1</v>
      </c>
      <c r="AB25" s="68">
        <f t="shared" si="8"/>
        <v>55</v>
      </c>
      <c r="AC25" s="65">
        <f t="shared" si="8"/>
        <v>46</v>
      </c>
      <c r="AD25" s="65">
        <f>SUM(AB25:AC25)</f>
        <v>101</v>
      </c>
      <c r="AE25" s="65">
        <f>SUM(G25,K25,O25,S25,W25,AA25)</f>
        <v>6</v>
      </c>
      <c r="AF25" s="72"/>
      <c r="AG25" s="46"/>
      <c r="BE25" s="46"/>
      <c r="BF25" s="46"/>
      <c r="BG25" s="46"/>
    </row>
    <row r="26" spans="3:59" ht="21" customHeight="1" x14ac:dyDescent="0.4">
      <c r="C26" s="71" t="s">
        <v>78</v>
      </c>
      <c r="D26" s="67">
        <f t="shared" ref="D26:R26" si="13">SUM(D27:D30)</f>
        <v>67</v>
      </c>
      <c r="E26" s="67">
        <f t="shared" si="13"/>
        <v>51</v>
      </c>
      <c r="F26" s="67">
        <f t="shared" si="13"/>
        <v>118</v>
      </c>
      <c r="G26" s="67">
        <f t="shared" si="13"/>
        <v>5</v>
      </c>
      <c r="H26" s="67">
        <f t="shared" si="13"/>
        <v>74</v>
      </c>
      <c r="I26" s="67">
        <f t="shared" si="13"/>
        <v>51</v>
      </c>
      <c r="J26" s="67">
        <f t="shared" si="13"/>
        <v>125</v>
      </c>
      <c r="K26" s="67">
        <f t="shared" si="13"/>
        <v>5</v>
      </c>
      <c r="L26" s="67">
        <f t="shared" si="13"/>
        <v>75</v>
      </c>
      <c r="M26" s="67">
        <f t="shared" si="13"/>
        <v>64</v>
      </c>
      <c r="N26" s="67">
        <f t="shared" si="13"/>
        <v>139</v>
      </c>
      <c r="O26" s="67">
        <f t="shared" si="13"/>
        <v>5</v>
      </c>
      <c r="P26" s="67">
        <f t="shared" si="13"/>
        <v>69</v>
      </c>
      <c r="Q26" s="67">
        <f t="shared" si="13"/>
        <v>55</v>
      </c>
      <c r="R26" s="67">
        <f t="shared" si="13"/>
        <v>124</v>
      </c>
      <c r="S26" s="67">
        <f>SUM(S27:S30)+1</f>
        <v>6</v>
      </c>
      <c r="T26" s="67">
        <f t="shared" ref="T26:AE26" si="14">SUM(T27:T30)</f>
        <v>76</v>
      </c>
      <c r="U26" s="67">
        <f t="shared" si="14"/>
        <v>60</v>
      </c>
      <c r="V26" s="67">
        <f t="shared" si="14"/>
        <v>136</v>
      </c>
      <c r="W26" s="67">
        <f t="shared" si="14"/>
        <v>5</v>
      </c>
      <c r="X26" s="67">
        <f t="shared" si="14"/>
        <v>71</v>
      </c>
      <c r="Y26" s="67">
        <f t="shared" si="14"/>
        <v>77</v>
      </c>
      <c r="Z26" s="67">
        <f t="shared" si="14"/>
        <v>148</v>
      </c>
      <c r="AA26" s="67">
        <f t="shared" si="14"/>
        <v>6</v>
      </c>
      <c r="AB26" s="67">
        <f t="shared" si="14"/>
        <v>432</v>
      </c>
      <c r="AC26" s="67">
        <f t="shared" si="14"/>
        <v>358</v>
      </c>
      <c r="AD26" s="67">
        <f t="shared" si="14"/>
        <v>790</v>
      </c>
      <c r="AE26" s="67">
        <f t="shared" si="14"/>
        <v>32</v>
      </c>
      <c r="AF26" s="46"/>
      <c r="AG26" s="46"/>
      <c r="BE26" s="46"/>
      <c r="BF26" s="46"/>
      <c r="BG26" s="46"/>
    </row>
    <row r="27" spans="3:59" ht="21" customHeight="1" x14ac:dyDescent="0.4">
      <c r="C27" s="70" t="s">
        <v>79</v>
      </c>
      <c r="D27" s="64">
        <v>23</v>
      </c>
      <c r="E27" s="65">
        <v>14</v>
      </c>
      <c r="F27" s="65">
        <f>SUM(D27:E27)</f>
        <v>37</v>
      </c>
      <c r="G27" s="65">
        <v>2</v>
      </c>
      <c r="H27" s="64">
        <v>26</v>
      </c>
      <c r="I27" s="65">
        <v>21</v>
      </c>
      <c r="J27" s="65">
        <f>SUM(H27:I27)</f>
        <v>47</v>
      </c>
      <c r="K27" s="65">
        <v>2</v>
      </c>
      <c r="L27" s="64">
        <v>28</v>
      </c>
      <c r="M27" s="65">
        <v>20</v>
      </c>
      <c r="N27" s="65">
        <f>SUM(L27:M27)</f>
        <v>48</v>
      </c>
      <c r="O27" s="65">
        <v>2</v>
      </c>
      <c r="P27" s="64">
        <v>25</v>
      </c>
      <c r="Q27" s="65">
        <v>22</v>
      </c>
      <c r="R27" s="65">
        <f>SUM(P27:Q27)</f>
        <v>47</v>
      </c>
      <c r="S27" s="65">
        <v>2</v>
      </c>
      <c r="T27" s="64">
        <v>21</v>
      </c>
      <c r="U27" s="65">
        <v>20</v>
      </c>
      <c r="V27" s="65">
        <f>SUM(T27:U27)</f>
        <v>41</v>
      </c>
      <c r="W27" s="65">
        <v>2</v>
      </c>
      <c r="X27" s="64">
        <v>23</v>
      </c>
      <c r="Y27" s="65">
        <v>24</v>
      </c>
      <c r="Z27" s="65">
        <f>SUM(X27:Y27)</f>
        <v>47</v>
      </c>
      <c r="AA27" s="65">
        <v>2</v>
      </c>
      <c r="AB27" s="68">
        <f t="shared" si="8"/>
        <v>146</v>
      </c>
      <c r="AC27" s="65">
        <f t="shared" si="8"/>
        <v>121</v>
      </c>
      <c r="AD27" s="65">
        <f>SUM(AB27:AC27)</f>
        <v>267</v>
      </c>
      <c r="AE27" s="65">
        <f>SUM(G27,K27,O27,S27,W27,AA27)</f>
        <v>12</v>
      </c>
      <c r="AF27" s="46"/>
      <c r="AG27" s="46"/>
      <c r="BE27" s="46"/>
      <c r="BF27" s="46"/>
      <c r="BG27" s="46"/>
    </row>
    <row r="28" spans="3:59" ht="21" customHeight="1" x14ac:dyDescent="0.4">
      <c r="C28" s="70" t="s">
        <v>80</v>
      </c>
      <c r="D28" s="64">
        <v>28</v>
      </c>
      <c r="E28" s="65">
        <v>23</v>
      </c>
      <c r="F28" s="65">
        <f>SUM(D28:E28)</f>
        <v>51</v>
      </c>
      <c r="G28" s="65">
        <v>2</v>
      </c>
      <c r="H28" s="64">
        <v>33</v>
      </c>
      <c r="I28" s="65">
        <v>19</v>
      </c>
      <c r="J28" s="65">
        <f>SUM(H28:I28)</f>
        <v>52</v>
      </c>
      <c r="K28" s="65">
        <v>2</v>
      </c>
      <c r="L28" s="64">
        <v>28</v>
      </c>
      <c r="M28" s="65">
        <v>26</v>
      </c>
      <c r="N28" s="65">
        <f>SUM(L28:M28)</f>
        <v>54</v>
      </c>
      <c r="O28" s="65">
        <v>2</v>
      </c>
      <c r="P28" s="64">
        <v>24</v>
      </c>
      <c r="Q28" s="65">
        <v>23</v>
      </c>
      <c r="R28" s="65">
        <f>SUM(P28:Q28)</f>
        <v>47</v>
      </c>
      <c r="S28" s="65">
        <v>2</v>
      </c>
      <c r="T28" s="64">
        <v>35</v>
      </c>
      <c r="U28" s="65">
        <v>25</v>
      </c>
      <c r="V28" s="65">
        <f>SUM(T28:U28)</f>
        <v>60</v>
      </c>
      <c r="W28" s="65">
        <v>2</v>
      </c>
      <c r="X28" s="64">
        <v>28</v>
      </c>
      <c r="Y28" s="65">
        <v>32</v>
      </c>
      <c r="Z28" s="65">
        <f>SUM(X28:Y28)</f>
        <v>60</v>
      </c>
      <c r="AA28" s="65">
        <v>2</v>
      </c>
      <c r="AB28" s="68">
        <f t="shared" si="8"/>
        <v>176</v>
      </c>
      <c r="AC28" s="65">
        <f t="shared" si="8"/>
        <v>148</v>
      </c>
      <c r="AD28" s="65">
        <f>SUM(AB28:AC28)</f>
        <v>324</v>
      </c>
      <c r="AE28" s="65">
        <f>SUM(G28,K28,O28,S28,W28,AA28)</f>
        <v>12</v>
      </c>
      <c r="AF28" s="46"/>
      <c r="AG28" s="46"/>
      <c r="BE28" s="46"/>
      <c r="BF28" s="46"/>
      <c r="BG28" s="46"/>
    </row>
    <row r="29" spans="3:59" ht="21" customHeight="1" x14ac:dyDescent="0.4">
      <c r="C29" s="70" t="s">
        <v>81</v>
      </c>
      <c r="D29" s="64">
        <v>16</v>
      </c>
      <c r="E29" s="65">
        <v>14</v>
      </c>
      <c r="F29" s="65">
        <f>SUM(D29:E29)</f>
        <v>30</v>
      </c>
      <c r="G29" s="65">
        <v>1</v>
      </c>
      <c r="H29" s="64">
        <v>15</v>
      </c>
      <c r="I29" s="65">
        <v>11</v>
      </c>
      <c r="J29" s="65">
        <f>SUM(H29:I29)</f>
        <v>26</v>
      </c>
      <c r="K29" s="65">
        <v>1</v>
      </c>
      <c r="L29" s="64">
        <v>19</v>
      </c>
      <c r="M29" s="65">
        <v>18</v>
      </c>
      <c r="N29" s="65">
        <f>SUM(L29:M29)</f>
        <v>37</v>
      </c>
      <c r="O29" s="65">
        <v>1</v>
      </c>
      <c r="P29" s="64">
        <v>20</v>
      </c>
      <c r="Q29" s="65">
        <v>9</v>
      </c>
      <c r="R29" s="65">
        <f>SUM(P29:Q29)</f>
        <v>29</v>
      </c>
      <c r="S29" s="65">
        <v>1</v>
      </c>
      <c r="T29" s="64">
        <v>19</v>
      </c>
      <c r="U29" s="65">
        <v>15</v>
      </c>
      <c r="V29" s="65">
        <f>SUM(T29:U29)</f>
        <v>34</v>
      </c>
      <c r="W29" s="65">
        <v>1</v>
      </c>
      <c r="X29" s="64">
        <v>20</v>
      </c>
      <c r="Y29" s="65">
        <v>21</v>
      </c>
      <c r="Z29" s="65">
        <f>SUM(X29:Y29)</f>
        <v>41</v>
      </c>
      <c r="AA29" s="65">
        <v>2</v>
      </c>
      <c r="AB29" s="68">
        <f t="shared" si="8"/>
        <v>109</v>
      </c>
      <c r="AC29" s="65">
        <f t="shared" si="8"/>
        <v>88</v>
      </c>
      <c r="AD29" s="65">
        <f>SUM(AB29:AC29)</f>
        <v>197</v>
      </c>
      <c r="AE29" s="65">
        <f>SUM(G29,K29,O29,S29,W29,AA29)</f>
        <v>7</v>
      </c>
      <c r="AF29" s="46"/>
      <c r="AG29" s="46"/>
      <c r="AZ29" s="46"/>
      <c r="BA29" s="43"/>
      <c r="BB29" s="43"/>
      <c r="BC29" s="43"/>
      <c r="BD29" s="43"/>
      <c r="BE29" s="46"/>
      <c r="BF29" s="46"/>
      <c r="BG29" s="46"/>
    </row>
    <row r="30" spans="3:59" ht="21" customHeight="1" x14ac:dyDescent="0.4">
      <c r="C30" s="73" t="s">
        <v>82</v>
      </c>
      <c r="D30" s="74" t="s">
        <v>83</v>
      </c>
      <c r="E30" s="75" t="s">
        <v>83</v>
      </c>
      <c r="F30" s="75" t="s">
        <v>84</v>
      </c>
      <c r="G30" s="75" t="s">
        <v>83</v>
      </c>
      <c r="H30" s="74" t="s">
        <v>83</v>
      </c>
      <c r="I30" s="75" t="s">
        <v>83</v>
      </c>
      <c r="J30" s="75" t="s">
        <v>85</v>
      </c>
      <c r="K30" s="75" t="s">
        <v>83</v>
      </c>
      <c r="L30" s="74" t="s">
        <v>83</v>
      </c>
      <c r="M30" s="75" t="s">
        <v>83</v>
      </c>
      <c r="N30" s="75" t="s">
        <v>83</v>
      </c>
      <c r="O30" s="75" t="s">
        <v>83</v>
      </c>
      <c r="P30" s="74" t="s">
        <v>83</v>
      </c>
      <c r="Q30" s="75">
        <v>1</v>
      </c>
      <c r="R30" s="75">
        <v>1</v>
      </c>
      <c r="S30" s="75" t="s">
        <v>86</v>
      </c>
      <c r="T30" s="74">
        <v>1</v>
      </c>
      <c r="U30" s="75" t="s">
        <v>83</v>
      </c>
      <c r="V30" s="75">
        <f>SUM(T30:U30)</f>
        <v>1</v>
      </c>
      <c r="W30" s="75" t="s">
        <v>83</v>
      </c>
      <c r="X30" s="74" t="s">
        <v>83</v>
      </c>
      <c r="Y30" s="75" t="s">
        <v>83</v>
      </c>
      <c r="Z30" s="75" t="s">
        <v>85</v>
      </c>
      <c r="AA30" s="75" t="s">
        <v>83</v>
      </c>
      <c r="AB30" s="75">
        <f t="shared" si="8"/>
        <v>1</v>
      </c>
      <c r="AC30" s="75">
        <f t="shared" si="8"/>
        <v>1</v>
      </c>
      <c r="AD30" s="75">
        <f>SUM(AB30:AC30)</f>
        <v>2</v>
      </c>
      <c r="AE30" s="75">
        <f>SUM(G30,K30,O30,S30,W30,AA30)+1</f>
        <v>1</v>
      </c>
      <c r="AF30" s="62"/>
      <c r="AG30" s="46"/>
    </row>
    <row r="31" spans="3:59" ht="16.5" x14ac:dyDescent="0.4">
      <c r="C31" s="40"/>
      <c r="D31" s="76"/>
      <c r="E31" s="76"/>
      <c r="F31" s="76"/>
      <c r="G31" s="76"/>
      <c r="H31" s="76"/>
      <c r="I31" s="77"/>
      <c r="J31" s="77"/>
      <c r="K31" s="77"/>
      <c r="L31" s="77"/>
      <c r="M31" s="77"/>
      <c r="N31" s="46"/>
      <c r="O31" s="46"/>
      <c r="S31" s="43"/>
      <c r="AE31" s="78" t="s">
        <v>87</v>
      </c>
    </row>
    <row r="32" spans="3:59" ht="21.95" customHeight="1" x14ac:dyDescent="0.4">
      <c r="C32" s="47" t="s">
        <v>88</v>
      </c>
      <c r="D32" s="48" t="s">
        <v>50</v>
      </c>
      <c r="E32" s="48"/>
      <c r="F32" s="49"/>
      <c r="G32" s="50" t="s">
        <v>51</v>
      </c>
      <c r="H32" s="48" t="s">
        <v>52</v>
      </c>
      <c r="I32" s="48"/>
      <c r="J32" s="49"/>
      <c r="K32" s="50" t="s">
        <v>51</v>
      </c>
      <c r="L32" s="48" t="s">
        <v>53</v>
      </c>
      <c r="M32" s="48"/>
      <c r="N32" s="49"/>
      <c r="O32" s="50" t="s">
        <v>51</v>
      </c>
      <c r="P32" s="48" t="s">
        <v>57</v>
      </c>
      <c r="Q32" s="48"/>
      <c r="R32" s="49"/>
      <c r="S32" s="50" t="s">
        <v>51</v>
      </c>
    </row>
    <row r="33" spans="3:41" ht="21.95" customHeight="1" x14ac:dyDescent="0.4">
      <c r="C33" s="54"/>
      <c r="D33" s="55" t="s">
        <v>58</v>
      </c>
      <c r="E33" s="56" t="s">
        <v>59</v>
      </c>
      <c r="F33" s="56" t="s">
        <v>57</v>
      </c>
      <c r="G33" s="57"/>
      <c r="H33" s="55" t="s">
        <v>58</v>
      </c>
      <c r="I33" s="56" t="s">
        <v>59</v>
      </c>
      <c r="J33" s="56" t="s">
        <v>57</v>
      </c>
      <c r="K33" s="57"/>
      <c r="L33" s="55" t="s">
        <v>58</v>
      </c>
      <c r="M33" s="56" t="s">
        <v>59</v>
      </c>
      <c r="N33" s="56" t="s">
        <v>57</v>
      </c>
      <c r="O33" s="57"/>
      <c r="P33" s="55" t="s">
        <v>58</v>
      </c>
      <c r="Q33" s="56" t="s">
        <v>59</v>
      </c>
      <c r="R33" s="56" t="s">
        <v>57</v>
      </c>
      <c r="S33" s="57"/>
    </row>
    <row r="34" spans="3:41" ht="21" customHeight="1" x14ac:dyDescent="0.4">
      <c r="C34" s="60" t="s">
        <v>60</v>
      </c>
      <c r="D34" s="61">
        <f>SUM(D36,D41,D44,D47)</f>
        <v>659</v>
      </c>
      <c r="E34" s="61">
        <f t="shared" ref="E34:S34" si="15">SUM(E36,E41,E44,E47)</f>
        <v>663</v>
      </c>
      <c r="F34" s="61">
        <f t="shared" si="15"/>
        <v>1322</v>
      </c>
      <c r="G34" s="61">
        <f t="shared" si="15"/>
        <v>40</v>
      </c>
      <c r="H34" s="61">
        <f t="shared" si="15"/>
        <v>682</v>
      </c>
      <c r="I34" s="61">
        <f t="shared" si="15"/>
        <v>656</v>
      </c>
      <c r="J34" s="61">
        <f t="shared" si="15"/>
        <v>1338</v>
      </c>
      <c r="K34" s="61">
        <f t="shared" si="15"/>
        <v>40</v>
      </c>
      <c r="L34" s="61">
        <f t="shared" si="15"/>
        <v>661</v>
      </c>
      <c r="M34" s="61">
        <f t="shared" si="15"/>
        <v>656</v>
      </c>
      <c r="N34" s="61">
        <f t="shared" si="15"/>
        <v>1317</v>
      </c>
      <c r="O34" s="61">
        <f t="shared" si="15"/>
        <v>40</v>
      </c>
      <c r="P34" s="61">
        <f t="shared" si="15"/>
        <v>2002</v>
      </c>
      <c r="Q34" s="61">
        <f t="shared" si="15"/>
        <v>1975</v>
      </c>
      <c r="R34" s="61">
        <f t="shared" si="15"/>
        <v>3977</v>
      </c>
      <c r="S34" s="61">
        <f t="shared" si="15"/>
        <v>120</v>
      </c>
    </row>
    <row r="35" spans="3:41" ht="11.1" customHeight="1" x14ac:dyDescent="0.4">
      <c r="C35" s="63"/>
      <c r="D35" s="64"/>
      <c r="E35" s="65"/>
      <c r="F35" s="65"/>
      <c r="G35" s="65"/>
      <c r="H35" s="64"/>
      <c r="I35" s="65"/>
      <c r="J35" s="65"/>
      <c r="K35" s="65"/>
      <c r="L35" s="64"/>
      <c r="M35" s="65"/>
      <c r="N35" s="65"/>
      <c r="O35" s="65"/>
      <c r="P35" s="64"/>
      <c r="Q35" s="65"/>
      <c r="R35" s="65"/>
      <c r="S35" s="65"/>
    </row>
    <row r="36" spans="3:41" ht="21" customHeight="1" x14ac:dyDescent="0.4">
      <c r="C36" s="66" t="s">
        <v>61</v>
      </c>
      <c r="D36" s="67">
        <f>SUM(D37:D40)</f>
        <v>417</v>
      </c>
      <c r="E36" s="67">
        <f t="shared" ref="E36:S36" si="16">SUM(E37:E40)</f>
        <v>420</v>
      </c>
      <c r="F36" s="67">
        <f t="shared" si="16"/>
        <v>837</v>
      </c>
      <c r="G36" s="67">
        <f t="shared" si="16"/>
        <v>24</v>
      </c>
      <c r="H36" s="67">
        <f t="shared" si="16"/>
        <v>419</v>
      </c>
      <c r="I36" s="67">
        <f t="shared" si="16"/>
        <v>431</v>
      </c>
      <c r="J36" s="67">
        <f t="shared" si="16"/>
        <v>850</v>
      </c>
      <c r="K36" s="67">
        <f t="shared" si="16"/>
        <v>24</v>
      </c>
      <c r="L36" s="67">
        <f t="shared" si="16"/>
        <v>427</v>
      </c>
      <c r="M36" s="67">
        <f t="shared" si="16"/>
        <v>424</v>
      </c>
      <c r="N36" s="67">
        <f t="shared" si="16"/>
        <v>851</v>
      </c>
      <c r="O36" s="67">
        <f t="shared" si="16"/>
        <v>25</v>
      </c>
      <c r="P36" s="67">
        <f t="shared" si="16"/>
        <v>1263</v>
      </c>
      <c r="Q36" s="67">
        <f t="shared" si="16"/>
        <v>1275</v>
      </c>
      <c r="R36" s="67">
        <f t="shared" si="16"/>
        <v>2538</v>
      </c>
      <c r="S36" s="67">
        <f t="shared" si="16"/>
        <v>73</v>
      </c>
    </row>
    <row r="37" spans="3:41" ht="21" customHeight="1" x14ac:dyDescent="0.4">
      <c r="C37" s="63" t="s">
        <v>89</v>
      </c>
      <c r="D37" s="64">
        <v>143</v>
      </c>
      <c r="E37" s="65">
        <v>135</v>
      </c>
      <c r="F37" s="65">
        <f>SUM(D37:E37)</f>
        <v>278</v>
      </c>
      <c r="G37" s="65">
        <v>8</v>
      </c>
      <c r="H37" s="64">
        <v>132</v>
      </c>
      <c r="I37" s="79">
        <v>117</v>
      </c>
      <c r="J37" s="65">
        <f>SUM(H37:I37)</f>
        <v>249</v>
      </c>
      <c r="K37" s="65">
        <v>7</v>
      </c>
      <c r="L37" s="64">
        <v>125</v>
      </c>
      <c r="M37" s="65">
        <v>139</v>
      </c>
      <c r="N37" s="65">
        <f>SUM(L37:M37)</f>
        <v>264</v>
      </c>
      <c r="O37" s="65">
        <v>8</v>
      </c>
      <c r="P37" s="64">
        <f>SUM(D37,H37,L37)</f>
        <v>400</v>
      </c>
      <c r="Q37" s="65">
        <f>SUM(E37,I37,M37)</f>
        <v>391</v>
      </c>
      <c r="R37" s="65">
        <f>SUM(P37:Q37)</f>
        <v>791</v>
      </c>
      <c r="S37" s="65">
        <f>SUM(G37,K37,O37)</f>
        <v>23</v>
      </c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</row>
    <row r="38" spans="3:41" ht="21" customHeight="1" x14ac:dyDescent="0.4">
      <c r="C38" s="63" t="s">
        <v>90</v>
      </c>
      <c r="D38" s="64">
        <v>107</v>
      </c>
      <c r="E38" s="65">
        <v>106</v>
      </c>
      <c r="F38" s="65">
        <f>SUM(D38:E38)</f>
        <v>213</v>
      </c>
      <c r="G38" s="65">
        <v>6</v>
      </c>
      <c r="H38" s="64">
        <v>113</v>
      </c>
      <c r="I38" s="65">
        <v>137</v>
      </c>
      <c r="J38" s="65">
        <f>SUM(H38:I38)</f>
        <v>250</v>
      </c>
      <c r="K38" s="65">
        <v>7</v>
      </c>
      <c r="L38" s="64">
        <v>123</v>
      </c>
      <c r="M38" s="65">
        <v>111</v>
      </c>
      <c r="N38" s="65">
        <f>SUM(L38:M38)</f>
        <v>234</v>
      </c>
      <c r="O38" s="65">
        <v>7</v>
      </c>
      <c r="P38" s="64">
        <f t="shared" ref="P38:Q49" si="17">SUM(D38,H38,L38)</f>
        <v>343</v>
      </c>
      <c r="Q38" s="65">
        <f t="shared" si="17"/>
        <v>354</v>
      </c>
      <c r="R38" s="65">
        <f>SUM(P38:Q38)</f>
        <v>697</v>
      </c>
      <c r="S38" s="65">
        <f t="shared" ref="S38:S49" si="18">SUM(G38,K38,O38)</f>
        <v>20</v>
      </c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</row>
    <row r="39" spans="3:41" ht="21" customHeight="1" x14ac:dyDescent="0.4">
      <c r="C39" s="63" t="s">
        <v>91</v>
      </c>
      <c r="D39" s="64">
        <v>90</v>
      </c>
      <c r="E39" s="65">
        <v>98</v>
      </c>
      <c r="F39" s="65">
        <f>SUM(D39:E39)</f>
        <v>188</v>
      </c>
      <c r="G39" s="65">
        <v>5</v>
      </c>
      <c r="H39" s="64">
        <v>88</v>
      </c>
      <c r="I39" s="65">
        <v>87</v>
      </c>
      <c r="J39" s="65">
        <f>SUM(H39:I39)</f>
        <v>175</v>
      </c>
      <c r="K39" s="65">
        <v>5</v>
      </c>
      <c r="L39" s="64">
        <v>91</v>
      </c>
      <c r="M39" s="65">
        <v>97</v>
      </c>
      <c r="N39" s="65">
        <f>SUM(L39:M39)</f>
        <v>188</v>
      </c>
      <c r="O39" s="65">
        <v>5</v>
      </c>
      <c r="P39" s="64">
        <f t="shared" si="17"/>
        <v>269</v>
      </c>
      <c r="Q39" s="65">
        <f t="shared" si="17"/>
        <v>282</v>
      </c>
      <c r="R39" s="65">
        <f>SUM(P39:Q39)</f>
        <v>551</v>
      </c>
      <c r="S39" s="65">
        <f t="shared" si="18"/>
        <v>15</v>
      </c>
      <c r="U39" s="80"/>
      <c r="V39" s="81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80"/>
      <c r="AN39" s="80"/>
      <c r="AO39" s="80"/>
    </row>
    <row r="40" spans="3:41" ht="21" customHeight="1" x14ac:dyDescent="0.4">
      <c r="C40" s="63" t="s">
        <v>92</v>
      </c>
      <c r="D40" s="64">
        <v>77</v>
      </c>
      <c r="E40" s="65">
        <v>81</v>
      </c>
      <c r="F40" s="65">
        <f>SUM(D40:E40)</f>
        <v>158</v>
      </c>
      <c r="G40" s="65">
        <v>5</v>
      </c>
      <c r="H40" s="64">
        <v>86</v>
      </c>
      <c r="I40" s="65">
        <v>90</v>
      </c>
      <c r="J40" s="65">
        <f>SUM(H40:I40)</f>
        <v>176</v>
      </c>
      <c r="K40" s="65">
        <v>5</v>
      </c>
      <c r="L40" s="64">
        <v>88</v>
      </c>
      <c r="M40" s="65">
        <v>77</v>
      </c>
      <c r="N40" s="65">
        <f>SUM(L40:M40)</f>
        <v>165</v>
      </c>
      <c r="O40" s="65">
        <v>5</v>
      </c>
      <c r="P40" s="64">
        <f t="shared" si="17"/>
        <v>251</v>
      </c>
      <c r="Q40" s="65">
        <f t="shared" si="17"/>
        <v>248</v>
      </c>
      <c r="R40" s="65">
        <f>SUM(P40:Q40)</f>
        <v>499</v>
      </c>
      <c r="S40" s="65">
        <f t="shared" si="18"/>
        <v>15</v>
      </c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</row>
    <row r="41" spans="3:41" ht="21" customHeight="1" x14ac:dyDescent="0.4">
      <c r="C41" s="66" t="s">
        <v>71</v>
      </c>
      <c r="D41" s="67">
        <f>SUM(D42:D43)</f>
        <v>130</v>
      </c>
      <c r="E41" s="67">
        <f t="shared" ref="E41:S41" si="19">SUM(E42:E43)</f>
        <v>115</v>
      </c>
      <c r="F41" s="67">
        <f t="shared" si="19"/>
        <v>245</v>
      </c>
      <c r="G41" s="67">
        <f t="shared" si="19"/>
        <v>8</v>
      </c>
      <c r="H41" s="67">
        <f t="shared" si="19"/>
        <v>141</v>
      </c>
      <c r="I41" s="67">
        <f t="shared" si="19"/>
        <v>113</v>
      </c>
      <c r="J41" s="67">
        <f t="shared" si="19"/>
        <v>254</v>
      </c>
      <c r="K41" s="67">
        <f t="shared" si="19"/>
        <v>8</v>
      </c>
      <c r="L41" s="67">
        <f t="shared" si="19"/>
        <v>127</v>
      </c>
      <c r="M41" s="67">
        <f t="shared" si="19"/>
        <v>129</v>
      </c>
      <c r="N41" s="67">
        <f t="shared" si="19"/>
        <v>256</v>
      </c>
      <c r="O41" s="67">
        <f t="shared" si="19"/>
        <v>7</v>
      </c>
      <c r="P41" s="67">
        <f t="shared" si="19"/>
        <v>398</v>
      </c>
      <c r="Q41" s="67">
        <f t="shared" si="19"/>
        <v>357</v>
      </c>
      <c r="R41" s="67">
        <f t="shared" si="19"/>
        <v>755</v>
      </c>
      <c r="S41" s="67">
        <f t="shared" si="19"/>
        <v>23</v>
      </c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</row>
    <row r="42" spans="3:41" ht="21" customHeight="1" x14ac:dyDescent="0.4">
      <c r="C42" s="63" t="s">
        <v>93</v>
      </c>
      <c r="D42" s="64">
        <v>69</v>
      </c>
      <c r="E42" s="65">
        <v>61</v>
      </c>
      <c r="F42" s="65">
        <f>SUM(D42:E42)</f>
        <v>130</v>
      </c>
      <c r="G42" s="65">
        <v>4</v>
      </c>
      <c r="H42" s="64">
        <v>72</v>
      </c>
      <c r="I42" s="65">
        <v>65</v>
      </c>
      <c r="J42" s="65">
        <f>SUM(H42:I42)</f>
        <v>137</v>
      </c>
      <c r="K42" s="65">
        <v>4</v>
      </c>
      <c r="L42" s="64">
        <v>75</v>
      </c>
      <c r="M42" s="65">
        <v>69</v>
      </c>
      <c r="N42" s="65">
        <f>SUM(L42:M42)</f>
        <v>144</v>
      </c>
      <c r="O42" s="65">
        <v>4</v>
      </c>
      <c r="P42" s="64">
        <f t="shared" si="17"/>
        <v>216</v>
      </c>
      <c r="Q42" s="65">
        <f t="shared" si="17"/>
        <v>195</v>
      </c>
      <c r="R42" s="65">
        <f>SUM(P42:Q42)</f>
        <v>411</v>
      </c>
      <c r="S42" s="65">
        <f t="shared" si="18"/>
        <v>12</v>
      </c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</row>
    <row r="43" spans="3:41" ht="21" customHeight="1" x14ac:dyDescent="0.4">
      <c r="C43" s="63" t="s">
        <v>94</v>
      </c>
      <c r="D43" s="64">
        <v>61</v>
      </c>
      <c r="E43" s="65">
        <v>54</v>
      </c>
      <c r="F43" s="65">
        <f>SUM(D43:E43)</f>
        <v>115</v>
      </c>
      <c r="G43" s="65">
        <v>4</v>
      </c>
      <c r="H43" s="64">
        <v>69</v>
      </c>
      <c r="I43" s="65">
        <v>48</v>
      </c>
      <c r="J43" s="65">
        <f>SUM(H43:I43)</f>
        <v>117</v>
      </c>
      <c r="K43" s="65">
        <v>4</v>
      </c>
      <c r="L43" s="64">
        <v>52</v>
      </c>
      <c r="M43" s="65">
        <v>60</v>
      </c>
      <c r="N43" s="65">
        <f>SUM(L43:M43)</f>
        <v>112</v>
      </c>
      <c r="O43" s="65">
        <v>3</v>
      </c>
      <c r="P43" s="64">
        <f t="shared" si="17"/>
        <v>182</v>
      </c>
      <c r="Q43" s="65">
        <f t="shared" si="17"/>
        <v>162</v>
      </c>
      <c r="R43" s="65">
        <f>SUM(P43:Q43)</f>
        <v>344</v>
      </c>
      <c r="S43" s="65">
        <f t="shared" si="18"/>
        <v>11</v>
      </c>
    </row>
    <row r="44" spans="3:41" ht="21" customHeight="1" x14ac:dyDescent="0.4">
      <c r="C44" s="66" t="s">
        <v>75</v>
      </c>
      <c r="D44" s="67">
        <f>SUM(D45:D46)</f>
        <v>33</v>
      </c>
      <c r="E44" s="67">
        <f t="shared" ref="E44:S44" si="20">SUM(E45:E46)</f>
        <v>16</v>
      </c>
      <c r="F44" s="67">
        <f t="shared" si="20"/>
        <v>49</v>
      </c>
      <c r="G44" s="67">
        <f t="shared" si="20"/>
        <v>2</v>
      </c>
      <c r="H44" s="67">
        <f t="shared" si="20"/>
        <v>16</v>
      </c>
      <c r="I44" s="67">
        <f t="shared" si="20"/>
        <v>26</v>
      </c>
      <c r="J44" s="67">
        <f t="shared" si="20"/>
        <v>42</v>
      </c>
      <c r="K44" s="67">
        <f t="shared" si="20"/>
        <v>2</v>
      </c>
      <c r="L44" s="67">
        <f t="shared" si="20"/>
        <v>13</v>
      </c>
      <c r="M44" s="67">
        <f t="shared" si="20"/>
        <v>23</v>
      </c>
      <c r="N44" s="67">
        <f t="shared" si="20"/>
        <v>36</v>
      </c>
      <c r="O44" s="67">
        <f t="shared" si="20"/>
        <v>2</v>
      </c>
      <c r="P44" s="67">
        <f t="shared" si="20"/>
        <v>62</v>
      </c>
      <c r="Q44" s="67">
        <f t="shared" si="20"/>
        <v>65</v>
      </c>
      <c r="R44" s="67">
        <f t="shared" si="20"/>
        <v>127</v>
      </c>
      <c r="S44" s="67">
        <f t="shared" si="20"/>
        <v>6</v>
      </c>
    </row>
    <row r="45" spans="3:41" ht="21" customHeight="1" x14ac:dyDescent="0.4">
      <c r="C45" s="63" t="s">
        <v>95</v>
      </c>
      <c r="D45" s="64">
        <v>27</v>
      </c>
      <c r="E45" s="65">
        <v>13</v>
      </c>
      <c r="F45" s="65">
        <f>SUM(D45:E45)</f>
        <v>40</v>
      </c>
      <c r="G45" s="65">
        <v>1</v>
      </c>
      <c r="H45" s="64">
        <v>7</v>
      </c>
      <c r="I45" s="65">
        <v>14</v>
      </c>
      <c r="J45" s="65">
        <f>SUM(H45:I45)</f>
        <v>21</v>
      </c>
      <c r="K45" s="65">
        <v>1</v>
      </c>
      <c r="L45" s="64">
        <v>5</v>
      </c>
      <c r="M45" s="65">
        <v>14</v>
      </c>
      <c r="N45" s="65">
        <f>SUM(L45:M45)</f>
        <v>19</v>
      </c>
      <c r="O45" s="65">
        <v>1</v>
      </c>
      <c r="P45" s="64">
        <f t="shared" si="17"/>
        <v>39</v>
      </c>
      <c r="Q45" s="65">
        <f t="shared" si="17"/>
        <v>41</v>
      </c>
      <c r="R45" s="65">
        <f>SUM(P45:Q45)</f>
        <v>80</v>
      </c>
      <c r="S45" s="65">
        <f t="shared" si="18"/>
        <v>3</v>
      </c>
    </row>
    <row r="46" spans="3:41" ht="21" customHeight="1" x14ac:dyDescent="0.4">
      <c r="C46" s="63" t="s">
        <v>96</v>
      </c>
      <c r="D46" s="64">
        <v>6</v>
      </c>
      <c r="E46" s="65">
        <v>3</v>
      </c>
      <c r="F46" s="65">
        <f>SUM(D46:E46)</f>
        <v>9</v>
      </c>
      <c r="G46" s="65">
        <v>1</v>
      </c>
      <c r="H46" s="64">
        <v>9</v>
      </c>
      <c r="I46" s="65">
        <v>12</v>
      </c>
      <c r="J46" s="65">
        <f>SUM(H46:I46)</f>
        <v>21</v>
      </c>
      <c r="K46" s="65">
        <v>1</v>
      </c>
      <c r="L46" s="64">
        <v>8</v>
      </c>
      <c r="M46" s="65">
        <v>9</v>
      </c>
      <c r="N46" s="65">
        <f>SUM(L46:M46)</f>
        <v>17</v>
      </c>
      <c r="O46" s="65">
        <v>1</v>
      </c>
      <c r="P46" s="64">
        <f t="shared" si="17"/>
        <v>23</v>
      </c>
      <c r="Q46" s="65">
        <f t="shared" si="17"/>
        <v>24</v>
      </c>
      <c r="R46" s="65">
        <f>SUM(P46:Q46)</f>
        <v>47</v>
      </c>
      <c r="S46" s="65">
        <f t="shared" si="18"/>
        <v>3</v>
      </c>
    </row>
    <row r="47" spans="3:41" ht="21" customHeight="1" x14ac:dyDescent="0.4">
      <c r="C47" s="66" t="s">
        <v>78</v>
      </c>
      <c r="D47" s="67">
        <f>SUM(D48:D49)</f>
        <v>79</v>
      </c>
      <c r="E47" s="67">
        <f t="shared" ref="E47:S47" si="21">SUM(E48:E49)</f>
        <v>112</v>
      </c>
      <c r="F47" s="67">
        <f t="shared" si="21"/>
        <v>191</v>
      </c>
      <c r="G47" s="67">
        <f>SUM(G48:G49)+1</f>
        <v>6</v>
      </c>
      <c r="H47" s="67">
        <f t="shared" si="21"/>
        <v>106</v>
      </c>
      <c r="I47" s="67">
        <f t="shared" si="21"/>
        <v>86</v>
      </c>
      <c r="J47" s="67">
        <f t="shared" si="21"/>
        <v>192</v>
      </c>
      <c r="K47" s="67">
        <f>SUM(K48:K49)</f>
        <v>6</v>
      </c>
      <c r="L47" s="67">
        <f t="shared" si="21"/>
        <v>94</v>
      </c>
      <c r="M47" s="67">
        <f t="shared" si="21"/>
        <v>80</v>
      </c>
      <c r="N47" s="67">
        <f t="shared" si="21"/>
        <v>174</v>
      </c>
      <c r="O47" s="67">
        <f t="shared" si="21"/>
        <v>6</v>
      </c>
      <c r="P47" s="67">
        <f t="shared" si="21"/>
        <v>279</v>
      </c>
      <c r="Q47" s="67">
        <f t="shared" si="21"/>
        <v>278</v>
      </c>
      <c r="R47" s="67">
        <f t="shared" si="21"/>
        <v>557</v>
      </c>
      <c r="S47" s="67">
        <f t="shared" si="21"/>
        <v>18</v>
      </c>
    </row>
    <row r="48" spans="3:41" ht="21" customHeight="1" x14ac:dyDescent="0.4">
      <c r="C48" s="82" t="s">
        <v>97</v>
      </c>
      <c r="D48" s="83">
        <v>1</v>
      </c>
      <c r="E48" s="79">
        <v>2</v>
      </c>
      <c r="F48" s="65">
        <f>SUM(D48:E48)</f>
        <v>3</v>
      </c>
      <c r="G48" s="84" t="s">
        <v>98</v>
      </c>
      <c r="H48" s="83">
        <v>1</v>
      </c>
      <c r="I48" s="79" t="s">
        <v>85</v>
      </c>
      <c r="J48" s="65">
        <f>SUM(H48:I48)</f>
        <v>1</v>
      </c>
      <c r="K48" s="79" t="s">
        <v>83</v>
      </c>
      <c r="L48" s="83">
        <v>1</v>
      </c>
      <c r="M48" s="79">
        <v>2</v>
      </c>
      <c r="N48" s="65">
        <f>SUM(L48:M48)</f>
        <v>3</v>
      </c>
      <c r="O48" s="79">
        <v>1</v>
      </c>
      <c r="P48" s="64">
        <f t="shared" si="17"/>
        <v>3</v>
      </c>
      <c r="Q48" s="65">
        <f t="shared" si="17"/>
        <v>4</v>
      </c>
      <c r="R48" s="65">
        <f>SUM(P48:Q48)</f>
        <v>7</v>
      </c>
      <c r="S48" s="65">
        <f>SUM(G48,K48,O48)+1</f>
        <v>2</v>
      </c>
    </row>
    <row r="49" spans="3:19" ht="21" customHeight="1" x14ac:dyDescent="0.4">
      <c r="C49" s="85" t="s">
        <v>99</v>
      </c>
      <c r="D49" s="86">
        <v>78</v>
      </c>
      <c r="E49" s="87">
        <v>110</v>
      </c>
      <c r="F49" s="75">
        <f>SUM(D49:E49)</f>
        <v>188</v>
      </c>
      <c r="G49" s="87">
        <v>5</v>
      </c>
      <c r="H49" s="86">
        <v>105</v>
      </c>
      <c r="I49" s="87">
        <v>86</v>
      </c>
      <c r="J49" s="75">
        <f>SUM(H49:I49)</f>
        <v>191</v>
      </c>
      <c r="K49" s="87">
        <v>6</v>
      </c>
      <c r="L49" s="86">
        <v>93</v>
      </c>
      <c r="M49" s="87">
        <v>78</v>
      </c>
      <c r="N49" s="75">
        <f>SUM(L49:M49)</f>
        <v>171</v>
      </c>
      <c r="O49" s="87">
        <v>5</v>
      </c>
      <c r="P49" s="75">
        <f t="shared" si="17"/>
        <v>276</v>
      </c>
      <c r="Q49" s="75">
        <f t="shared" si="17"/>
        <v>274</v>
      </c>
      <c r="R49" s="75">
        <f>SUM(P49:Q49)</f>
        <v>550</v>
      </c>
      <c r="S49" s="75">
        <f t="shared" si="18"/>
        <v>16</v>
      </c>
    </row>
    <row r="50" spans="3:19" ht="16.5" customHeight="1" x14ac:dyDescent="0.4">
      <c r="C50" s="88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90" t="s">
        <v>87</v>
      </c>
    </row>
    <row r="51" spans="3:19" ht="16.5" customHeight="1" x14ac:dyDescent="0.4">
      <c r="C51" s="91" t="s">
        <v>100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92"/>
      <c r="Q51" s="68"/>
      <c r="R51" s="68"/>
      <c r="S51" s="68"/>
    </row>
    <row r="53" spans="3:19" x14ac:dyDescent="0.4">
      <c r="C53" s="91"/>
    </row>
    <row r="55" spans="3:19" x14ac:dyDescent="0.4">
      <c r="D55" s="93"/>
      <c r="E55" s="93"/>
      <c r="F55" s="93"/>
      <c r="G55" s="93"/>
      <c r="H55" s="94"/>
      <c r="I55" s="94"/>
      <c r="J55" s="93"/>
      <c r="K55" s="94"/>
      <c r="L55" s="94"/>
      <c r="M55" s="93"/>
      <c r="N55" s="94"/>
      <c r="O55" s="94"/>
    </row>
    <row r="90" spans="34:56" ht="16.5" x14ac:dyDescent="0.4">
      <c r="AZ90" s="40"/>
      <c r="BA90" s="40"/>
      <c r="BB90" s="40"/>
      <c r="BC90" s="40"/>
      <c r="BD90" s="40"/>
    </row>
    <row r="92" spans="34:56" x14ac:dyDescent="0.4"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</row>
    <row r="100" spans="3:26" x14ac:dyDescent="0.4">
      <c r="U100" s="46"/>
      <c r="V100" s="46"/>
      <c r="W100" s="46"/>
    </row>
    <row r="101" spans="3:26" x14ac:dyDescent="0.4">
      <c r="U101" s="46"/>
      <c r="V101" s="46"/>
      <c r="W101" s="46"/>
      <c r="X101" s="46"/>
      <c r="Y101" s="46"/>
      <c r="Z101" s="46"/>
    </row>
    <row r="102" spans="3:26" x14ac:dyDescent="0.4">
      <c r="X102" s="46"/>
      <c r="Y102" s="46"/>
      <c r="Z102" s="46"/>
    </row>
    <row r="109" spans="3:26" x14ac:dyDescent="0.4">
      <c r="U109" s="46"/>
      <c r="V109" s="46"/>
      <c r="W109" s="46"/>
    </row>
    <row r="110" spans="3:26" x14ac:dyDescent="0.4">
      <c r="C110" s="9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U110" s="46"/>
      <c r="V110" s="46"/>
      <c r="W110" s="46"/>
      <c r="X110" s="46"/>
      <c r="Y110" s="46"/>
      <c r="Z110" s="46"/>
    </row>
    <row r="111" spans="3:26" x14ac:dyDescent="0.4">
      <c r="C111" s="96" t="s">
        <v>47</v>
      </c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X111" s="46"/>
      <c r="Y111" s="46"/>
      <c r="Z111" s="46"/>
    </row>
    <row r="112" spans="3:26" x14ac:dyDescent="0.4">
      <c r="C112" s="95"/>
      <c r="J112" s="95"/>
      <c r="K112" s="95"/>
      <c r="L112" s="95"/>
      <c r="M112" s="95"/>
      <c r="N112" s="95"/>
      <c r="O112" s="95"/>
    </row>
    <row r="113" spans="3:33" x14ac:dyDescent="0.4">
      <c r="T113" s="46"/>
      <c r="AB113" s="46"/>
      <c r="AC113" s="46"/>
      <c r="AD113" s="46"/>
      <c r="AE113" s="46"/>
      <c r="AF113" s="46"/>
      <c r="AG113" s="46"/>
    </row>
    <row r="114" spans="3:33" x14ac:dyDescent="0.4">
      <c r="T114" s="46"/>
      <c r="AA114" s="46"/>
      <c r="AB114" s="46"/>
      <c r="AC114" s="46"/>
      <c r="AD114" s="46"/>
      <c r="AE114" s="46"/>
      <c r="AF114" s="46"/>
      <c r="AG114" s="46"/>
    </row>
    <row r="115" spans="3:33" x14ac:dyDescent="0.4">
      <c r="AA115" s="46"/>
      <c r="AB115" s="46"/>
      <c r="AC115" s="46"/>
      <c r="AD115" s="46"/>
      <c r="AE115" s="46"/>
      <c r="AF115" s="46"/>
      <c r="AG115" s="46"/>
    </row>
    <row r="117" spans="3:33" x14ac:dyDescent="0.4">
      <c r="AB117" s="46"/>
      <c r="AC117" s="46"/>
      <c r="AD117" s="46"/>
      <c r="AE117" s="46"/>
      <c r="AF117" s="46"/>
      <c r="AG117" s="46"/>
    </row>
    <row r="118" spans="3:33" x14ac:dyDescent="0.4">
      <c r="U118" s="46"/>
      <c r="V118" s="46"/>
      <c r="W118" s="46"/>
      <c r="AB118" s="46"/>
      <c r="AC118" s="46"/>
      <c r="AD118" s="46"/>
      <c r="AE118" s="46"/>
      <c r="AF118" s="46"/>
      <c r="AG118" s="46"/>
    </row>
    <row r="119" spans="3:33" x14ac:dyDescent="0.4">
      <c r="C119" s="9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U119" s="46"/>
      <c r="V119" s="46"/>
      <c r="W119" s="46"/>
      <c r="X119" s="46"/>
      <c r="Y119" s="46"/>
      <c r="Z119" s="46"/>
      <c r="AB119" s="46"/>
      <c r="AC119" s="46"/>
      <c r="AD119" s="46"/>
      <c r="AE119" s="46"/>
      <c r="AF119" s="46"/>
      <c r="AG119" s="46"/>
    </row>
    <row r="120" spans="3:33" x14ac:dyDescent="0.4">
      <c r="C120" s="96" t="s">
        <v>47</v>
      </c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X120" s="46"/>
      <c r="Y120" s="46"/>
      <c r="Z120" s="46"/>
      <c r="AB120" s="46"/>
      <c r="AC120" s="46"/>
      <c r="AD120" s="46"/>
      <c r="AE120" s="46"/>
      <c r="AF120" s="46"/>
      <c r="AG120" s="46"/>
    </row>
    <row r="121" spans="3:33" x14ac:dyDescent="0.4">
      <c r="C121" s="95"/>
      <c r="J121" s="95"/>
      <c r="K121" s="95"/>
      <c r="L121" s="95"/>
      <c r="M121" s="95"/>
      <c r="N121" s="95"/>
      <c r="O121" s="95"/>
      <c r="AB121" s="46"/>
      <c r="AC121" s="46"/>
      <c r="AD121" s="46"/>
      <c r="AE121" s="46"/>
      <c r="AF121" s="46"/>
      <c r="AG121" s="46"/>
    </row>
    <row r="122" spans="3:33" x14ac:dyDescent="0.4">
      <c r="T122" s="46"/>
      <c r="AB122" s="46"/>
      <c r="AC122" s="46"/>
      <c r="AD122" s="46"/>
      <c r="AE122" s="46"/>
      <c r="AF122" s="46"/>
      <c r="AG122" s="46"/>
    </row>
    <row r="123" spans="3:33" x14ac:dyDescent="0.4">
      <c r="T123" s="46"/>
      <c r="AA123" s="46"/>
      <c r="AB123" s="46"/>
      <c r="AC123" s="46"/>
      <c r="AD123" s="46"/>
      <c r="AE123" s="46"/>
      <c r="AF123" s="46"/>
      <c r="AG123" s="46"/>
    </row>
    <row r="124" spans="3:33" x14ac:dyDescent="0.4">
      <c r="AA124" s="46"/>
      <c r="AB124" s="46"/>
      <c r="AC124" s="46"/>
      <c r="AD124" s="46"/>
      <c r="AE124" s="46"/>
      <c r="AF124" s="46"/>
      <c r="AG124" s="46"/>
    </row>
    <row r="126" spans="3:33" x14ac:dyDescent="0.4">
      <c r="AB126" s="46"/>
      <c r="AC126" s="46"/>
      <c r="AD126" s="46"/>
      <c r="AE126" s="46"/>
      <c r="AF126" s="46"/>
      <c r="AG126" s="46"/>
    </row>
    <row r="127" spans="3:33" x14ac:dyDescent="0.4">
      <c r="U127" s="46"/>
      <c r="V127" s="46"/>
      <c r="W127" s="46"/>
      <c r="AB127" s="46"/>
      <c r="AC127" s="46"/>
      <c r="AD127" s="46"/>
      <c r="AE127" s="46"/>
      <c r="AF127" s="46"/>
      <c r="AG127" s="46"/>
    </row>
    <row r="128" spans="3:33" x14ac:dyDescent="0.4">
      <c r="C128" s="9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U128" s="46"/>
      <c r="V128" s="46"/>
      <c r="W128" s="46"/>
      <c r="X128" s="46"/>
      <c r="Y128" s="46"/>
      <c r="Z128" s="46"/>
      <c r="AB128" s="46"/>
      <c r="AC128" s="46"/>
      <c r="AD128" s="46"/>
      <c r="AE128" s="46"/>
      <c r="AF128" s="46"/>
      <c r="AG128" s="46"/>
    </row>
    <row r="129" spans="3:33" x14ac:dyDescent="0.4">
      <c r="C129" s="96" t="s">
        <v>47</v>
      </c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X129" s="46"/>
      <c r="Y129" s="46"/>
      <c r="Z129" s="46"/>
      <c r="AB129" s="46"/>
      <c r="AC129" s="46"/>
      <c r="AD129" s="46"/>
      <c r="AE129" s="46"/>
      <c r="AF129" s="46"/>
      <c r="AG129" s="46"/>
    </row>
    <row r="130" spans="3:33" x14ac:dyDescent="0.4">
      <c r="C130" s="95"/>
      <c r="J130" s="95"/>
      <c r="K130" s="95"/>
      <c r="L130" s="95"/>
      <c r="M130" s="95"/>
      <c r="N130" s="95"/>
      <c r="O130" s="95"/>
      <c r="AB130" s="46"/>
      <c r="AC130" s="46"/>
      <c r="AD130" s="46"/>
      <c r="AE130" s="46"/>
      <c r="AF130" s="46"/>
      <c r="AG130" s="46"/>
    </row>
    <row r="131" spans="3:33" x14ac:dyDescent="0.4">
      <c r="T131" s="46"/>
      <c r="AB131" s="46"/>
      <c r="AC131" s="46"/>
      <c r="AD131" s="46"/>
      <c r="AE131" s="46"/>
      <c r="AF131" s="46"/>
      <c r="AG131" s="46"/>
    </row>
    <row r="132" spans="3:33" x14ac:dyDescent="0.4">
      <c r="T132" s="46"/>
      <c r="AA132" s="46"/>
      <c r="AB132" s="46"/>
      <c r="AC132" s="46"/>
      <c r="AD132" s="46"/>
      <c r="AE132" s="46"/>
      <c r="AF132" s="46"/>
      <c r="AG132" s="46"/>
    </row>
    <row r="133" spans="3:33" x14ac:dyDescent="0.4">
      <c r="AA133" s="46"/>
      <c r="AB133" s="46"/>
      <c r="AC133" s="46"/>
      <c r="AD133" s="46"/>
      <c r="AE133" s="46"/>
      <c r="AF133" s="46"/>
      <c r="AG133" s="46"/>
    </row>
    <row r="135" spans="3:33" x14ac:dyDescent="0.4">
      <c r="AB135" s="46"/>
      <c r="AC135" s="46"/>
      <c r="AD135" s="46"/>
      <c r="AE135" s="46"/>
      <c r="AF135" s="46"/>
      <c r="AG135" s="46"/>
    </row>
    <row r="136" spans="3:33" x14ac:dyDescent="0.4">
      <c r="U136" s="46"/>
      <c r="V136" s="46"/>
      <c r="W136" s="46"/>
      <c r="AB136" s="46"/>
      <c r="AC136" s="46"/>
      <c r="AD136" s="46"/>
      <c r="AE136" s="46"/>
      <c r="AF136" s="46"/>
      <c r="AG136" s="46"/>
    </row>
    <row r="137" spans="3:33" x14ac:dyDescent="0.4">
      <c r="C137" s="9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U137" s="46"/>
      <c r="V137" s="46"/>
      <c r="W137" s="46"/>
      <c r="X137" s="46"/>
      <c r="Y137" s="46"/>
      <c r="Z137" s="46"/>
      <c r="AB137" s="46"/>
      <c r="AC137" s="46"/>
      <c r="AD137" s="46"/>
      <c r="AE137" s="46"/>
      <c r="AF137" s="46"/>
      <c r="AG137" s="46"/>
    </row>
    <row r="138" spans="3:33" x14ac:dyDescent="0.4">
      <c r="C138" s="96" t="s">
        <v>47</v>
      </c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X138" s="46"/>
      <c r="Y138" s="46"/>
      <c r="Z138" s="46"/>
      <c r="AB138" s="46"/>
      <c r="AC138" s="46"/>
      <c r="AD138" s="46"/>
      <c r="AE138" s="46"/>
      <c r="AF138" s="46"/>
      <c r="AG138" s="46"/>
    </row>
    <row r="139" spans="3:33" x14ac:dyDescent="0.4">
      <c r="C139" s="95"/>
      <c r="J139" s="95"/>
      <c r="K139" s="95"/>
      <c r="L139" s="95"/>
      <c r="M139" s="95"/>
      <c r="N139" s="95"/>
      <c r="O139" s="95"/>
      <c r="AB139" s="46"/>
      <c r="AC139" s="46"/>
      <c r="AD139" s="46"/>
      <c r="AE139" s="46"/>
      <c r="AF139" s="46"/>
      <c r="AG139" s="46"/>
    </row>
    <row r="140" spans="3:33" x14ac:dyDescent="0.4">
      <c r="T140" s="46"/>
      <c r="AB140" s="46"/>
      <c r="AC140" s="46"/>
      <c r="AD140" s="46"/>
      <c r="AE140" s="46"/>
      <c r="AF140" s="46"/>
      <c r="AG140" s="46"/>
    </row>
    <row r="141" spans="3:33" x14ac:dyDescent="0.4">
      <c r="T141" s="46"/>
      <c r="AA141" s="46"/>
      <c r="AB141" s="46"/>
      <c r="AC141" s="46"/>
      <c r="AD141" s="46"/>
      <c r="AE141" s="46"/>
      <c r="AF141" s="46"/>
      <c r="AG141" s="46"/>
    </row>
    <row r="142" spans="3:33" x14ac:dyDescent="0.4">
      <c r="AA142" s="46"/>
      <c r="AB142" s="46"/>
      <c r="AC142" s="46"/>
      <c r="AD142" s="46"/>
      <c r="AE142" s="46"/>
      <c r="AF142" s="46"/>
      <c r="AG142" s="46"/>
    </row>
    <row r="144" spans="3:33" x14ac:dyDescent="0.4">
      <c r="AB144" s="46"/>
      <c r="AC144" s="46"/>
      <c r="AD144" s="46"/>
      <c r="AE144" s="46"/>
      <c r="AF144" s="46"/>
      <c r="AG144" s="46"/>
    </row>
    <row r="145" spans="3:33" x14ac:dyDescent="0.4">
      <c r="U145" s="46"/>
      <c r="V145" s="46"/>
      <c r="W145" s="46"/>
      <c r="AB145" s="46"/>
      <c r="AC145" s="46"/>
      <c r="AD145" s="46"/>
      <c r="AE145" s="46"/>
      <c r="AF145" s="46"/>
      <c r="AG145" s="46"/>
    </row>
    <row r="146" spans="3:33" x14ac:dyDescent="0.4">
      <c r="C146" s="9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U146" s="46"/>
      <c r="V146" s="46"/>
      <c r="W146" s="46"/>
      <c r="X146" s="46"/>
      <c r="Y146" s="46"/>
      <c r="Z146" s="46"/>
      <c r="AB146" s="46"/>
      <c r="AC146" s="46"/>
      <c r="AD146" s="46"/>
      <c r="AE146" s="46"/>
      <c r="AF146" s="46"/>
      <c r="AG146" s="46"/>
    </row>
    <row r="147" spans="3:33" x14ac:dyDescent="0.4">
      <c r="C147" s="96" t="s">
        <v>47</v>
      </c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X147" s="46"/>
      <c r="Y147" s="46"/>
      <c r="Z147" s="46"/>
      <c r="AB147" s="46"/>
      <c r="AC147" s="46"/>
      <c r="AD147" s="46"/>
      <c r="AE147" s="46"/>
      <c r="AF147" s="46"/>
      <c r="AG147" s="46"/>
    </row>
    <row r="148" spans="3:33" x14ac:dyDescent="0.4">
      <c r="C148" s="95"/>
      <c r="J148" s="95"/>
      <c r="K148" s="95"/>
      <c r="L148" s="95"/>
      <c r="M148" s="95"/>
      <c r="N148" s="95"/>
      <c r="O148" s="95"/>
      <c r="AB148" s="46"/>
      <c r="AC148" s="46"/>
      <c r="AD148" s="46"/>
      <c r="AE148" s="46"/>
      <c r="AF148" s="46"/>
      <c r="AG148" s="46"/>
    </row>
    <row r="149" spans="3:33" x14ac:dyDescent="0.4">
      <c r="T149" s="46"/>
      <c r="AB149" s="46"/>
      <c r="AC149" s="46"/>
      <c r="AD149" s="46"/>
      <c r="AE149" s="46"/>
      <c r="AF149" s="46"/>
      <c r="AG149" s="46"/>
    </row>
    <row r="150" spans="3:33" x14ac:dyDescent="0.4">
      <c r="T150" s="46"/>
      <c r="AA150" s="46"/>
      <c r="AB150" s="46"/>
      <c r="AC150" s="46"/>
      <c r="AD150" s="46"/>
      <c r="AE150" s="46"/>
      <c r="AF150" s="46"/>
      <c r="AG150" s="46"/>
    </row>
    <row r="151" spans="3:33" x14ac:dyDescent="0.4">
      <c r="AA151" s="46"/>
      <c r="AB151" s="46"/>
      <c r="AC151" s="46"/>
      <c r="AD151" s="46"/>
      <c r="AE151" s="46"/>
      <c r="AF151" s="46"/>
      <c r="AG151" s="46"/>
    </row>
    <row r="153" spans="3:33" x14ac:dyDescent="0.4">
      <c r="AB153" s="46"/>
      <c r="AC153" s="46"/>
      <c r="AD153" s="46"/>
      <c r="AE153" s="46"/>
      <c r="AF153" s="46"/>
      <c r="AG153" s="46"/>
    </row>
    <row r="154" spans="3:33" x14ac:dyDescent="0.4">
      <c r="AB154" s="46"/>
      <c r="AC154" s="46"/>
      <c r="AD154" s="46"/>
      <c r="AE154" s="46"/>
      <c r="AF154" s="46"/>
      <c r="AG154" s="46"/>
    </row>
    <row r="155" spans="3:33" x14ac:dyDescent="0.4">
      <c r="C155" s="9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AB155" s="46"/>
      <c r="AC155" s="46"/>
      <c r="AD155" s="46"/>
      <c r="AE155" s="46"/>
      <c r="AF155" s="46"/>
      <c r="AG155" s="46"/>
    </row>
    <row r="156" spans="3:33" x14ac:dyDescent="0.4">
      <c r="C156" s="96" t="s">
        <v>47</v>
      </c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AB156" s="46"/>
      <c r="AC156" s="46"/>
      <c r="AD156" s="46"/>
      <c r="AE156" s="46"/>
      <c r="AF156" s="46"/>
      <c r="AG156" s="46"/>
    </row>
    <row r="157" spans="3:33" x14ac:dyDescent="0.4">
      <c r="C157" s="95"/>
      <c r="J157" s="95"/>
      <c r="K157" s="95"/>
      <c r="L157" s="95"/>
      <c r="M157" s="95"/>
      <c r="N157" s="95"/>
      <c r="O157" s="95"/>
      <c r="AB157" s="46"/>
      <c r="AC157" s="46"/>
      <c r="AD157" s="46"/>
      <c r="AE157" s="46"/>
      <c r="AF157" s="46"/>
      <c r="AG157" s="46"/>
    </row>
    <row r="158" spans="3:33" x14ac:dyDescent="0.4">
      <c r="T158" s="46"/>
      <c r="AB158" s="46"/>
      <c r="AC158" s="46"/>
      <c r="AD158" s="46"/>
      <c r="AE158" s="46"/>
      <c r="AF158" s="46"/>
      <c r="AG158" s="46"/>
    </row>
    <row r="159" spans="3:33" x14ac:dyDescent="0.4">
      <c r="T159" s="46"/>
      <c r="AA159" s="46"/>
      <c r="AB159" s="46"/>
      <c r="AC159" s="46"/>
      <c r="AD159" s="46"/>
      <c r="AE159" s="46"/>
      <c r="AF159" s="46"/>
      <c r="AG159" s="46"/>
    </row>
    <row r="160" spans="3:33" x14ac:dyDescent="0.4">
      <c r="AA160" s="46"/>
      <c r="AB160" s="46"/>
      <c r="AC160" s="46"/>
      <c r="AD160" s="46"/>
      <c r="AE160" s="46"/>
      <c r="AF160" s="46"/>
      <c r="AG160" s="46"/>
    </row>
  </sheetData>
  <mergeCells count="13">
    <mergeCell ref="AA5:AA6"/>
    <mergeCell ref="AE5:AE6"/>
    <mergeCell ref="C32:C33"/>
    <mergeCell ref="G32:G33"/>
    <mergeCell ref="K32:K33"/>
    <mergeCell ref="O32:O33"/>
    <mergeCell ref="S32:S33"/>
    <mergeCell ref="C5:C6"/>
    <mergeCell ref="G5:G6"/>
    <mergeCell ref="K5:K6"/>
    <mergeCell ref="O5:O6"/>
    <mergeCell ref="S5:S6"/>
    <mergeCell ref="W5:W6"/>
  </mergeCells>
  <phoneticPr fontId="4"/>
  <hyperlinks>
    <hyperlink ref="A1" location="基本情報!C87" display="基本情報"/>
  </hyperlinks>
  <pageMargins left="0.7" right="0.7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82">
    <tabColor rgb="FF99CCFF"/>
    <pageSetUpPr fitToPage="1"/>
  </sheetPr>
  <dimension ref="A1:AA127"/>
  <sheetViews>
    <sheetView zoomScaleNormal="100" zoomScaleSheetLayoutView="100" workbookViewId="0">
      <selection activeCell="C4" sqref="C4"/>
    </sheetView>
  </sheetViews>
  <sheetFormatPr defaultColWidth="9" defaultRowHeight="13.5" x14ac:dyDescent="0.4"/>
  <cols>
    <col min="1" max="1" width="4.625" style="36" customWidth="1"/>
    <col min="2" max="2" width="2.125" style="36" customWidth="1"/>
    <col min="3" max="3" width="27.875" style="36" customWidth="1"/>
    <col min="4" max="8" width="5.875" style="36" customWidth="1"/>
    <col min="9" max="9" width="6.625" style="36" customWidth="1"/>
    <col min="10" max="14" width="5.875" style="36" customWidth="1"/>
    <col min="15" max="15" width="6.625" style="36" customWidth="1"/>
    <col min="16" max="20" width="5.875" style="36" customWidth="1"/>
    <col min="21" max="21" width="6.625" style="36" customWidth="1"/>
    <col min="22" max="23" width="5.875" style="36" customWidth="1"/>
    <col min="24" max="27" width="7.625" style="36" customWidth="1"/>
    <col min="28" max="16384" width="9" style="36"/>
  </cols>
  <sheetData>
    <row r="1" spans="1:27" x14ac:dyDescent="0.4">
      <c r="A1" s="7" t="s">
        <v>2</v>
      </c>
      <c r="B1" s="8"/>
    </row>
    <row r="2" spans="1:27" x14ac:dyDescent="0.4">
      <c r="A2" s="7"/>
      <c r="B2" s="8"/>
    </row>
    <row r="3" spans="1:27" ht="21" customHeight="1" x14ac:dyDescent="0.4">
      <c r="C3" s="37" t="s">
        <v>101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9"/>
      <c r="X3" s="39"/>
      <c r="Y3" s="39"/>
      <c r="Z3" s="39"/>
      <c r="AA3" s="39"/>
    </row>
    <row r="4" spans="1:27" ht="16.5" customHeight="1" x14ac:dyDescent="0.4">
      <c r="H4" s="43"/>
      <c r="I4" s="43"/>
      <c r="N4" s="43"/>
      <c r="O4" s="43"/>
      <c r="T4" s="43"/>
      <c r="U4" s="43"/>
      <c r="V4" s="43"/>
      <c r="W4" s="46" t="s">
        <v>48</v>
      </c>
    </row>
    <row r="5" spans="1:27" ht="34.5" customHeight="1" x14ac:dyDescent="0.4">
      <c r="C5" s="97" t="s">
        <v>102</v>
      </c>
      <c r="D5" s="98" t="s">
        <v>103</v>
      </c>
      <c r="E5" s="48"/>
      <c r="F5" s="48"/>
      <c r="G5" s="48"/>
      <c r="H5" s="48"/>
      <c r="I5" s="49"/>
      <c r="J5" s="98" t="s">
        <v>104</v>
      </c>
      <c r="K5" s="48"/>
      <c r="L5" s="48"/>
      <c r="M5" s="48"/>
      <c r="N5" s="48"/>
      <c r="O5" s="49"/>
      <c r="P5" s="98" t="s">
        <v>105</v>
      </c>
      <c r="Q5" s="48"/>
      <c r="R5" s="48"/>
      <c r="S5" s="48"/>
      <c r="T5" s="48"/>
      <c r="U5" s="49"/>
      <c r="V5" s="99" t="s">
        <v>106</v>
      </c>
      <c r="W5" s="50" t="s">
        <v>51</v>
      </c>
    </row>
    <row r="6" spans="1:27" ht="34.5" customHeight="1" x14ac:dyDescent="0.4">
      <c r="C6" s="100"/>
      <c r="D6" s="101" t="s">
        <v>58</v>
      </c>
      <c r="E6" s="101" t="s">
        <v>59</v>
      </c>
      <c r="F6" s="102" t="s">
        <v>107</v>
      </c>
      <c r="G6" s="102" t="s">
        <v>108</v>
      </c>
      <c r="H6" s="56" t="s">
        <v>57</v>
      </c>
      <c r="I6" s="103" t="s">
        <v>51</v>
      </c>
      <c r="J6" s="101" t="s">
        <v>58</v>
      </c>
      <c r="K6" s="101" t="s">
        <v>59</v>
      </c>
      <c r="L6" s="102" t="s">
        <v>107</v>
      </c>
      <c r="M6" s="102" t="s">
        <v>108</v>
      </c>
      <c r="N6" s="56" t="s">
        <v>57</v>
      </c>
      <c r="O6" s="103" t="s">
        <v>51</v>
      </c>
      <c r="P6" s="101" t="s">
        <v>58</v>
      </c>
      <c r="Q6" s="101" t="s">
        <v>59</v>
      </c>
      <c r="R6" s="102" t="s">
        <v>107</v>
      </c>
      <c r="S6" s="102" t="s">
        <v>108</v>
      </c>
      <c r="T6" s="56" t="s">
        <v>57</v>
      </c>
      <c r="U6" s="103" t="s">
        <v>51</v>
      </c>
      <c r="V6" s="104"/>
      <c r="W6" s="57"/>
    </row>
    <row r="7" spans="1:27" ht="29.25" customHeight="1" x14ac:dyDescent="0.4">
      <c r="C7" s="105" t="s">
        <v>60</v>
      </c>
      <c r="D7" s="106">
        <v>19</v>
      </c>
      <c r="E7" s="106">
        <v>26</v>
      </c>
      <c r="F7" s="106">
        <v>11</v>
      </c>
      <c r="G7" s="106">
        <v>34</v>
      </c>
      <c r="H7" s="106">
        <v>45</v>
      </c>
      <c r="I7" s="106">
        <v>3</v>
      </c>
      <c r="J7" s="106">
        <v>38</v>
      </c>
      <c r="K7" s="106">
        <v>36</v>
      </c>
      <c r="L7" s="106">
        <v>29</v>
      </c>
      <c r="M7" s="106">
        <v>45</v>
      </c>
      <c r="N7" s="106">
        <v>74</v>
      </c>
      <c r="O7" s="106">
        <v>3</v>
      </c>
      <c r="P7" s="106">
        <v>65</v>
      </c>
      <c r="Q7" s="106">
        <v>57</v>
      </c>
      <c r="R7" s="106">
        <v>31</v>
      </c>
      <c r="S7" s="106">
        <v>91</v>
      </c>
      <c r="T7" s="106">
        <v>122</v>
      </c>
      <c r="U7" s="106">
        <v>6</v>
      </c>
      <c r="V7" s="106">
        <v>241</v>
      </c>
      <c r="W7" s="106">
        <v>12</v>
      </c>
    </row>
    <row r="8" spans="1:27" ht="11.25" customHeight="1" x14ac:dyDescent="0.4">
      <c r="C8" s="107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</row>
    <row r="9" spans="1:27" ht="29.25" customHeight="1" x14ac:dyDescent="0.4">
      <c r="C9" s="105" t="s">
        <v>61</v>
      </c>
      <c r="D9" s="108">
        <v>4</v>
      </c>
      <c r="E9" s="108">
        <v>5</v>
      </c>
      <c r="F9" s="108">
        <v>4</v>
      </c>
      <c r="G9" s="108">
        <v>5</v>
      </c>
      <c r="H9" s="108">
        <v>9</v>
      </c>
      <c r="I9" s="108">
        <v>1</v>
      </c>
      <c r="J9" s="108">
        <v>11</v>
      </c>
      <c r="K9" s="108">
        <v>10</v>
      </c>
      <c r="L9" s="108">
        <v>7</v>
      </c>
      <c r="M9" s="108">
        <v>14</v>
      </c>
      <c r="N9" s="108">
        <v>21</v>
      </c>
      <c r="O9" s="108">
        <v>1</v>
      </c>
      <c r="P9" s="108">
        <v>20</v>
      </c>
      <c r="Q9" s="108">
        <v>18</v>
      </c>
      <c r="R9" s="108">
        <v>10</v>
      </c>
      <c r="S9" s="108">
        <v>28</v>
      </c>
      <c r="T9" s="108">
        <v>38</v>
      </c>
      <c r="U9" s="108">
        <v>2</v>
      </c>
      <c r="V9" s="108">
        <v>68</v>
      </c>
      <c r="W9" s="108">
        <v>4</v>
      </c>
    </row>
    <row r="10" spans="1:27" ht="29.25" customHeight="1" x14ac:dyDescent="0.4">
      <c r="C10" s="109" t="s">
        <v>109</v>
      </c>
      <c r="D10" s="65" t="s">
        <v>83</v>
      </c>
      <c r="E10" s="65" t="s">
        <v>83</v>
      </c>
      <c r="F10" s="65" t="s">
        <v>83</v>
      </c>
      <c r="G10" s="65" t="s">
        <v>83</v>
      </c>
      <c r="H10" s="65" t="s">
        <v>83</v>
      </c>
      <c r="I10" s="65" t="s">
        <v>83</v>
      </c>
      <c r="J10" s="65" t="s">
        <v>83</v>
      </c>
      <c r="K10" s="65" t="s">
        <v>83</v>
      </c>
      <c r="L10" s="65" t="s">
        <v>83</v>
      </c>
      <c r="M10" s="65" t="s">
        <v>83</v>
      </c>
      <c r="N10" s="65" t="s">
        <v>83</v>
      </c>
      <c r="O10" s="65" t="s">
        <v>83</v>
      </c>
      <c r="P10" s="65" t="s">
        <v>83</v>
      </c>
      <c r="Q10" s="65" t="s">
        <v>83</v>
      </c>
      <c r="R10" s="65" t="s">
        <v>83</v>
      </c>
      <c r="S10" s="65" t="s">
        <v>83</v>
      </c>
      <c r="T10" s="65" t="s">
        <v>83</v>
      </c>
      <c r="U10" s="65" t="s">
        <v>83</v>
      </c>
      <c r="V10" s="65" t="s">
        <v>83</v>
      </c>
      <c r="W10" s="65" t="s">
        <v>83</v>
      </c>
    </row>
    <row r="11" spans="1:27" ht="29.25" customHeight="1" x14ac:dyDescent="0.4">
      <c r="C11" s="110" t="s">
        <v>110</v>
      </c>
      <c r="D11" s="65" t="s">
        <v>83</v>
      </c>
      <c r="E11" s="65" t="s">
        <v>83</v>
      </c>
      <c r="F11" s="65" t="s">
        <v>83</v>
      </c>
      <c r="G11" s="65" t="s">
        <v>83</v>
      </c>
      <c r="H11" s="65" t="s">
        <v>83</v>
      </c>
      <c r="I11" s="65" t="s">
        <v>83</v>
      </c>
      <c r="J11" s="65" t="s">
        <v>83</v>
      </c>
      <c r="K11" s="65" t="s">
        <v>83</v>
      </c>
      <c r="L11" s="65" t="s">
        <v>83</v>
      </c>
      <c r="M11" s="65" t="s">
        <v>83</v>
      </c>
      <c r="N11" s="65" t="s">
        <v>83</v>
      </c>
      <c r="O11" s="65" t="s">
        <v>83</v>
      </c>
      <c r="P11" s="65" t="s">
        <v>83</v>
      </c>
      <c r="Q11" s="65" t="s">
        <v>83</v>
      </c>
      <c r="R11" s="65" t="s">
        <v>83</v>
      </c>
      <c r="S11" s="65" t="s">
        <v>83</v>
      </c>
      <c r="T11" s="65" t="s">
        <v>83</v>
      </c>
      <c r="U11" s="65" t="s">
        <v>83</v>
      </c>
      <c r="V11" s="65" t="s">
        <v>83</v>
      </c>
      <c r="W11" s="65" t="s">
        <v>83</v>
      </c>
      <c r="X11" s="111"/>
    </row>
    <row r="12" spans="1:27" ht="29.25" customHeight="1" x14ac:dyDescent="0.4">
      <c r="C12" s="110" t="s">
        <v>111</v>
      </c>
      <c r="D12" s="65">
        <v>4</v>
      </c>
      <c r="E12" s="65">
        <v>5</v>
      </c>
      <c r="F12" s="65">
        <v>4</v>
      </c>
      <c r="G12" s="65">
        <v>5</v>
      </c>
      <c r="H12" s="65">
        <v>9</v>
      </c>
      <c r="I12" s="65">
        <v>1</v>
      </c>
      <c r="J12" s="65">
        <v>11</v>
      </c>
      <c r="K12" s="65">
        <v>10</v>
      </c>
      <c r="L12" s="65">
        <v>7</v>
      </c>
      <c r="M12" s="65">
        <v>14</v>
      </c>
      <c r="N12" s="65">
        <v>21</v>
      </c>
      <c r="O12" s="65">
        <v>1</v>
      </c>
      <c r="P12" s="65">
        <v>20</v>
      </c>
      <c r="Q12" s="65">
        <v>18</v>
      </c>
      <c r="R12" s="65">
        <v>10</v>
      </c>
      <c r="S12" s="65">
        <v>28</v>
      </c>
      <c r="T12" s="65">
        <v>38</v>
      </c>
      <c r="U12" s="65">
        <v>2</v>
      </c>
      <c r="V12" s="65">
        <v>68</v>
      </c>
      <c r="W12" s="112">
        <v>4</v>
      </c>
      <c r="X12" s="111"/>
    </row>
    <row r="13" spans="1:27" ht="29.25" customHeight="1" x14ac:dyDescent="0.4">
      <c r="C13" s="110" t="s">
        <v>112</v>
      </c>
      <c r="D13" s="65" t="s">
        <v>83</v>
      </c>
      <c r="E13" s="65" t="s">
        <v>83</v>
      </c>
      <c r="F13" s="65" t="s">
        <v>83</v>
      </c>
      <c r="G13" s="65" t="s">
        <v>83</v>
      </c>
      <c r="H13" s="65" t="s">
        <v>83</v>
      </c>
      <c r="I13" s="65" t="s">
        <v>83</v>
      </c>
      <c r="J13" s="65" t="s">
        <v>83</v>
      </c>
      <c r="K13" s="65" t="s">
        <v>83</v>
      </c>
      <c r="L13" s="65" t="s">
        <v>83</v>
      </c>
      <c r="M13" s="65" t="s">
        <v>83</v>
      </c>
      <c r="N13" s="65" t="s">
        <v>83</v>
      </c>
      <c r="O13" s="65" t="s">
        <v>83</v>
      </c>
      <c r="P13" s="65" t="s">
        <v>83</v>
      </c>
      <c r="Q13" s="65" t="s">
        <v>83</v>
      </c>
      <c r="R13" s="65" t="s">
        <v>83</v>
      </c>
      <c r="S13" s="65" t="s">
        <v>83</v>
      </c>
      <c r="T13" s="65" t="s">
        <v>83</v>
      </c>
      <c r="U13" s="65" t="s">
        <v>83</v>
      </c>
      <c r="V13" s="65" t="s">
        <v>83</v>
      </c>
      <c r="W13" s="65" t="s">
        <v>83</v>
      </c>
      <c r="X13" s="111"/>
    </row>
    <row r="14" spans="1:27" ht="29.25" customHeight="1" x14ac:dyDescent="0.4">
      <c r="C14" s="105" t="s">
        <v>113</v>
      </c>
      <c r="D14" s="108">
        <v>6</v>
      </c>
      <c r="E14" s="108">
        <v>15</v>
      </c>
      <c r="F14" s="108">
        <v>1</v>
      </c>
      <c r="G14" s="108">
        <v>20</v>
      </c>
      <c r="H14" s="108">
        <v>21</v>
      </c>
      <c r="I14" s="108">
        <v>1</v>
      </c>
      <c r="J14" s="108">
        <v>19</v>
      </c>
      <c r="K14" s="108">
        <v>12</v>
      </c>
      <c r="L14" s="108">
        <v>13</v>
      </c>
      <c r="M14" s="108">
        <v>18</v>
      </c>
      <c r="N14" s="108">
        <v>31</v>
      </c>
      <c r="O14" s="108">
        <v>1</v>
      </c>
      <c r="P14" s="108">
        <v>22</v>
      </c>
      <c r="Q14" s="108">
        <v>25</v>
      </c>
      <c r="R14" s="108">
        <v>11</v>
      </c>
      <c r="S14" s="108">
        <v>36</v>
      </c>
      <c r="T14" s="108">
        <v>47</v>
      </c>
      <c r="U14" s="108">
        <v>2</v>
      </c>
      <c r="V14" s="108">
        <v>99</v>
      </c>
      <c r="W14" s="108">
        <v>4</v>
      </c>
      <c r="X14" s="111"/>
    </row>
    <row r="15" spans="1:27" ht="29.25" customHeight="1" x14ac:dyDescent="0.4">
      <c r="C15" s="110" t="s">
        <v>114</v>
      </c>
      <c r="D15" s="113">
        <v>6</v>
      </c>
      <c r="E15" s="114">
        <v>15</v>
      </c>
      <c r="F15" s="114">
        <v>1</v>
      </c>
      <c r="G15" s="114">
        <v>20</v>
      </c>
      <c r="H15" s="65">
        <v>21</v>
      </c>
      <c r="I15" s="65">
        <v>1</v>
      </c>
      <c r="J15" s="113">
        <v>19</v>
      </c>
      <c r="K15" s="114">
        <v>12</v>
      </c>
      <c r="L15" s="114">
        <v>13</v>
      </c>
      <c r="M15" s="114">
        <v>18</v>
      </c>
      <c r="N15" s="65">
        <v>31</v>
      </c>
      <c r="O15" s="65">
        <v>1</v>
      </c>
      <c r="P15" s="113">
        <v>22</v>
      </c>
      <c r="Q15" s="114">
        <v>25</v>
      </c>
      <c r="R15" s="114">
        <v>11</v>
      </c>
      <c r="S15" s="114">
        <v>36</v>
      </c>
      <c r="T15" s="65">
        <v>47</v>
      </c>
      <c r="U15" s="65">
        <v>2</v>
      </c>
      <c r="V15" s="65">
        <v>99</v>
      </c>
      <c r="W15" s="112">
        <v>4</v>
      </c>
      <c r="X15" s="111"/>
    </row>
    <row r="16" spans="1:27" ht="29.25" customHeight="1" x14ac:dyDescent="0.4">
      <c r="C16" s="105" t="s">
        <v>115</v>
      </c>
      <c r="D16" s="115">
        <v>9</v>
      </c>
      <c r="E16" s="115">
        <v>6</v>
      </c>
      <c r="F16" s="115">
        <v>6</v>
      </c>
      <c r="G16" s="115">
        <v>9</v>
      </c>
      <c r="H16" s="115">
        <v>15</v>
      </c>
      <c r="I16" s="115">
        <v>1</v>
      </c>
      <c r="J16" s="115">
        <v>8</v>
      </c>
      <c r="K16" s="115">
        <v>14</v>
      </c>
      <c r="L16" s="115">
        <v>9</v>
      </c>
      <c r="M16" s="115">
        <v>13</v>
      </c>
      <c r="N16" s="115">
        <v>22</v>
      </c>
      <c r="O16" s="115">
        <v>1</v>
      </c>
      <c r="P16" s="115">
        <v>23</v>
      </c>
      <c r="Q16" s="115">
        <v>14</v>
      </c>
      <c r="R16" s="115">
        <v>10</v>
      </c>
      <c r="S16" s="115">
        <v>27</v>
      </c>
      <c r="T16" s="115">
        <v>37</v>
      </c>
      <c r="U16" s="115">
        <v>2</v>
      </c>
      <c r="V16" s="115">
        <v>74</v>
      </c>
      <c r="W16" s="115">
        <v>4</v>
      </c>
      <c r="X16" s="111"/>
    </row>
    <row r="17" spans="3:27" ht="29.25" customHeight="1" x14ac:dyDescent="0.4">
      <c r="C17" s="110" t="s">
        <v>116</v>
      </c>
      <c r="D17" s="113">
        <v>9</v>
      </c>
      <c r="E17" s="113">
        <v>6</v>
      </c>
      <c r="F17" s="113">
        <v>6</v>
      </c>
      <c r="G17" s="113">
        <v>9</v>
      </c>
      <c r="H17" s="65">
        <v>15</v>
      </c>
      <c r="I17" s="65">
        <v>1</v>
      </c>
      <c r="J17" s="113">
        <v>8</v>
      </c>
      <c r="K17" s="113">
        <v>14</v>
      </c>
      <c r="L17" s="113">
        <v>9</v>
      </c>
      <c r="M17" s="113">
        <v>13</v>
      </c>
      <c r="N17" s="65">
        <v>22</v>
      </c>
      <c r="O17" s="65">
        <v>1</v>
      </c>
      <c r="P17" s="113">
        <v>23</v>
      </c>
      <c r="Q17" s="113">
        <v>14</v>
      </c>
      <c r="R17" s="113">
        <v>10</v>
      </c>
      <c r="S17" s="113">
        <v>27</v>
      </c>
      <c r="T17" s="65">
        <v>37</v>
      </c>
      <c r="U17" s="65">
        <v>2</v>
      </c>
      <c r="V17" s="65">
        <v>74</v>
      </c>
      <c r="W17" s="112">
        <v>4</v>
      </c>
      <c r="X17" s="111"/>
    </row>
    <row r="18" spans="3:27" ht="29.25" customHeight="1" x14ac:dyDescent="0.4">
      <c r="C18" s="105" t="s">
        <v>117</v>
      </c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1"/>
    </row>
    <row r="19" spans="3:27" ht="29.25" customHeight="1" x14ac:dyDescent="0.4">
      <c r="C19" s="110" t="s">
        <v>118</v>
      </c>
      <c r="D19" s="65" t="s">
        <v>83</v>
      </c>
      <c r="E19" s="65" t="s">
        <v>83</v>
      </c>
      <c r="F19" s="65" t="s">
        <v>83</v>
      </c>
      <c r="G19" s="65" t="s">
        <v>83</v>
      </c>
      <c r="H19" s="65" t="s">
        <v>83</v>
      </c>
      <c r="I19" s="65" t="s">
        <v>83</v>
      </c>
      <c r="J19" s="65" t="s">
        <v>83</v>
      </c>
      <c r="K19" s="65" t="s">
        <v>83</v>
      </c>
      <c r="L19" s="65" t="s">
        <v>83</v>
      </c>
      <c r="M19" s="65" t="s">
        <v>83</v>
      </c>
      <c r="N19" s="65" t="s">
        <v>83</v>
      </c>
      <c r="O19" s="65" t="s">
        <v>83</v>
      </c>
      <c r="P19" s="65" t="s">
        <v>83</v>
      </c>
      <c r="Q19" s="65" t="s">
        <v>83</v>
      </c>
      <c r="R19" s="65" t="s">
        <v>83</v>
      </c>
      <c r="S19" s="65" t="s">
        <v>83</v>
      </c>
      <c r="T19" s="65" t="s">
        <v>83</v>
      </c>
      <c r="U19" s="65" t="s">
        <v>83</v>
      </c>
      <c r="V19" s="65" t="s">
        <v>83</v>
      </c>
      <c r="W19" s="65" t="s">
        <v>83</v>
      </c>
      <c r="X19" s="111"/>
    </row>
    <row r="20" spans="3:27" ht="29.25" customHeight="1" x14ac:dyDescent="0.4">
      <c r="C20" s="117" t="s">
        <v>119</v>
      </c>
      <c r="D20" s="118" t="s">
        <v>84</v>
      </c>
      <c r="E20" s="118" t="s">
        <v>84</v>
      </c>
      <c r="F20" s="118" t="s">
        <v>84</v>
      </c>
      <c r="G20" s="118" t="s">
        <v>84</v>
      </c>
      <c r="H20" s="75" t="s">
        <v>85</v>
      </c>
      <c r="I20" s="75" t="s">
        <v>84</v>
      </c>
      <c r="J20" s="118" t="s">
        <v>84</v>
      </c>
      <c r="K20" s="118" t="s">
        <v>84</v>
      </c>
      <c r="L20" s="118" t="s">
        <v>84</v>
      </c>
      <c r="M20" s="118" t="s">
        <v>84</v>
      </c>
      <c r="N20" s="75" t="s">
        <v>85</v>
      </c>
      <c r="O20" s="75" t="s">
        <v>84</v>
      </c>
      <c r="P20" s="118" t="s">
        <v>84</v>
      </c>
      <c r="Q20" s="118" t="s">
        <v>84</v>
      </c>
      <c r="R20" s="118" t="s">
        <v>84</v>
      </c>
      <c r="S20" s="118" t="s">
        <v>84</v>
      </c>
      <c r="T20" s="75" t="s">
        <v>85</v>
      </c>
      <c r="U20" s="75" t="s">
        <v>84</v>
      </c>
      <c r="V20" s="75" t="s">
        <v>85</v>
      </c>
      <c r="W20" s="119" t="s">
        <v>85</v>
      </c>
    </row>
    <row r="21" spans="3:27" ht="16.5" customHeight="1" x14ac:dyDescent="0.4">
      <c r="W21" s="90" t="s">
        <v>87</v>
      </c>
    </row>
    <row r="22" spans="3:27" ht="16.5" customHeight="1" x14ac:dyDescent="0.4">
      <c r="C22" s="36" t="s">
        <v>120</v>
      </c>
    </row>
    <row r="23" spans="3:27" x14ac:dyDescent="0.4">
      <c r="C23" s="36" t="s">
        <v>121</v>
      </c>
    </row>
    <row r="25" spans="3:27" x14ac:dyDescent="0.4"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4"/>
      <c r="X25" s="93"/>
      <c r="Y25" s="94"/>
      <c r="Z25" s="94"/>
      <c r="AA25" s="93"/>
    </row>
    <row r="80" spans="3:27" x14ac:dyDescent="0.4">
      <c r="C80" s="9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</row>
    <row r="81" spans="3:27" x14ac:dyDescent="0.4">
      <c r="C81" s="96" t="s">
        <v>47</v>
      </c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</row>
    <row r="82" spans="3:27" x14ac:dyDescent="0.4">
      <c r="C82" s="95"/>
      <c r="X82" s="95"/>
      <c r="Y82" s="95"/>
      <c r="Z82" s="95"/>
      <c r="AA82" s="95"/>
    </row>
    <row r="89" spans="3:27" x14ac:dyDescent="0.4">
      <c r="C89" s="9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</row>
    <row r="90" spans="3:27" x14ac:dyDescent="0.4">
      <c r="C90" s="96" t="s">
        <v>47</v>
      </c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</row>
    <row r="91" spans="3:27" x14ac:dyDescent="0.4">
      <c r="C91" s="95"/>
      <c r="X91" s="95"/>
      <c r="Y91" s="95"/>
      <c r="Z91" s="95"/>
      <c r="AA91" s="95"/>
    </row>
    <row r="98" spans="3:27" x14ac:dyDescent="0.4">
      <c r="C98" s="9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</row>
    <row r="99" spans="3:27" x14ac:dyDescent="0.4">
      <c r="C99" s="96" t="s">
        <v>47</v>
      </c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</row>
    <row r="100" spans="3:27" x14ac:dyDescent="0.4">
      <c r="C100" s="95"/>
      <c r="X100" s="95"/>
      <c r="Y100" s="95"/>
      <c r="Z100" s="95"/>
      <c r="AA100" s="95"/>
    </row>
    <row r="107" spans="3:27" x14ac:dyDescent="0.4">
      <c r="C107" s="9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</row>
    <row r="108" spans="3:27" x14ac:dyDescent="0.4">
      <c r="C108" s="96" t="s">
        <v>47</v>
      </c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</row>
    <row r="109" spans="3:27" x14ac:dyDescent="0.4">
      <c r="C109" s="95"/>
      <c r="X109" s="95"/>
      <c r="Y109" s="95"/>
      <c r="Z109" s="95"/>
      <c r="AA109" s="95"/>
    </row>
    <row r="116" spans="3:27" x14ac:dyDescent="0.4">
      <c r="C116" s="9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</row>
    <row r="117" spans="3:27" x14ac:dyDescent="0.4">
      <c r="C117" s="96" t="s">
        <v>47</v>
      </c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</row>
    <row r="118" spans="3:27" x14ac:dyDescent="0.4">
      <c r="C118" s="95"/>
      <c r="X118" s="95"/>
      <c r="Y118" s="95"/>
      <c r="Z118" s="95"/>
      <c r="AA118" s="95"/>
    </row>
    <row r="125" spans="3:27" x14ac:dyDescent="0.4">
      <c r="C125" s="9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</row>
    <row r="126" spans="3:27" x14ac:dyDescent="0.4">
      <c r="C126" s="96" t="s">
        <v>47</v>
      </c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</row>
    <row r="127" spans="3:27" x14ac:dyDescent="0.4">
      <c r="C127" s="95"/>
      <c r="X127" s="95"/>
      <c r="Y127" s="95"/>
      <c r="Z127" s="95"/>
      <c r="AA127" s="95"/>
    </row>
  </sheetData>
  <mergeCells count="3">
    <mergeCell ref="C5:C6"/>
    <mergeCell ref="V5:V6"/>
    <mergeCell ref="W5:W6"/>
  </mergeCells>
  <phoneticPr fontId="4"/>
  <hyperlinks>
    <hyperlink ref="A1" location="基本情報!C88" display="基本情報"/>
  </hyperlinks>
  <pageMargins left="0.7" right="0.7" top="0.75" bottom="0.75" header="0.3" footer="0.3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1">
    <tabColor rgb="FF99CCFF"/>
    <pageSetUpPr fitToPage="1"/>
  </sheetPr>
  <dimension ref="A1:BE108"/>
  <sheetViews>
    <sheetView topLeftCell="A82" zoomScaleNormal="100" zoomScaleSheetLayoutView="100" workbookViewId="0">
      <selection activeCell="C4" sqref="C4"/>
    </sheetView>
  </sheetViews>
  <sheetFormatPr defaultColWidth="9" defaultRowHeight="13.5" x14ac:dyDescent="0.4"/>
  <cols>
    <col min="1" max="1" width="4.625" style="36" customWidth="1"/>
    <col min="2" max="2" width="2.125" style="36" customWidth="1"/>
    <col min="3" max="3" width="6.625" style="36" customWidth="1"/>
    <col min="4" max="4" width="18.75" style="36" customWidth="1"/>
    <col min="5" max="5" width="15" style="36" customWidth="1"/>
    <col min="6" max="12" width="14.375" style="36" customWidth="1"/>
    <col min="13" max="16384" width="9" style="36"/>
  </cols>
  <sheetData>
    <row r="1" spans="1:12" x14ac:dyDescent="0.4">
      <c r="A1" s="7" t="s">
        <v>2</v>
      </c>
      <c r="B1" s="8"/>
    </row>
    <row r="2" spans="1:12" x14ac:dyDescent="0.4">
      <c r="A2" s="7"/>
      <c r="B2" s="8"/>
    </row>
    <row r="3" spans="1:12" ht="21" customHeight="1" x14ac:dyDescent="0.4">
      <c r="C3" s="11" t="s">
        <v>122</v>
      </c>
      <c r="D3" s="11"/>
      <c r="E3" s="11"/>
      <c r="F3" s="11"/>
      <c r="G3" s="120"/>
      <c r="I3" s="121"/>
      <c r="J3" s="122"/>
      <c r="K3" s="122"/>
      <c r="L3" s="122"/>
    </row>
    <row r="4" spans="1:12" ht="16.5" customHeight="1" x14ac:dyDescent="0.4">
      <c r="J4" s="123"/>
      <c r="K4" s="123"/>
      <c r="L4" s="124" t="s">
        <v>123</v>
      </c>
    </row>
    <row r="5" spans="1:12" ht="24" customHeight="1" x14ac:dyDescent="0.4">
      <c r="C5" s="125" t="s">
        <v>124</v>
      </c>
      <c r="D5" s="126" t="s">
        <v>125</v>
      </c>
      <c r="E5" s="127" t="s">
        <v>51</v>
      </c>
      <c r="F5" s="128" t="s">
        <v>126</v>
      </c>
      <c r="G5" s="129"/>
      <c r="H5" s="130"/>
      <c r="I5" s="128" t="s">
        <v>127</v>
      </c>
      <c r="J5" s="129"/>
      <c r="K5" s="130"/>
      <c r="L5" s="131" t="s">
        <v>128</v>
      </c>
    </row>
    <row r="6" spans="1:12" x14ac:dyDescent="0.4">
      <c r="C6" s="132"/>
      <c r="D6" s="133"/>
      <c r="E6" s="132"/>
      <c r="F6" s="134" t="s">
        <v>129</v>
      </c>
      <c r="G6" s="134" t="s">
        <v>58</v>
      </c>
      <c r="H6" s="134" t="s">
        <v>59</v>
      </c>
      <c r="I6" s="134" t="s">
        <v>129</v>
      </c>
      <c r="J6" s="134" t="s">
        <v>58</v>
      </c>
      <c r="K6" s="134" t="s">
        <v>59</v>
      </c>
      <c r="L6" s="135"/>
    </row>
    <row r="7" spans="1:12" ht="14.1" customHeight="1" x14ac:dyDescent="0.4">
      <c r="C7" s="136" t="s">
        <v>130</v>
      </c>
      <c r="D7" s="137" t="s">
        <v>60</v>
      </c>
      <c r="E7" s="138">
        <v>46</v>
      </c>
      <c r="F7" s="138">
        <v>860</v>
      </c>
      <c r="G7" s="139">
        <v>244</v>
      </c>
      <c r="H7" s="139">
        <v>616</v>
      </c>
      <c r="I7" s="138">
        <v>65</v>
      </c>
      <c r="J7" s="139">
        <v>1</v>
      </c>
      <c r="K7" s="139">
        <v>64</v>
      </c>
      <c r="L7" s="140">
        <v>18.695652173913043</v>
      </c>
    </row>
    <row r="8" spans="1:12" ht="14.1" customHeight="1" x14ac:dyDescent="0.4">
      <c r="C8" s="141"/>
      <c r="D8" s="142" t="s">
        <v>131</v>
      </c>
      <c r="E8" s="143">
        <v>28</v>
      </c>
      <c r="F8" s="143">
        <v>419</v>
      </c>
      <c r="G8" s="144">
        <v>10</v>
      </c>
      <c r="H8" s="144">
        <v>409</v>
      </c>
      <c r="I8" s="143">
        <v>41</v>
      </c>
      <c r="J8" s="144">
        <v>1</v>
      </c>
      <c r="K8" s="144">
        <v>40</v>
      </c>
      <c r="L8" s="145">
        <v>14.964285714285714</v>
      </c>
    </row>
    <row r="9" spans="1:12" ht="14.1" customHeight="1" x14ac:dyDescent="0.4">
      <c r="C9" s="141"/>
      <c r="D9" s="142" t="s">
        <v>132</v>
      </c>
      <c r="E9" s="143">
        <v>6</v>
      </c>
      <c r="F9" s="143">
        <v>154</v>
      </c>
      <c r="G9" s="144">
        <v>78</v>
      </c>
      <c r="H9" s="144">
        <v>76</v>
      </c>
      <c r="I9" s="143">
        <v>12</v>
      </c>
      <c r="J9" s="144" t="s">
        <v>83</v>
      </c>
      <c r="K9" s="144">
        <v>12</v>
      </c>
      <c r="L9" s="145">
        <v>25.666666666666668</v>
      </c>
    </row>
    <row r="10" spans="1:12" ht="14.1" customHeight="1" x14ac:dyDescent="0.4">
      <c r="C10" s="141"/>
      <c r="D10" s="142" t="s">
        <v>133</v>
      </c>
      <c r="E10" s="143">
        <v>3</v>
      </c>
      <c r="F10" s="143">
        <v>102</v>
      </c>
      <c r="G10" s="144">
        <v>61</v>
      </c>
      <c r="H10" s="144">
        <v>41</v>
      </c>
      <c r="I10" s="143">
        <v>5</v>
      </c>
      <c r="J10" s="144" t="s">
        <v>83</v>
      </c>
      <c r="K10" s="144">
        <v>5</v>
      </c>
      <c r="L10" s="145">
        <v>34</v>
      </c>
    </row>
    <row r="11" spans="1:12" ht="14.1" customHeight="1" x14ac:dyDescent="0.4">
      <c r="C11" s="146"/>
      <c r="D11" s="147" t="s">
        <v>134</v>
      </c>
      <c r="E11" s="143">
        <v>9</v>
      </c>
      <c r="F11" s="143">
        <v>185</v>
      </c>
      <c r="G11" s="144">
        <v>95</v>
      </c>
      <c r="H11" s="144">
        <v>90</v>
      </c>
      <c r="I11" s="143">
        <v>7</v>
      </c>
      <c r="J11" s="144" t="s">
        <v>83</v>
      </c>
      <c r="K11" s="144">
        <v>7</v>
      </c>
      <c r="L11" s="145">
        <v>20.555555555555557</v>
      </c>
    </row>
    <row r="12" spans="1:12" ht="14.1" customHeight="1" x14ac:dyDescent="0.4">
      <c r="C12" s="136" t="s">
        <v>135</v>
      </c>
      <c r="D12" s="137" t="s">
        <v>60</v>
      </c>
      <c r="E12" s="138">
        <v>47</v>
      </c>
      <c r="F12" s="138">
        <v>1286</v>
      </c>
      <c r="G12" s="139">
        <v>649</v>
      </c>
      <c r="H12" s="139">
        <v>637</v>
      </c>
      <c r="I12" s="138">
        <v>67</v>
      </c>
      <c r="J12" s="139">
        <v>1</v>
      </c>
      <c r="K12" s="139">
        <v>66</v>
      </c>
      <c r="L12" s="140">
        <v>27.361702127659573</v>
      </c>
    </row>
    <row r="13" spans="1:12" ht="14.1" customHeight="1" x14ac:dyDescent="0.4">
      <c r="C13" s="141"/>
      <c r="D13" s="142" t="s">
        <v>131</v>
      </c>
      <c r="E13" s="143">
        <v>28</v>
      </c>
      <c r="F13" s="143">
        <v>822</v>
      </c>
      <c r="G13" s="144">
        <v>415</v>
      </c>
      <c r="H13" s="144">
        <v>407</v>
      </c>
      <c r="I13" s="143">
        <v>43</v>
      </c>
      <c r="J13" s="144">
        <v>1</v>
      </c>
      <c r="K13" s="144">
        <v>42</v>
      </c>
      <c r="L13" s="145">
        <v>29.357142857142858</v>
      </c>
    </row>
    <row r="14" spans="1:12" ht="13.5" customHeight="1" x14ac:dyDescent="0.4">
      <c r="C14" s="141"/>
      <c r="D14" s="142" t="s">
        <v>132</v>
      </c>
      <c r="E14" s="143">
        <v>6</v>
      </c>
      <c r="F14" s="143">
        <v>168</v>
      </c>
      <c r="G14" s="144">
        <v>88</v>
      </c>
      <c r="H14" s="144">
        <v>80</v>
      </c>
      <c r="I14" s="143">
        <v>9</v>
      </c>
      <c r="J14" s="144" t="s">
        <v>84</v>
      </c>
      <c r="K14" s="144">
        <v>9</v>
      </c>
      <c r="L14" s="145">
        <v>28</v>
      </c>
    </row>
    <row r="15" spans="1:12" ht="14.1" customHeight="1" x14ac:dyDescent="0.4">
      <c r="C15" s="141"/>
      <c r="D15" s="142" t="s">
        <v>133</v>
      </c>
      <c r="E15" s="143">
        <v>4</v>
      </c>
      <c r="F15" s="143">
        <v>118</v>
      </c>
      <c r="G15" s="144">
        <v>53</v>
      </c>
      <c r="H15" s="144">
        <v>65</v>
      </c>
      <c r="I15" s="143">
        <v>5</v>
      </c>
      <c r="J15" s="144" t="s">
        <v>84</v>
      </c>
      <c r="K15" s="144">
        <v>5</v>
      </c>
      <c r="L15" s="145">
        <v>29.5</v>
      </c>
    </row>
    <row r="16" spans="1:12" ht="14.1" customHeight="1" x14ac:dyDescent="0.4">
      <c r="C16" s="146"/>
      <c r="D16" s="147" t="s">
        <v>134</v>
      </c>
      <c r="E16" s="148">
        <v>9</v>
      </c>
      <c r="F16" s="148">
        <v>178</v>
      </c>
      <c r="G16" s="149">
        <v>93</v>
      </c>
      <c r="H16" s="149">
        <v>85</v>
      </c>
      <c r="I16" s="148">
        <v>10</v>
      </c>
      <c r="J16" s="149" t="s">
        <v>84</v>
      </c>
      <c r="K16" s="149">
        <v>10</v>
      </c>
      <c r="L16" s="150">
        <v>19.777777777777779</v>
      </c>
    </row>
    <row r="17" spans="3:57" ht="14.1" customHeight="1" x14ac:dyDescent="0.4">
      <c r="C17" s="136" t="s">
        <v>136</v>
      </c>
      <c r="D17" s="137" t="s">
        <v>60</v>
      </c>
      <c r="E17" s="138">
        <v>46</v>
      </c>
      <c r="F17" s="138">
        <v>1233</v>
      </c>
      <c r="G17" s="139">
        <v>635</v>
      </c>
      <c r="H17" s="139">
        <v>598</v>
      </c>
      <c r="I17" s="138">
        <v>61</v>
      </c>
      <c r="J17" s="139">
        <v>1</v>
      </c>
      <c r="K17" s="139">
        <v>60</v>
      </c>
      <c r="L17" s="140">
        <v>26.804347826086957</v>
      </c>
    </row>
    <row r="18" spans="3:57" ht="14.1" customHeight="1" x14ac:dyDescent="0.4">
      <c r="C18" s="141"/>
      <c r="D18" s="142" t="s">
        <v>131</v>
      </c>
      <c r="E18" s="143">
        <v>27</v>
      </c>
      <c r="F18" s="143">
        <v>785</v>
      </c>
      <c r="G18" s="144">
        <v>409</v>
      </c>
      <c r="H18" s="144">
        <v>376</v>
      </c>
      <c r="I18" s="143">
        <v>37</v>
      </c>
      <c r="J18" s="144">
        <v>1</v>
      </c>
      <c r="K18" s="144">
        <v>36</v>
      </c>
      <c r="L18" s="145">
        <v>29.074074074074073</v>
      </c>
    </row>
    <row r="19" spans="3:57" ht="14.1" customHeight="1" x14ac:dyDescent="0.4">
      <c r="C19" s="141"/>
      <c r="D19" s="142" t="s">
        <v>132</v>
      </c>
      <c r="E19" s="143">
        <v>6</v>
      </c>
      <c r="F19" s="143">
        <v>149</v>
      </c>
      <c r="G19" s="144">
        <v>71</v>
      </c>
      <c r="H19" s="144">
        <v>78</v>
      </c>
      <c r="I19" s="143">
        <v>7</v>
      </c>
      <c r="J19" s="144" t="s">
        <v>84</v>
      </c>
      <c r="K19" s="144">
        <v>7</v>
      </c>
      <c r="L19" s="145">
        <v>24.833333333333332</v>
      </c>
    </row>
    <row r="20" spans="3:57" ht="14.1" customHeight="1" x14ac:dyDescent="0.4">
      <c r="C20" s="141"/>
      <c r="D20" s="142" t="s">
        <v>133</v>
      </c>
      <c r="E20" s="143">
        <v>4</v>
      </c>
      <c r="F20" s="143">
        <v>127</v>
      </c>
      <c r="G20" s="144">
        <v>59</v>
      </c>
      <c r="H20" s="144">
        <v>68</v>
      </c>
      <c r="I20" s="143">
        <v>6</v>
      </c>
      <c r="J20" s="144" t="s">
        <v>84</v>
      </c>
      <c r="K20" s="144">
        <v>6</v>
      </c>
      <c r="L20" s="145">
        <v>31.75</v>
      </c>
    </row>
    <row r="21" spans="3:57" ht="14.1" customHeight="1" x14ac:dyDescent="0.4">
      <c r="C21" s="146"/>
      <c r="D21" s="147" t="s">
        <v>134</v>
      </c>
      <c r="E21" s="148">
        <v>9</v>
      </c>
      <c r="F21" s="148">
        <v>172</v>
      </c>
      <c r="G21" s="149">
        <v>96</v>
      </c>
      <c r="H21" s="149">
        <v>76</v>
      </c>
      <c r="I21" s="148">
        <v>11</v>
      </c>
      <c r="J21" s="149" t="s">
        <v>84</v>
      </c>
      <c r="K21" s="149">
        <v>11</v>
      </c>
      <c r="L21" s="150">
        <v>19.111111111111111</v>
      </c>
    </row>
    <row r="22" spans="3:57" ht="14.1" customHeight="1" x14ac:dyDescent="0.4">
      <c r="C22" s="136" t="s">
        <v>137</v>
      </c>
      <c r="D22" s="137" t="s">
        <v>60</v>
      </c>
      <c r="E22" s="138">
        <v>47</v>
      </c>
      <c r="F22" s="138">
        <v>1269</v>
      </c>
      <c r="G22" s="139">
        <v>641</v>
      </c>
      <c r="H22" s="139">
        <v>628</v>
      </c>
      <c r="I22" s="138">
        <v>64</v>
      </c>
      <c r="J22" s="139">
        <v>1</v>
      </c>
      <c r="K22" s="139">
        <v>63</v>
      </c>
      <c r="L22" s="140">
        <v>27</v>
      </c>
    </row>
    <row r="23" spans="3:57" ht="14.1" customHeight="1" x14ac:dyDescent="0.4">
      <c r="C23" s="141"/>
      <c r="D23" s="142" t="s">
        <v>131</v>
      </c>
      <c r="E23" s="143">
        <v>28</v>
      </c>
      <c r="F23" s="143">
        <v>818</v>
      </c>
      <c r="G23" s="144">
        <v>429</v>
      </c>
      <c r="H23" s="144">
        <v>389</v>
      </c>
      <c r="I23" s="143">
        <v>39</v>
      </c>
      <c r="J23" s="144">
        <v>1</v>
      </c>
      <c r="K23" s="144">
        <v>38</v>
      </c>
      <c r="L23" s="145">
        <v>29.214285714285715</v>
      </c>
    </row>
    <row r="24" spans="3:57" ht="14.1" customHeight="1" x14ac:dyDescent="0.4">
      <c r="C24" s="141"/>
      <c r="D24" s="142" t="s">
        <v>132</v>
      </c>
      <c r="E24" s="143">
        <v>6</v>
      </c>
      <c r="F24" s="143">
        <v>159</v>
      </c>
      <c r="G24" s="144">
        <v>80</v>
      </c>
      <c r="H24" s="144">
        <v>79</v>
      </c>
      <c r="I24" s="143">
        <v>9</v>
      </c>
      <c r="J24" s="144" t="s">
        <v>84</v>
      </c>
      <c r="K24" s="144">
        <v>9</v>
      </c>
      <c r="L24" s="145">
        <v>26.5</v>
      </c>
    </row>
    <row r="25" spans="3:57" ht="14.1" customHeight="1" x14ac:dyDescent="0.4">
      <c r="C25" s="141"/>
      <c r="D25" s="142" t="s">
        <v>133</v>
      </c>
      <c r="E25" s="143">
        <v>4</v>
      </c>
      <c r="F25" s="143">
        <v>121</v>
      </c>
      <c r="G25" s="144">
        <v>51</v>
      </c>
      <c r="H25" s="144">
        <v>70</v>
      </c>
      <c r="I25" s="143">
        <v>6</v>
      </c>
      <c r="J25" s="144" t="s">
        <v>84</v>
      </c>
      <c r="K25" s="144">
        <v>6</v>
      </c>
      <c r="L25" s="145">
        <v>30.25</v>
      </c>
    </row>
    <row r="26" spans="3:57" ht="14.1" customHeight="1" x14ac:dyDescent="0.4">
      <c r="C26" s="146"/>
      <c r="D26" s="147" t="s">
        <v>134</v>
      </c>
      <c r="E26" s="143">
        <v>9</v>
      </c>
      <c r="F26" s="143">
        <v>171</v>
      </c>
      <c r="G26" s="144">
        <v>81</v>
      </c>
      <c r="H26" s="144">
        <v>90</v>
      </c>
      <c r="I26" s="143">
        <v>10</v>
      </c>
      <c r="J26" s="144" t="s">
        <v>84</v>
      </c>
      <c r="K26" s="144">
        <v>10</v>
      </c>
      <c r="L26" s="145">
        <v>19</v>
      </c>
    </row>
    <row r="27" spans="3:57" ht="14.1" customHeight="1" x14ac:dyDescent="0.4">
      <c r="C27" s="136" t="s">
        <v>138</v>
      </c>
      <c r="D27" s="137" t="s">
        <v>60</v>
      </c>
      <c r="E27" s="138">
        <v>47</v>
      </c>
      <c r="F27" s="138">
        <v>1274</v>
      </c>
      <c r="G27" s="139">
        <v>671</v>
      </c>
      <c r="H27" s="139">
        <v>603</v>
      </c>
      <c r="I27" s="138">
        <v>58</v>
      </c>
      <c r="J27" s="139">
        <v>3</v>
      </c>
      <c r="K27" s="139">
        <v>55</v>
      </c>
      <c r="L27" s="140">
        <v>27.106382978723403</v>
      </c>
      <c r="N27" s="1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3:57" ht="14.1" customHeight="1" x14ac:dyDescent="0.4">
      <c r="C28" s="141"/>
      <c r="D28" s="142" t="s">
        <v>131</v>
      </c>
      <c r="E28" s="143">
        <v>27</v>
      </c>
      <c r="F28" s="143">
        <v>835</v>
      </c>
      <c r="G28" s="144">
        <v>440</v>
      </c>
      <c r="H28" s="144">
        <v>395</v>
      </c>
      <c r="I28" s="143">
        <v>33</v>
      </c>
      <c r="J28" s="144" t="s">
        <v>83</v>
      </c>
      <c r="K28" s="144">
        <v>33</v>
      </c>
      <c r="L28" s="145">
        <v>30.925925925925927</v>
      </c>
      <c r="N28" s="151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3:57" ht="14.1" customHeight="1" x14ac:dyDescent="0.4">
      <c r="C29" s="141"/>
      <c r="D29" s="142" t="s">
        <v>132</v>
      </c>
      <c r="E29" s="143">
        <v>7</v>
      </c>
      <c r="F29" s="143">
        <v>169</v>
      </c>
      <c r="G29" s="144">
        <v>84</v>
      </c>
      <c r="H29" s="144">
        <v>85</v>
      </c>
      <c r="I29" s="143">
        <v>10</v>
      </c>
      <c r="J29" s="144" t="s">
        <v>83</v>
      </c>
      <c r="K29" s="144">
        <v>10</v>
      </c>
      <c r="L29" s="145">
        <v>24.142857142857142</v>
      </c>
      <c r="N29" s="1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3:57" ht="14.1" customHeight="1" x14ac:dyDescent="0.4">
      <c r="C30" s="141"/>
      <c r="D30" s="142" t="s">
        <v>133</v>
      </c>
      <c r="E30" s="143">
        <v>4</v>
      </c>
      <c r="F30" s="143">
        <v>128</v>
      </c>
      <c r="G30" s="144">
        <v>65</v>
      </c>
      <c r="H30" s="144">
        <v>63</v>
      </c>
      <c r="I30" s="143">
        <v>5</v>
      </c>
      <c r="J30" s="144">
        <v>2</v>
      </c>
      <c r="K30" s="144">
        <v>3</v>
      </c>
      <c r="L30" s="145">
        <v>32</v>
      </c>
      <c r="N30" s="1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3:57" ht="14.1" customHeight="1" x14ac:dyDescent="0.4">
      <c r="C31" s="146"/>
      <c r="D31" s="147" t="s">
        <v>134</v>
      </c>
      <c r="E31" s="143">
        <v>9</v>
      </c>
      <c r="F31" s="143">
        <v>142</v>
      </c>
      <c r="G31" s="144">
        <v>82</v>
      </c>
      <c r="H31" s="144">
        <v>60</v>
      </c>
      <c r="I31" s="143">
        <v>10</v>
      </c>
      <c r="J31" s="144">
        <v>1</v>
      </c>
      <c r="K31" s="144">
        <v>9</v>
      </c>
      <c r="L31" s="150">
        <v>15.777777777777779</v>
      </c>
      <c r="N31" s="151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3:57" ht="14.1" customHeight="1" x14ac:dyDescent="0.4">
      <c r="C32" s="136" t="s">
        <v>139</v>
      </c>
      <c r="D32" s="137" t="s">
        <v>60</v>
      </c>
      <c r="E32" s="138">
        <v>49</v>
      </c>
      <c r="F32" s="138">
        <v>1241</v>
      </c>
      <c r="G32" s="139">
        <v>633</v>
      </c>
      <c r="H32" s="139">
        <v>608</v>
      </c>
      <c r="I32" s="138">
        <v>71</v>
      </c>
      <c r="J32" s="139">
        <v>4</v>
      </c>
      <c r="K32" s="139">
        <v>67</v>
      </c>
      <c r="L32" s="152">
        <v>25.326530612244898</v>
      </c>
      <c r="N32" s="151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3:57" ht="14.1" customHeight="1" x14ac:dyDescent="0.4">
      <c r="C33" s="141"/>
      <c r="D33" s="142" t="s">
        <v>131</v>
      </c>
      <c r="E33" s="143">
        <v>29</v>
      </c>
      <c r="F33" s="143">
        <v>791</v>
      </c>
      <c r="G33" s="144">
        <v>403</v>
      </c>
      <c r="H33" s="144">
        <v>388</v>
      </c>
      <c r="I33" s="143">
        <v>40</v>
      </c>
      <c r="J33" s="144" t="s">
        <v>83</v>
      </c>
      <c r="K33" s="144">
        <v>40</v>
      </c>
      <c r="L33" s="145">
        <v>27.275862068965516</v>
      </c>
      <c r="N33" s="1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3:57" ht="14.1" customHeight="1" x14ac:dyDescent="0.4">
      <c r="C34" s="141"/>
      <c r="D34" s="142" t="s">
        <v>132</v>
      </c>
      <c r="E34" s="143">
        <v>7</v>
      </c>
      <c r="F34" s="143">
        <v>173</v>
      </c>
      <c r="G34" s="144">
        <v>84</v>
      </c>
      <c r="H34" s="144">
        <v>89</v>
      </c>
      <c r="I34" s="143">
        <v>12</v>
      </c>
      <c r="J34" s="144" t="s">
        <v>83</v>
      </c>
      <c r="K34" s="144">
        <v>12</v>
      </c>
      <c r="L34" s="145">
        <v>24.714285714285715</v>
      </c>
      <c r="N34" s="151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3:57" ht="14.1" customHeight="1" x14ac:dyDescent="0.4">
      <c r="C35" s="141"/>
      <c r="D35" s="142" t="s">
        <v>133</v>
      </c>
      <c r="E35" s="143">
        <v>4</v>
      </c>
      <c r="F35" s="143">
        <v>109</v>
      </c>
      <c r="G35" s="144">
        <v>54</v>
      </c>
      <c r="H35" s="144">
        <v>55</v>
      </c>
      <c r="I35" s="143">
        <v>5</v>
      </c>
      <c r="J35" s="144">
        <v>1</v>
      </c>
      <c r="K35" s="144">
        <v>4</v>
      </c>
      <c r="L35" s="145">
        <v>27.25</v>
      </c>
      <c r="N35" s="151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3:57" ht="14.1" customHeight="1" x14ac:dyDescent="0.4">
      <c r="C36" s="141"/>
      <c r="D36" s="147" t="s">
        <v>134</v>
      </c>
      <c r="E36" s="143">
        <v>9</v>
      </c>
      <c r="F36" s="143">
        <v>168</v>
      </c>
      <c r="G36" s="144">
        <v>92</v>
      </c>
      <c r="H36" s="144">
        <v>76</v>
      </c>
      <c r="I36" s="143">
        <v>14</v>
      </c>
      <c r="J36" s="144">
        <v>3</v>
      </c>
      <c r="K36" s="144">
        <v>11</v>
      </c>
      <c r="L36" s="145">
        <v>18.666666666666668</v>
      </c>
      <c r="N36" s="1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3:57" ht="14.1" customHeight="1" x14ac:dyDescent="0.4">
      <c r="C37" s="136" t="s">
        <v>140</v>
      </c>
      <c r="D37" s="137" t="s">
        <v>60</v>
      </c>
      <c r="E37" s="138">
        <v>45</v>
      </c>
      <c r="F37" s="138">
        <v>1165</v>
      </c>
      <c r="G37" s="139">
        <v>627</v>
      </c>
      <c r="H37" s="139">
        <v>538</v>
      </c>
      <c r="I37" s="138">
        <v>62</v>
      </c>
      <c r="J37" s="139">
        <v>3</v>
      </c>
      <c r="K37" s="139">
        <v>59</v>
      </c>
      <c r="L37" s="153">
        <v>25.888888888888889</v>
      </c>
      <c r="N37" s="151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3:57" ht="14.1" customHeight="1" x14ac:dyDescent="0.4">
      <c r="C38" s="141"/>
      <c r="D38" s="142" t="s">
        <v>131</v>
      </c>
      <c r="E38" s="143">
        <v>27</v>
      </c>
      <c r="F38" s="143">
        <v>764</v>
      </c>
      <c r="G38" s="144">
        <v>415</v>
      </c>
      <c r="H38" s="144">
        <v>349</v>
      </c>
      <c r="I38" s="143">
        <v>38</v>
      </c>
      <c r="J38" s="144" t="s">
        <v>83</v>
      </c>
      <c r="K38" s="144">
        <v>38</v>
      </c>
      <c r="L38" s="154">
        <v>28.296296296296298</v>
      </c>
      <c r="N38" s="151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3:57" ht="14.1" customHeight="1" x14ac:dyDescent="0.4">
      <c r="C39" s="141"/>
      <c r="D39" s="142" t="s">
        <v>132</v>
      </c>
      <c r="E39" s="143">
        <v>7</v>
      </c>
      <c r="F39" s="143">
        <v>163</v>
      </c>
      <c r="G39" s="144">
        <v>78</v>
      </c>
      <c r="H39" s="144">
        <v>85</v>
      </c>
      <c r="I39" s="143">
        <v>11</v>
      </c>
      <c r="J39" s="144">
        <v>1</v>
      </c>
      <c r="K39" s="144">
        <v>10</v>
      </c>
      <c r="L39" s="154">
        <v>23.285714285714285</v>
      </c>
      <c r="N39" s="151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3:57" ht="14.1" customHeight="1" x14ac:dyDescent="0.4">
      <c r="C40" s="141"/>
      <c r="D40" s="142" t="s">
        <v>133</v>
      </c>
      <c r="E40" s="143">
        <v>3</v>
      </c>
      <c r="F40" s="143">
        <v>98</v>
      </c>
      <c r="G40" s="144">
        <v>46</v>
      </c>
      <c r="H40" s="144">
        <v>52</v>
      </c>
      <c r="I40" s="143">
        <v>4</v>
      </c>
      <c r="J40" s="144" t="s">
        <v>83</v>
      </c>
      <c r="K40" s="144">
        <v>4</v>
      </c>
      <c r="L40" s="154">
        <v>32.666666666666664</v>
      </c>
      <c r="N40" s="151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3:57" ht="14.1" customHeight="1" x14ac:dyDescent="0.4">
      <c r="C41" s="146"/>
      <c r="D41" s="147" t="s">
        <v>134</v>
      </c>
      <c r="E41" s="148">
        <v>8</v>
      </c>
      <c r="F41" s="148">
        <v>140</v>
      </c>
      <c r="G41" s="149">
        <v>88</v>
      </c>
      <c r="H41" s="149">
        <v>52</v>
      </c>
      <c r="I41" s="148">
        <v>9</v>
      </c>
      <c r="J41" s="149">
        <v>2</v>
      </c>
      <c r="K41" s="149">
        <v>7</v>
      </c>
      <c r="L41" s="155">
        <v>17.5</v>
      </c>
      <c r="N41" s="151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3:57" ht="14.1" customHeight="1" x14ac:dyDescent="0.4">
      <c r="C42" s="136" t="s">
        <v>141</v>
      </c>
      <c r="D42" s="137" t="s">
        <v>60</v>
      </c>
      <c r="E42" s="138">
        <v>45</v>
      </c>
      <c r="F42" s="138">
        <v>1163</v>
      </c>
      <c r="G42" s="139">
        <v>589</v>
      </c>
      <c r="H42" s="139">
        <v>574</v>
      </c>
      <c r="I42" s="138">
        <v>65</v>
      </c>
      <c r="J42" s="139">
        <v>5</v>
      </c>
      <c r="K42" s="139">
        <v>60</v>
      </c>
      <c r="L42" s="153">
        <v>25.844444444444445</v>
      </c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</row>
    <row r="43" spans="3:57" ht="14.1" customHeight="1" x14ac:dyDescent="0.4">
      <c r="C43" s="141"/>
      <c r="D43" s="142" t="s">
        <v>131</v>
      </c>
      <c r="E43" s="143">
        <v>29</v>
      </c>
      <c r="F43" s="143">
        <v>763</v>
      </c>
      <c r="G43" s="144">
        <v>391</v>
      </c>
      <c r="H43" s="144">
        <v>372</v>
      </c>
      <c r="I43" s="143">
        <v>44</v>
      </c>
      <c r="J43" s="144">
        <v>2</v>
      </c>
      <c r="K43" s="144">
        <v>42</v>
      </c>
      <c r="L43" s="154">
        <v>26.310344827586206</v>
      </c>
    </row>
    <row r="44" spans="3:57" ht="14.1" customHeight="1" x14ac:dyDescent="0.4">
      <c r="C44" s="141"/>
      <c r="D44" s="142" t="s">
        <v>132</v>
      </c>
      <c r="E44" s="143">
        <v>5</v>
      </c>
      <c r="F44" s="143">
        <v>159</v>
      </c>
      <c r="G44" s="144">
        <v>84</v>
      </c>
      <c r="H44" s="144">
        <v>75</v>
      </c>
      <c r="I44" s="143">
        <v>8</v>
      </c>
      <c r="J44" s="144">
        <v>1</v>
      </c>
      <c r="K44" s="144">
        <v>7</v>
      </c>
      <c r="L44" s="154">
        <v>31.8</v>
      </c>
    </row>
    <row r="45" spans="3:57" ht="14.1" customHeight="1" x14ac:dyDescent="0.4">
      <c r="C45" s="141"/>
      <c r="D45" s="142" t="s">
        <v>133</v>
      </c>
      <c r="E45" s="143">
        <v>3</v>
      </c>
      <c r="F45" s="143">
        <v>91</v>
      </c>
      <c r="G45" s="144">
        <v>45</v>
      </c>
      <c r="H45" s="144">
        <v>46</v>
      </c>
      <c r="I45" s="143">
        <v>4</v>
      </c>
      <c r="J45" s="144">
        <v>1</v>
      </c>
      <c r="K45" s="144">
        <v>3</v>
      </c>
      <c r="L45" s="154">
        <v>30.333333333333332</v>
      </c>
    </row>
    <row r="46" spans="3:57" ht="14.1" customHeight="1" x14ac:dyDescent="0.4">
      <c r="C46" s="146"/>
      <c r="D46" s="147" t="s">
        <v>134</v>
      </c>
      <c r="E46" s="148">
        <v>8</v>
      </c>
      <c r="F46" s="148">
        <v>150</v>
      </c>
      <c r="G46" s="149">
        <v>69</v>
      </c>
      <c r="H46" s="149">
        <v>81</v>
      </c>
      <c r="I46" s="148">
        <v>9</v>
      </c>
      <c r="J46" s="149">
        <v>1</v>
      </c>
      <c r="K46" s="149">
        <v>8</v>
      </c>
      <c r="L46" s="155">
        <v>18.75</v>
      </c>
    </row>
    <row r="47" spans="3:57" ht="14.1" customHeight="1" x14ac:dyDescent="0.4">
      <c r="C47" s="136" t="s">
        <v>142</v>
      </c>
      <c r="D47" s="137" t="s">
        <v>60</v>
      </c>
      <c r="E47" s="138">
        <v>49</v>
      </c>
      <c r="F47" s="138">
        <v>1285</v>
      </c>
      <c r="G47" s="139">
        <v>655</v>
      </c>
      <c r="H47" s="139">
        <v>630</v>
      </c>
      <c r="I47" s="138">
        <v>66</v>
      </c>
      <c r="J47" s="139">
        <v>7</v>
      </c>
      <c r="K47" s="139">
        <v>59</v>
      </c>
      <c r="L47" s="153">
        <v>26.224489795918366</v>
      </c>
    </row>
    <row r="48" spans="3:57" ht="14.1" customHeight="1" x14ac:dyDescent="0.4">
      <c r="C48" s="141"/>
      <c r="D48" s="142" t="s">
        <v>131</v>
      </c>
      <c r="E48" s="143" t="s">
        <v>143</v>
      </c>
      <c r="F48" s="143" t="s">
        <v>143</v>
      </c>
      <c r="G48" s="143" t="s">
        <v>143</v>
      </c>
      <c r="H48" s="143" t="s">
        <v>143</v>
      </c>
      <c r="I48" s="143" t="s">
        <v>143</v>
      </c>
      <c r="J48" s="143" t="s">
        <v>143</v>
      </c>
      <c r="K48" s="143" t="s">
        <v>143</v>
      </c>
      <c r="L48" s="156" t="s">
        <v>143</v>
      </c>
    </row>
    <row r="49" spans="3:12" ht="14.1" customHeight="1" x14ac:dyDescent="0.4">
      <c r="C49" s="141"/>
      <c r="D49" s="142" t="s">
        <v>132</v>
      </c>
      <c r="E49" s="143" t="s">
        <v>143</v>
      </c>
      <c r="F49" s="143" t="s">
        <v>143</v>
      </c>
      <c r="G49" s="143" t="s">
        <v>143</v>
      </c>
      <c r="H49" s="143" t="s">
        <v>143</v>
      </c>
      <c r="I49" s="143" t="s">
        <v>143</v>
      </c>
      <c r="J49" s="143" t="s">
        <v>143</v>
      </c>
      <c r="K49" s="143" t="s">
        <v>143</v>
      </c>
      <c r="L49" s="156" t="s">
        <v>143</v>
      </c>
    </row>
    <row r="50" spans="3:12" ht="14.1" customHeight="1" x14ac:dyDescent="0.4">
      <c r="C50" s="141"/>
      <c r="D50" s="142" t="s">
        <v>133</v>
      </c>
      <c r="E50" s="143" t="s">
        <v>143</v>
      </c>
      <c r="F50" s="143" t="s">
        <v>143</v>
      </c>
      <c r="G50" s="143" t="s">
        <v>143</v>
      </c>
      <c r="H50" s="143" t="s">
        <v>143</v>
      </c>
      <c r="I50" s="143" t="s">
        <v>143</v>
      </c>
      <c r="J50" s="143" t="s">
        <v>143</v>
      </c>
      <c r="K50" s="143" t="s">
        <v>143</v>
      </c>
      <c r="L50" s="156" t="s">
        <v>143</v>
      </c>
    </row>
    <row r="51" spans="3:12" ht="14.1" customHeight="1" x14ac:dyDescent="0.4">
      <c r="C51" s="146"/>
      <c r="D51" s="147" t="s">
        <v>134</v>
      </c>
      <c r="E51" s="143" t="s">
        <v>143</v>
      </c>
      <c r="F51" s="143" t="s">
        <v>143</v>
      </c>
      <c r="G51" s="143" t="s">
        <v>143</v>
      </c>
      <c r="H51" s="143" t="s">
        <v>143</v>
      </c>
      <c r="I51" s="143" t="s">
        <v>143</v>
      </c>
      <c r="J51" s="143" t="s">
        <v>143</v>
      </c>
      <c r="K51" s="143" t="s">
        <v>143</v>
      </c>
      <c r="L51" s="157" t="s">
        <v>143</v>
      </c>
    </row>
    <row r="52" spans="3:12" ht="14.1" customHeight="1" x14ac:dyDescent="0.4">
      <c r="C52" s="136" t="s">
        <v>144</v>
      </c>
      <c r="D52" s="137" t="s">
        <v>60</v>
      </c>
      <c r="E52" s="138">
        <v>47</v>
      </c>
      <c r="F52" s="138">
        <v>1241</v>
      </c>
      <c r="G52" s="139">
        <v>614</v>
      </c>
      <c r="H52" s="139">
        <v>627</v>
      </c>
      <c r="I52" s="138">
        <v>60</v>
      </c>
      <c r="J52" s="139">
        <v>4</v>
      </c>
      <c r="K52" s="139">
        <v>56</v>
      </c>
      <c r="L52" s="153">
        <v>26.404255319148938</v>
      </c>
    </row>
    <row r="53" spans="3:12" ht="14.1" customHeight="1" x14ac:dyDescent="0.4">
      <c r="C53" s="141"/>
      <c r="D53" s="142" t="s">
        <v>131</v>
      </c>
      <c r="E53" s="143" t="s">
        <v>143</v>
      </c>
      <c r="F53" s="143" t="s">
        <v>143</v>
      </c>
      <c r="G53" s="143" t="s">
        <v>143</v>
      </c>
      <c r="H53" s="143" t="s">
        <v>143</v>
      </c>
      <c r="I53" s="143" t="s">
        <v>143</v>
      </c>
      <c r="J53" s="143" t="s">
        <v>143</v>
      </c>
      <c r="K53" s="143" t="s">
        <v>143</v>
      </c>
      <c r="L53" s="156" t="s">
        <v>143</v>
      </c>
    </row>
    <row r="54" spans="3:12" ht="14.1" customHeight="1" x14ac:dyDescent="0.4">
      <c r="C54" s="141"/>
      <c r="D54" s="142" t="s">
        <v>132</v>
      </c>
      <c r="E54" s="143" t="s">
        <v>143</v>
      </c>
      <c r="F54" s="143" t="s">
        <v>143</v>
      </c>
      <c r="G54" s="143" t="s">
        <v>143</v>
      </c>
      <c r="H54" s="143" t="s">
        <v>143</v>
      </c>
      <c r="I54" s="143" t="s">
        <v>143</v>
      </c>
      <c r="J54" s="143" t="s">
        <v>143</v>
      </c>
      <c r="K54" s="143" t="s">
        <v>143</v>
      </c>
      <c r="L54" s="156" t="s">
        <v>143</v>
      </c>
    </row>
    <row r="55" spans="3:12" ht="14.1" customHeight="1" x14ac:dyDescent="0.4">
      <c r="C55" s="141"/>
      <c r="D55" s="142" t="s">
        <v>133</v>
      </c>
      <c r="E55" s="143" t="s">
        <v>143</v>
      </c>
      <c r="F55" s="143" t="s">
        <v>143</v>
      </c>
      <c r="G55" s="143" t="s">
        <v>143</v>
      </c>
      <c r="H55" s="143" t="s">
        <v>143</v>
      </c>
      <c r="I55" s="143" t="s">
        <v>143</v>
      </c>
      <c r="J55" s="143" t="s">
        <v>143</v>
      </c>
      <c r="K55" s="143" t="s">
        <v>143</v>
      </c>
      <c r="L55" s="156" t="s">
        <v>143</v>
      </c>
    </row>
    <row r="56" spans="3:12" ht="14.1" customHeight="1" x14ac:dyDescent="0.4">
      <c r="C56" s="146"/>
      <c r="D56" s="147" t="s">
        <v>134</v>
      </c>
      <c r="E56" s="143" t="s">
        <v>143</v>
      </c>
      <c r="F56" s="143" t="s">
        <v>143</v>
      </c>
      <c r="G56" s="143" t="s">
        <v>143</v>
      </c>
      <c r="H56" s="143" t="s">
        <v>143</v>
      </c>
      <c r="I56" s="143" t="s">
        <v>143</v>
      </c>
      <c r="J56" s="143" t="s">
        <v>143</v>
      </c>
      <c r="K56" s="143" t="s">
        <v>143</v>
      </c>
      <c r="L56" s="157" t="s">
        <v>143</v>
      </c>
    </row>
    <row r="57" spans="3:12" ht="14.1" customHeight="1" x14ac:dyDescent="0.4">
      <c r="C57" s="136" t="s">
        <v>145</v>
      </c>
      <c r="D57" s="137" t="s">
        <v>60</v>
      </c>
      <c r="E57" s="138">
        <v>45</v>
      </c>
      <c r="F57" s="138">
        <v>1073</v>
      </c>
      <c r="G57" s="139">
        <v>532</v>
      </c>
      <c r="H57" s="139">
        <v>541</v>
      </c>
      <c r="I57" s="138">
        <v>85</v>
      </c>
      <c r="J57" s="139">
        <v>7</v>
      </c>
      <c r="K57" s="139">
        <v>78</v>
      </c>
      <c r="L57" s="153">
        <v>23.844444444444445</v>
      </c>
    </row>
    <row r="58" spans="3:12" ht="14.1" customHeight="1" x14ac:dyDescent="0.4">
      <c r="C58" s="141"/>
      <c r="D58" s="142" t="s">
        <v>131</v>
      </c>
      <c r="E58" s="143" t="s">
        <v>143</v>
      </c>
      <c r="F58" s="143" t="s">
        <v>143</v>
      </c>
      <c r="G58" s="143" t="s">
        <v>143</v>
      </c>
      <c r="H58" s="143" t="s">
        <v>143</v>
      </c>
      <c r="I58" s="143" t="s">
        <v>143</v>
      </c>
      <c r="J58" s="143" t="s">
        <v>143</v>
      </c>
      <c r="K58" s="143" t="s">
        <v>143</v>
      </c>
      <c r="L58" s="156" t="s">
        <v>143</v>
      </c>
    </row>
    <row r="59" spans="3:12" ht="14.1" customHeight="1" x14ac:dyDescent="0.4">
      <c r="C59" s="141"/>
      <c r="D59" s="142" t="s">
        <v>132</v>
      </c>
      <c r="E59" s="143" t="s">
        <v>143</v>
      </c>
      <c r="F59" s="143" t="s">
        <v>143</v>
      </c>
      <c r="G59" s="143" t="s">
        <v>143</v>
      </c>
      <c r="H59" s="143" t="s">
        <v>143</v>
      </c>
      <c r="I59" s="143" t="s">
        <v>143</v>
      </c>
      <c r="J59" s="143" t="s">
        <v>143</v>
      </c>
      <c r="K59" s="143" t="s">
        <v>143</v>
      </c>
      <c r="L59" s="156" t="s">
        <v>143</v>
      </c>
    </row>
    <row r="60" spans="3:12" ht="14.1" customHeight="1" x14ac:dyDescent="0.4">
      <c r="C60" s="141"/>
      <c r="D60" s="142" t="s">
        <v>133</v>
      </c>
      <c r="E60" s="143" t="s">
        <v>143</v>
      </c>
      <c r="F60" s="143" t="s">
        <v>143</v>
      </c>
      <c r="G60" s="143" t="s">
        <v>143</v>
      </c>
      <c r="H60" s="143" t="s">
        <v>143</v>
      </c>
      <c r="I60" s="143" t="s">
        <v>143</v>
      </c>
      <c r="J60" s="143" t="s">
        <v>143</v>
      </c>
      <c r="K60" s="143" t="s">
        <v>143</v>
      </c>
      <c r="L60" s="156" t="s">
        <v>143</v>
      </c>
    </row>
    <row r="61" spans="3:12" ht="14.1" customHeight="1" x14ac:dyDescent="0.4">
      <c r="C61" s="146"/>
      <c r="D61" s="147" t="s">
        <v>134</v>
      </c>
      <c r="E61" s="143" t="s">
        <v>143</v>
      </c>
      <c r="F61" s="143" t="s">
        <v>143</v>
      </c>
      <c r="G61" s="143" t="s">
        <v>143</v>
      </c>
      <c r="H61" s="143" t="s">
        <v>143</v>
      </c>
      <c r="I61" s="143" t="s">
        <v>143</v>
      </c>
      <c r="J61" s="143" t="s">
        <v>143</v>
      </c>
      <c r="K61" s="143" t="s">
        <v>143</v>
      </c>
      <c r="L61" s="157" t="s">
        <v>143</v>
      </c>
    </row>
    <row r="62" spans="3:12" ht="14.1" customHeight="1" x14ac:dyDescent="0.4">
      <c r="C62" s="136" t="s">
        <v>146</v>
      </c>
      <c r="D62" s="137" t="s">
        <v>60</v>
      </c>
      <c r="E62" s="138">
        <v>44</v>
      </c>
      <c r="F62" s="138">
        <v>1104</v>
      </c>
      <c r="G62" s="139">
        <v>539</v>
      </c>
      <c r="H62" s="139">
        <v>565</v>
      </c>
      <c r="I62" s="138">
        <v>93</v>
      </c>
      <c r="J62" s="139">
        <v>7</v>
      </c>
      <c r="K62" s="139">
        <v>86</v>
      </c>
      <c r="L62" s="153">
        <v>25.09090909090909</v>
      </c>
    </row>
    <row r="63" spans="3:12" ht="14.1" customHeight="1" x14ac:dyDescent="0.4">
      <c r="C63" s="141"/>
      <c r="D63" s="142" t="s">
        <v>131</v>
      </c>
      <c r="E63" s="143">
        <v>25</v>
      </c>
      <c r="F63" s="143">
        <v>707</v>
      </c>
      <c r="G63" s="144">
        <v>345</v>
      </c>
      <c r="H63" s="144">
        <v>362</v>
      </c>
      <c r="I63" s="143">
        <v>51</v>
      </c>
      <c r="J63" s="144">
        <v>4</v>
      </c>
      <c r="K63" s="144">
        <v>47</v>
      </c>
      <c r="L63" s="154">
        <v>28.28</v>
      </c>
    </row>
    <row r="64" spans="3:12" ht="14.1" customHeight="1" x14ac:dyDescent="0.4">
      <c r="C64" s="141"/>
      <c r="D64" s="142" t="s">
        <v>132</v>
      </c>
      <c r="E64" s="143">
        <v>6</v>
      </c>
      <c r="F64" s="143">
        <v>131</v>
      </c>
      <c r="G64" s="144">
        <v>71</v>
      </c>
      <c r="H64" s="144">
        <v>60</v>
      </c>
      <c r="I64" s="143">
        <v>14</v>
      </c>
      <c r="J64" s="144" t="s">
        <v>83</v>
      </c>
      <c r="K64" s="144">
        <v>14</v>
      </c>
      <c r="L64" s="154">
        <v>21.833333333333332</v>
      </c>
    </row>
    <row r="65" spans="3:12" ht="14.1" customHeight="1" x14ac:dyDescent="0.4">
      <c r="C65" s="141"/>
      <c r="D65" s="142" t="s">
        <v>133</v>
      </c>
      <c r="E65" s="143">
        <v>4</v>
      </c>
      <c r="F65" s="143">
        <v>113</v>
      </c>
      <c r="G65" s="144">
        <v>48</v>
      </c>
      <c r="H65" s="144">
        <v>65</v>
      </c>
      <c r="I65" s="143">
        <v>9</v>
      </c>
      <c r="J65" s="144" t="s">
        <v>83</v>
      </c>
      <c r="K65" s="144">
        <v>9</v>
      </c>
      <c r="L65" s="154">
        <v>28.25</v>
      </c>
    </row>
    <row r="66" spans="3:12" ht="14.1" customHeight="1" x14ac:dyDescent="0.4">
      <c r="C66" s="146"/>
      <c r="D66" s="147" t="s">
        <v>134</v>
      </c>
      <c r="E66" s="148">
        <v>9</v>
      </c>
      <c r="F66" s="148">
        <v>153</v>
      </c>
      <c r="G66" s="149">
        <v>75</v>
      </c>
      <c r="H66" s="149">
        <v>78</v>
      </c>
      <c r="I66" s="148">
        <v>19</v>
      </c>
      <c r="J66" s="149">
        <v>3</v>
      </c>
      <c r="K66" s="149">
        <v>16</v>
      </c>
      <c r="L66" s="155">
        <v>17</v>
      </c>
    </row>
    <row r="67" spans="3:12" ht="14.1" customHeight="1" x14ac:dyDescent="0.4">
      <c r="C67" s="136" t="s">
        <v>147</v>
      </c>
      <c r="D67" s="137" t="s">
        <v>60</v>
      </c>
      <c r="E67" s="138">
        <v>44</v>
      </c>
      <c r="F67" s="138">
        <v>995</v>
      </c>
      <c r="G67" s="139">
        <v>493</v>
      </c>
      <c r="H67" s="139">
        <v>502</v>
      </c>
      <c r="I67" s="138">
        <v>89</v>
      </c>
      <c r="J67" s="139">
        <v>8</v>
      </c>
      <c r="K67" s="139">
        <v>81</v>
      </c>
      <c r="L67" s="153">
        <v>22.613636363636363</v>
      </c>
    </row>
    <row r="68" spans="3:12" ht="14.1" customHeight="1" x14ac:dyDescent="0.4">
      <c r="C68" s="141"/>
      <c r="D68" s="142" t="s">
        <v>131</v>
      </c>
      <c r="E68" s="143" t="s">
        <v>143</v>
      </c>
      <c r="F68" s="143" t="s">
        <v>143</v>
      </c>
      <c r="G68" s="143" t="s">
        <v>143</v>
      </c>
      <c r="H68" s="143" t="s">
        <v>143</v>
      </c>
      <c r="I68" s="143" t="s">
        <v>143</v>
      </c>
      <c r="J68" s="143" t="s">
        <v>143</v>
      </c>
      <c r="K68" s="143" t="s">
        <v>143</v>
      </c>
      <c r="L68" s="156" t="s">
        <v>143</v>
      </c>
    </row>
    <row r="69" spans="3:12" ht="14.1" customHeight="1" x14ac:dyDescent="0.4">
      <c r="C69" s="141"/>
      <c r="D69" s="142" t="s">
        <v>132</v>
      </c>
      <c r="E69" s="143" t="s">
        <v>143</v>
      </c>
      <c r="F69" s="143" t="s">
        <v>143</v>
      </c>
      <c r="G69" s="143" t="s">
        <v>143</v>
      </c>
      <c r="H69" s="143" t="s">
        <v>143</v>
      </c>
      <c r="I69" s="143" t="s">
        <v>143</v>
      </c>
      <c r="J69" s="143" t="s">
        <v>143</v>
      </c>
      <c r="K69" s="143" t="s">
        <v>143</v>
      </c>
      <c r="L69" s="156" t="s">
        <v>143</v>
      </c>
    </row>
    <row r="70" spans="3:12" ht="14.1" customHeight="1" x14ac:dyDescent="0.4">
      <c r="C70" s="141"/>
      <c r="D70" s="142" t="s">
        <v>133</v>
      </c>
      <c r="E70" s="143" t="s">
        <v>143</v>
      </c>
      <c r="F70" s="143" t="s">
        <v>143</v>
      </c>
      <c r="G70" s="143" t="s">
        <v>143</v>
      </c>
      <c r="H70" s="143" t="s">
        <v>143</v>
      </c>
      <c r="I70" s="143" t="s">
        <v>143</v>
      </c>
      <c r="J70" s="143" t="s">
        <v>143</v>
      </c>
      <c r="K70" s="143" t="s">
        <v>143</v>
      </c>
      <c r="L70" s="156" t="s">
        <v>143</v>
      </c>
    </row>
    <row r="71" spans="3:12" ht="14.1" customHeight="1" x14ac:dyDescent="0.4">
      <c r="C71" s="146"/>
      <c r="D71" s="147" t="s">
        <v>134</v>
      </c>
      <c r="E71" s="143" t="s">
        <v>143</v>
      </c>
      <c r="F71" s="143" t="s">
        <v>143</v>
      </c>
      <c r="G71" s="143" t="s">
        <v>143</v>
      </c>
      <c r="H71" s="143" t="s">
        <v>143</v>
      </c>
      <c r="I71" s="143" t="s">
        <v>143</v>
      </c>
      <c r="J71" s="143" t="s">
        <v>143</v>
      </c>
      <c r="K71" s="143" t="s">
        <v>143</v>
      </c>
      <c r="L71" s="157" t="s">
        <v>143</v>
      </c>
    </row>
    <row r="72" spans="3:12" ht="14.1" customHeight="1" x14ac:dyDescent="0.4">
      <c r="C72" s="136" t="s">
        <v>148</v>
      </c>
      <c r="D72" s="137" t="s">
        <v>60</v>
      </c>
      <c r="E72" s="138">
        <v>41</v>
      </c>
      <c r="F72" s="138">
        <v>896</v>
      </c>
      <c r="G72" s="139">
        <v>445</v>
      </c>
      <c r="H72" s="139">
        <v>451</v>
      </c>
      <c r="I72" s="138">
        <v>78</v>
      </c>
      <c r="J72" s="139">
        <v>6</v>
      </c>
      <c r="K72" s="139">
        <v>72</v>
      </c>
      <c r="L72" s="153">
        <v>21.853658536585368</v>
      </c>
    </row>
    <row r="73" spans="3:12" ht="14.1" customHeight="1" x14ac:dyDescent="0.4">
      <c r="C73" s="141"/>
      <c r="D73" s="142" t="s">
        <v>131</v>
      </c>
      <c r="E73" s="143" t="s">
        <v>143</v>
      </c>
      <c r="F73" s="143" t="s">
        <v>143</v>
      </c>
      <c r="G73" s="143" t="s">
        <v>143</v>
      </c>
      <c r="H73" s="143" t="s">
        <v>143</v>
      </c>
      <c r="I73" s="143" t="s">
        <v>143</v>
      </c>
      <c r="J73" s="143" t="s">
        <v>143</v>
      </c>
      <c r="K73" s="143" t="s">
        <v>143</v>
      </c>
      <c r="L73" s="156" t="s">
        <v>143</v>
      </c>
    </row>
    <row r="74" spans="3:12" ht="14.1" customHeight="1" x14ac:dyDescent="0.4">
      <c r="C74" s="141"/>
      <c r="D74" s="142" t="s">
        <v>132</v>
      </c>
      <c r="E74" s="143" t="s">
        <v>143</v>
      </c>
      <c r="F74" s="143" t="s">
        <v>143</v>
      </c>
      <c r="G74" s="143" t="s">
        <v>143</v>
      </c>
      <c r="H74" s="143" t="s">
        <v>143</v>
      </c>
      <c r="I74" s="143" t="s">
        <v>143</v>
      </c>
      <c r="J74" s="143" t="s">
        <v>143</v>
      </c>
      <c r="K74" s="143" t="s">
        <v>143</v>
      </c>
      <c r="L74" s="156" t="s">
        <v>143</v>
      </c>
    </row>
    <row r="75" spans="3:12" ht="14.1" customHeight="1" x14ac:dyDescent="0.4">
      <c r="C75" s="141"/>
      <c r="D75" s="142" t="s">
        <v>133</v>
      </c>
      <c r="E75" s="143" t="s">
        <v>143</v>
      </c>
      <c r="F75" s="143" t="s">
        <v>143</v>
      </c>
      <c r="G75" s="143" t="s">
        <v>143</v>
      </c>
      <c r="H75" s="143" t="s">
        <v>143</v>
      </c>
      <c r="I75" s="143" t="s">
        <v>143</v>
      </c>
      <c r="J75" s="143" t="s">
        <v>143</v>
      </c>
      <c r="K75" s="143" t="s">
        <v>143</v>
      </c>
      <c r="L75" s="156" t="s">
        <v>143</v>
      </c>
    </row>
    <row r="76" spans="3:12" ht="14.1" customHeight="1" x14ac:dyDescent="0.4">
      <c r="C76" s="146"/>
      <c r="D76" s="147" t="s">
        <v>134</v>
      </c>
      <c r="E76" s="143" t="s">
        <v>143</v>
      </c>
      <c r="F76" s="143" t="s">
        <v>143</v>
      </c>
      <c r="G76" s="143" t="s">
        <v>143</v>
      </c>
      <c r="H76" s="143" t="s">
        <v>143</v>
      </c>
      <c r="I76" s="143" t="s">
        <v>143</v>
      </c>
      <c r="J76" s="143" t="s">
        <v>143</v>
      </c>
      <c r="K76" s="143" t="s">
        <v>143</v>
      </c>
      <c r="L76" s="157" t="s">
        <v>143</v>
      </c>
    </row>
    <row r="77" spans="3:12" ht="14.1" customHeight="1" x14ac:dyDescent="0.4">
      <c r="C77" s="136" t="s">
        <v>149</v>
      </c>
      <c r="D77" s="137" t="s">
        <v>60</v>
      </c>
      <c r="E77" s="138">
        <v>35</v>
      </c>
      <c r="F77" s="138">
        <v>716</v>
      </c>
      <c r="G77" s="139">
        <v>364</v>
      </c>
      <c r="H77" s="139">
        <v>352</v>
      </c>
      <c r="I77" s="138">
        <v>73</v>
      </c>
      <c r="J77" s="139">
        <v>6</v>
      </c>
      <c r="K77" s="139">
        <v>67</v>
      </c>
      <c r="L77" s="153">
        <v>20.457142857142856</v>
      </c>
    </row>
    <row r="78" spans="3:12" ht="14.1" customHeight="1" x14ac:dyDescent="0.4">
      <c r="C78" s="141"/>
      <c r="D78" s="142" t="s">
        <v>131</v>
      </c>
      <c r="E78" s="143" t="s">
        <v>143</v>
      </c>
      <c r="F78" s="143" t="s">
        <v>143</v>
      </c>
      <c r="G78" s="143" t="s">
        <v>143</v>
      </c>
      <c r="H78" s="143" t="s">
        <v>143</v>
      </c>
      <c r="I78" s="143" t="s">
        <v>143</v>
      </c>
      <c r="J78" s="143" t="s">
        <v>143</v>
      </c>
      <c r="K78" s="143" t="s">
        <v>143</v>
      </c>
      <c r="L78" s="156" t="s">
        <v>143</v>
      </c>
    </row>
    <row r="79" spans="3:12" ht="14.1" customHeight="1" x14ac:dyDescent="0.4">
      <c r="C79" s="141"/>
      <c r="D79" s="142" t="s">
        <v>132</v>
      </c>
      <c r="E79" s="143" t="s">
        <v>143</v>
      </c>
      <c r="F79" s="143" t="s">
        <v>143</v>
      </c>
      <c r="G79" s="143" t="s">
        <v>143</v>
      </c>
      <c r="H79" s="143" t="s">
        <v>143</v>
      </c>
      <c r="I79" s="143" t="s">
        <v>143</v>
      </c>
      <c r="J79" s="143" t="s">
        <v>143</v>
      </c>
      <c r="K79" s="143" t="s">
        <v>143</v>
      </c>
      <c r="L79" s="156" t="s">
        <v>143</v>
      </c>
    </row>
    <row r="80" spans="3:12" ht="14.1" customHeight="1" x14ac:dyDescent="0.4">
      <c r="C80" s="141"/>
      <c r="D80" s="142" t="s">
        <v>133</v>
      </c>
      <c r="E80" s="143" t="s">
        <v>143</v>
      </c>
      <c r="F80" s="143" t="s">
        <v>143</v>
      </c>
      <c r="G80" s="143" t="s">
        <v>143</v>
      </c>
      <c r="H80" s="143" t="s">
        <v>143</v>
      </c>
      <c r="I80" s="143" t="s">
        <v>143</v>
      </c>
      <c r="J80" s="143" t="s">
        <v>143</v>
      </c>
      <c r="K80" s="143" t="s">
        <v>143</v>
      </c>
      <c r="L80" s="156" t="s">
        <v>143</v>
      </c>
    </row>
    <row r="81" spans="3:12" ht="14.1" customHeight="1" x14ac:dyDescent="0.4">
      <c r="C81" s="146"/>
      <c r="D81" s="147" t="s">
        <v>134</v>
      </c>
      <c r="E81" s="143" t="s">
        <v>143</v>
      </c>
      <c r="F81" s="143" t="s">
        <v>143</v>
      </c>
      <c r="G81" s="143" t="s">
        <v>143</v>
      </c>
      <c r="H81" s="143" t="s">
        <v>143</v>
      </c>
      <c r="I81" s="143" t="s">
        <v>143</v>
      </c>
      <c r="J81" s="143" t="s">
        <v>143</v>
      </c>
      <c r="K81" s="143" t="s">
        <v>143</v>
      </c>
      <c r="L81" s="157" t="s">
        <v>143</v>
      </c>
    </row>
    <row r="82" spans="3:12" ht="14.1" customHeight="1" x14ac:dyDescent="0.4">
      <c r="C82" s="136" t="s">
        <v>150</v>
      </c>
      <c r="D82" s="137" t="s">
        <v>60</v>
      </c>
      <c r="E82" s="138">
        <v>43</v>
      </c>
      <c r="F82" s="138">
        <v>700</v>
      </c>
      <c r="G82" s="139">
        <v>368</v>
      </c>
      <c r="H82" s="139">
        <v>332</v>
      </c>
      <c r="I82" s="138">
        <v>80</v>
      </c>
      <c r="J82" s="139">
        <v>7</v>
      </c>
      <c r="K82" s="139">
        <v>73</v>
      </c>
      <c r="L82" s="153">
        <v>16.279069767441861</v>
      </c>
    </row>
    <row r="83" spans="3:12" ht="14.1" customHeight="1" x14ac:dyDescent="0.4">
      <c r="C83" s="141"/>
      <c r="D83" s="142" t="s">
        <v>131</v>
      </c>
      <c r="E83" s="143">
        <v>22</v>
      </c>
      <c r="F83" s="143">
        <v>390</v>
      </c>
      <c r="G83" s="144">
        <v>205</v>
      </c>
      <c r="H83" s="144">
        <v>185</v>
      </c>
      <c r="I83" s="143">
        <v>41</v>
      </c>
      <c r="J83" s="144">
        <v>4</v>
      </c>
      <c r="K83" s="144">
        <v>37</v>
      </c>
      <c r="L83" s="154">
        <v>17.727272727272727</v>
      </c>
    </row>
    <row r="84" spans="3:12" ht="14.1" customHeight="1" x14ac:dyDescent="0.4">
      <c r="C84" s="141"/>
      <c r="D84" s="142" t="s">
        <v>132</v>
      </c>
      <c r="E84" s="143">
        <v>11</v>
      </c>
      <c r="F84" s="143">
        <v>168</v>
      </c>
      <c r="G84" s="144">
        <v>85</v>
      </c>
      <c r="H84" s="144">
        <v>83</v>
      </c>
      <c r="I84" s="143">
        <v>18</v>
      </c>
      <c r="J84" s="144">
        <v>1</v>
      </c>
      <c r="K84" s="144">
        <v>17</v>
      </c>
      <c r="L84" s="154">
        <v>15.272727272727273</v>
      </c>
    </row>
    <row r="85" spans="3:12" ht="14.1" customHeight="1" x14ac:dyDescent="0.4">
      <c r="C85" s="141"/>
      <c r="D85" s="142" t="s">
        <v>133</v>
      </c>
      <c r="E85" s="143">
        <v>4</v>
      </c>
      <c r="F85" s="143">
        <v>61</v>
      </c>
      <c r="G85" s="144">
        <v>32</v>
      </c>
      <c r="H85" s="144">
        <v>29</v>
      </c>
      <c r="I85" s="143">
        <v>7</v>
      </c>
      <c r="J85" s="144">
        <v>1</v>
      </c>
      <c r="K85" s="144">
        <v>6</v>
      </c>
      <c r="L85" s="154">
        <v>15.25</v>
      </c>
    </row>
    <row r="86" spans="3:12" ht="14.1" customHeight="1" x14ac:dyDescent="0.4">
      <c r="C86" s="146"/>
      <c r="D86" s="147" t="s">
        <v>134</v>
      </c>
      <c r="E86" s="148">
        <v>6</v>
      </c>
      <c r="F86" s="148">
        <v>81</v>
      </c>
      <c r="G86" s="149">
        <v>46</v>
      </c>
      <c r="H86" s="149">
        <v>35</v>
      </c>
      <c r="I86" s="148">
        <v>14</v>
      </c>
      <c r="J86" s="149">
        <v>1</v>
      </c>
      <c r="K86" s="149">
        <v>13</v>
      </c>
      <c r="L86" s="155">
        <v>13.5</v>
      </c>
    </row>
    <row r="87" spans="3:12" ht="14.1" customHeight="1" x14ac:dyDescent="0.4">
      <c r="C87" s="136" t="s">
        <v>151</v>
      </c>
      <c r="D87" s="137" t="s">
        <v>60</v>
      </c>
      <c r="E87" s="138">
        <v>45</v>
      </c>
      <c r="F87" s="138">
        <v>720</v>
      </c>
      <c r="G87" s="139">
        <v>389</v>
      </c>
      <c r="H87" s="139">
        <v>331</v>
      </c>
      <c r="I87" s="138">
        <v>82</v>
      </c>
      <c r="J87" s="139">
        <v>9</v>
      </c>
      <c r="K87" s="139">
        <v>73</v>
      </c>
      <c r="L87" s="153">
        <v>16</v>
      </c>
    </row>
    <row r="88" spans="3:12" ht="14.1" customHeight="1" x14ac:dyDescent="0.4">
      <c r="C88" s="141"/>
      <c r="D88" s="142" t="s">
        <v>131</v>
      </c>
      <c r="E88" s="143">
        <v>23</v>
      </c>
      <c r="F88" s="143">
        <v>403</v>
      </c>
      <c r="G88" s="144">
        <v>207</v>
      </c>
      <c r="H88" s="144">
        <v>196</v>
      </c>
      <c r="I88" s="143">
        <v>45</v>
      </c>
      <c r="J88" s="144">
        <v>6</v>
      </c>
      <c r="K88" s="144">
        <v>39</v>
      </c>
      <c r="L88" s="154">
        <v>17.521739130434781</v>
      </c>
    </row>
    <row r="89" spans="3:12" ht="14.1" customHeight="1" x14ac:dyDescent="0.4">
      <c r="C89" s="141"/>
      <c r="D89" s="142" t="s">
        <v>132</v>
      </c>
      <c r="E89" s="143">
        <v>10</v>
      </c>
      <c r="F89" s="143">
        <v>143</v>
      </c>
      <c r="G89" s="144">
        <v>77</v>
      </c>
      <c r="H89" s="144">
        <v>66</v>
      </c>
      <c r="I89" s="143">
        <v>19</v>
      </c>
      <c r="J89" s="144">
        <v>1</v>
      </c>
      <c r="K89" s="144">
        <v>18</v>
      </c>
      <c r="L89" s="154">
        <v>14.3</v>
      </c>
    </row>
    <row r="90" spans="3:12" ht="14.1" customHeight="1" x14ac:dyDescent="0.4">
      <c r="C90" s="141"/>
      <c r="D90" s="142" t="s">
        <v>133</v>
      </c>
      <c r="E90" s="143">
        <v>5</v>
      </c>
      <c r="F90" s="143">
        <v>83</v>
      </c>
      <c r="G90" s="144">
        <v>47</v>
      </c>
      <c r="H90" s="144">
        <v>36</v>
      </c>
      <c r="I90" s="143">
        <v>4</v>
      </c>
      <c r="J90" s="144">
        <v>1</v>
      </c>
      <c r="K90" s="144">
        <v>3</v>
      </c>
      <c r="L90" s="154">
        <v>16.600000000000001</v>
      </c>
    </row>
    <row r="91" spans="3:12" ht="14.1" customHeight="1" x14ac:dyDescent="0.4">
      <c r="C91" s="146"/>
      <c r="D91" s="147" t="s">
        <v>134</v>
      </c>
      <c r="E91" s="148">
        <v>7</v>
      </c>
      <c r="F91" s="148">
        <v>91</v>
      </c>
      <c r="G91" s="149">
        <v>58</v>
      </c>
      <c r="H91" s="149">
        <v>33</v>
      </c>
      <c r="I91" s="157">
        <v>14</v>
      </c>
      <c r="J91" s="149">
        <v>1</v>
      </c>
      <c r="K91" s="149">
        <v>13</v>
      </c>
      <c r="L91" s="155">
        <v>13</v>
      </c>
    </row>
    <row r="92" spans="3:12" ht="14.1" customHeight="1" x14ac:dyDescent="0.4">
      <c r="C92" s="136" t="s">
        <v>152</v>
      </c>
      <c r="D92" s="137" t="s">
        <v>60</v>
      </c>
      <c r="E92" s="138">
        <v>78</v>
      </c>
      <c r="F92" s="138">
        <v>1539</v>
      </c>
      <c r="G92" s="139">
        <v>799</v>
      </c>
      <c r="H92" s="139">
        <v>740</v>
      </c>
      <c r="I92" s="138">
        <v>325</v>
      </c>
      <c r="J92" s="139">
        <v>21</v>
      </c>
      <c r="K92" s="139">
        <v>304</v>
      </c>
      <c r="L92" s="153">
        <v>19.7</v>
      </c>
    </row>
    <row r="93" spans="3:12" ht="14.1" customHeight="1" x14ac:dyDescent="0.4">
      <c r="C93" s="141"/>
      <c r="D93" s="142" t="s">
        <v>131</v>
      </c>
      <c r="E93" s="143">
        <v>46</v>
      </c>
      <c r="F93" s="143">
        <v>1028</v>
      </c>
      <c r="G93" s="143">
        <v>520</v>
      </c>
      <c r="H93" s="143">
        <v>508</v>
      </c>
      <c r="I93" s="143">
        <v>210</v>
      </c>
      <c r="J93" s="143">
        <v>17</v>
      </c>
      <c r="K93" s="143">
        <v>193</v>
      </c>
      <c r="L93" s="158">
        <v>22.3</v>
      </c>
    </row>
    <row r="94" spans="3:12" ht="14.1" customHeight="1" x14ac:dyDescent="0.4">
      <c r="C94" s="141"/>
      <c r="D94" s="142" t="s">
        <v>132</v>
      </c>
      <c r="E94" s="143">
        <v>16</v>
      </c>
      <c r="F94" s="143">
        <v>265</v>
      </c>
      <c r="G94" s="143">
        <v>130</v>
      </c>
      <c r="H94" s="143">
        <v>135</v>
      </c>
      <c r="I94" s="143">
        <v>54</v>
      </c>
      <c r="J94" s="143" t="s">
        <v>83</v>
      </c>
      <c r="K94" s="143">
        <v>54</v>
      </c>
      <c r="L94" s="158">
        <v>16.600000000000001</v>
      </c>
    </row>
    <row r="95" spans="3:12" ht="14.1" customHeight="1" x14ac:dyDescent="0.4">
      <c r="C95" s="141"/>
      <c r="D95" s="142" t="s">
        <v>133</v>
      </c>
      <c r="E95" s="143">
        <v>6</v>
      </c>
      <c r="F95" s="143">
        <v>99</v>
      </c>
      <c r="G95" s="143">
        <v>56</v>
      </c>
      <c r="H95" s="143">
        <v>43</v>
      </c>
      <c r="I95" s="143">
        <v>31</v>
      </c>
      <c r="J95" s="143">
        <v>2</v>
      </c>
      <c r="K95" s="143">
        <v>29</v>
      </c>
      <c r="L95" s="158">
        <v>16.5</v>
      </c>
    </row>
    <row r="96" spans="3:12" ht="14.1" customHeight="1" x14ac:dyDescent="0.4">
      <c r="C96" s="146"/>
      <c r="D96" s="147" t="s">
        <v>134</v>
      </c>
      <c r="E96" s="148">
        <v>10</v>
      </c>
      <c r="F96" s="148">
        <v>147</v>
      </c>
      <c r="G96" s="148">
        <v>93</v>
      </c>
      <c r="H96" s="148">
        <v>54</v>
      </c>
      <c r="I96" s="148">
        <v>30</v>
      </c>
      <c r="J96" s="148">
        <v>2</v>
      </c>
      <c r="K96" s="148">
        <v>28</v>
      </c>
      <c r="L96" s="158">
        <v>14.7</v>
      </c>
    </row>
    <row r="97" spans="3:12" ht="14.1" customHeight="1" x14ac:dyDescent="0.4">
      <c r="C97" s="136" t="s">
        <v>153</v>
      </c>
      <c r="D97" s="137" t="s">
        <v>60</v>
      </c>
      <c r="E97" s="138">
        <v>68</v>
      </c>
      <c r="F97" s="138">
        <v>1503</v>
      </c>
      <c r="G97" s="139">
        <v>774</v>
      </c>
      <c r="H97" s="139">
        <v>729</v>
      </c>
      <c r="I97" s="138">
        <v>328</v>
      </c>
      <c r="J97" s="139">
        <v>19</v>
      </c>
      <c r="K97" s="139">
        <v>309</v>
      </c>
      <c r="L97" s="153">
        <v>22</v>
      </c>
    </row>
    <row r="98" spans="3:12" ht="14.1" customHeight="1" x14ac:dyDescent="0.4">
      <c r="C98" s="141"/>
      <c r="D98" s="142" t="s">
        <v>131</v>
      </c>
      <c r="E98" s="143">
        <v>42</v>
      </c>
      <c r="F98" s="143">
        <v>1021</v>
      </c>
      <c r="G98" s="143">
        <v>530</v>
      </c>
      <c r="H98" s="143">
        <v>491</v>
      </c>
      <c r="I98" s="143">
        <v>229</v>
      </c>
      <c r="J98" s="143">
        <v>18</v>
      </c>
      <c r="K98" s="143">
        <v>211</v>
      </c>
      <c r="L98" s="158">
        <v>24.3</v>
      </c>
    </row>
    <row r="99" spans="3:12" ht="14.1" customHeight="1" x14ac:dyDescent="0.4">
      <c r="C99" s="141"/>
      <c r="D99" s="142" t="s">
        <v>132</v>
      </c>
      <c r="E99" s="143">
        <v>16</v>
      </c>
      <c r="F99" s="143">
        <v>310</v>
      </c>
      <c r="G99" s="143">
        <v>152</v>
      </c>
      <c r="H99" s="143">
        <v>158</v>
      </c>
      <c r="I99" s="143">
        <v>56</v>
      </c>
      <c r="J99" s="143" t="s">
        <v>83</v>
      </c>
      <c r="K99" s="143">
        <v>56</v>
      </c>
      <c r="L99" s="158">
        <v>19.399999999999999</v>
      </c>
    </row>
    <row r="100" spans="3:12" ht="14.1" customHeight="1" x14ac:dyDescent="0.4">
      <c r="C100" s="141"/>
      <c r="D100" s="142" t="s">
        <v>133</v>
      </c>
      <c r="E100" s="143">
        <v>3</v>
      </c>
      <c r="F100" s="143">
        <v>36</v>
      </c>
      <c r="G100" s="143">
        <v>18</v>
      </c>
      <c r="H100" s="143">
        <v>18</v>
      </c>
      <c r="I100" s="143">
        <v>18</v>
      </c>
      <c r="J100" s="143" t="s">
        <v>83</v>
      </c>
      <c r="K100" s="143">
        <v>18</v>
      </c>
      <c r="L100" s="158">
        <v>12</v>
      </c>
    </row>
    <row r="101" spans="3:12" ht="14.1" customHeight="1" x14ac:dyDescent="0.4">
      <c r="C101" s="146"/>
      <c r="D101" s="147" t="s">
        <v>134</v>
      </c>
      <c r="E101" s="148">
        <v>7</v>
      </c>
      <c r="F101" s="148">
        <v>136</v>
      </c>
      <c r="G101" s="148">
        <v>74</v>
      </c>
      <c r="H101" s="148">
        <v>62</v>
      </c>
      <c r="I101" s="148">
        <v>25</v>
      </c>
      <c r="J101" s="148">
        <v>1</v>
      </c>
      <c r="K101" s="148">
        <v>24</v>
      </c>
      <c r="L101" s="159">
        <v>19.399999999999999</v>
      </c>
    </row>
    <row r="102" spans="3:12" ht="14.1" customHeight="1" x14ac:dyDescent="0.4">
      <c r="C102" s="136" t="s">
        <v>154</v>
      </c>
      <c r="D102" s="137" t="s">
        <v>60</v>
      </c>
      <c r="E102" s="138">
        <v>80</v>
      </c>
      <c r="F102" s="138">
        <v>1778</v>
      </c>
      <c r="G102" s="139">
        <v>905</v>
      </c>
      <c r="H102" s="139">
        <v>873</v>
      </c>
      <c r="I102" s="138">
        <v>347</v>
      </c>
      <c r="J102" s="139">
        <v>21</v>
      </c>
      <c r="K102" s="139">
        <v>326</v>
      </c>
      <c r="L102" s="153">
        <v>22.225000000000001</v>
      </c>
    </row>
    <row r="103" spans="3:12" ht="14.1" customHeight="1" x14ac:dyDescent="0.4">
      <c r="C103" s="141"/>
      <c r="D103" s="142" t="s">
        <v>131</v>
      </c>
      <c r="E103" s="143">
        <v>48</v>
      </c>
      <c r="F103" s="143">
        <v>1150</v>
      </c>
      <c r="G103" s="143">
        <v>601</v>
      </c>
      <c r="H103" s="143">
        <v>549</v>
      </c>
      <c r="I103" s="143">
        <v>217</v>
      </c>
      <c r="J103" s="143">
        <v>19</v>
      </c>
      <c r="K103" s="143">
        <v>198</v>
      </c>
      <c r="L103" s="158">
        <v>23.958333333333332</v>
      </c>
    </row>
    <row r="104" spans="3:12" ht="14.1" customHeight="1" x14ac:dyDescent="0.4">
      <c r="C104" s="141"/>
      <c r="D104" s="142" t="s">
        <v>132</v>
      </c>
      <c r="E104" s="143">
        <v>15</v>
      </c>
      <c r="F104" s="143">
        <v>310</v>
      </c>
      <c r="G104" s="143">
        <v>150</v>
      </c>
      <c r="H104" s="143">
        <v>160</v>
      </c>
      <c r="I104" s="143">
        <v>57</v>
      </c>
      <c r="J104" s="143" t="s">
        <v>83</v>
      </c>
      <c r="K104" s="143">
        <v>57</v>
      </c>
      <c r="L104" s="158">
        <v>20.666666666666668</v>
      </c>
    </row>
    <row r="105" spans="3:12" ht="14.1" customHeight="1" x14ac:dyDescent="0.4">
      <c r="C105" s="141"/>
      <c r="D105" s="142" t="s">
        <v>133</v>
      </c>
      <c r="E105" s="143">
        <v>7</v>
      </c>
      <c r="F105" s="143">
        <v>111</v>
      </c>
      <c r="G105" s="143">
        <v>57</v>
      </c>
      <c r="H105" s="143">
        <v>54</v>
      </c>
      <c r="I105" s="143">
        <v>27</v>
      </c>
      <c r="J105" s="143">
        <v>2</v>
      </c>
      <c r="K105" s="143">
        <v>25</v>
      </c>
      <c r="L105" s="158">
        <v>15.857142857142858</v>
      </c>
    </row>
    <row r="106" spans="3:12" ht="14.1" customHeight="1" x14ac:dyDescent="0.4">
      <c r="C106" s="146"/>
      <c r="D106" s="147" t="s">
        <v>134</v>
      </c>
      <c r="E106" s="148">
        <v>10</v>
      </c>
      <c r="F106" s="148">
        <v>207</v>
      </c>
      <c r="G106" s="148">
        <v>97</v>
      </c>
      <c r="H106" s="148">
        <v>110</v>
      </c>
      <c r="I106" s="148">
        <v>46</v>
      </c>
      <c r="J106" s="148" t="s">
        <v>84</v>
      </c>
      <c r="K106" s="148">
        <v>46</v>
      </c>
      <c r="L106" s="159">
        <v>20.7</v>
      </c>
    </row>
    <row r="107" spans="3:12" ht="16.5" customHeight="1" x14ac:dyDescent="0.4">
      <c r="L107" s="160" t="s">
        <v>155</v>
      </c>
    </row>
    <row r="108" spans="3:12" ht="16.5" customHeight="1" x14ac:dyDescent="0.4">
      <c r="C108" s="36" t="s">
        <v>156</v>
      </c>
    </row>
  </sheetData>
  <mergeCells count="24">
    <mergeCell ref="C77:C81"/>
    <mergeCell ref="C82:C86"/>
    <mergeCell ref="C87:C91"/>
    <mergeCell ref="C92:C96"/>
    <mergeCell ref="C97:C101"/>
    <mergeCell ref="C102:C106"/>
    <mergeCell ref="C47:C51"/>
    <mergeCell ref="C52:C56"/>
    <mergeCell ref="C57:C61"/>
    <mergeCell ref="C62:C66"/>
    <mergeCell ref="C67:C71"/>
    <mergeCell ref="C72:C76"/>
    <mergeCell ref="C17:C21"/>
    <mergeCell ref="C22:C26"/>
    <mergeCell ref="C27:C31"/>
    <mergeCell ref="C32:C36"/>
    <mergeCell ref="C37:C41"/>
    <mergeCell ref="C42:C46"/>
    <mergeCell ref="C5:C6"/>
    <mergeCell ref="D5:D6"/>
    <mergeCell ref="E5:E6"/>
    <mergeCell ref="L5:L6"/>
    <mergeCell ref="C7:C11"/>
    <mergeCell ref="C12:C16"/>
  </mergeCells>
  <phoneticPr fontId="4"/>
  <hyperlinks>
    <hyperlink ref="A1" location="基本情報!C89" display="基本情報"/>
  </hyperlinks>
  <pageMargins left="0.7" right="0.7" top="0.75" bottom="0.75" header="0.3" footer="0.3"/>
  <pageSetup paperSize="9" scale="4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14">
    <tabColor rgb="FF99CCFF"/>
    <pageSetUpPr fitToPage="1"/>
  </sheetPr>
  <dimension ref="A1:M36"/>
  <sheetViews>
    <sheetView zoomScaleNormal="100" zoomScaleSheetLayoutView="130" workbookViewId="0">
      <selection activeCell="C4" sqref="C4"/>
    </sheetView>
  </sheetViews>
  <sheetFormatPr defaultColWidth="9" defaultRowHeight="13.5" x14ac:dyDescent="0.4"/>
  <cols>
    <col min="1" max="1" width="4.625" style="36" customWidth="1"/>
    <col min="2" max="2" width="2.125" style="36" customWidth="1"/>
    <col min="3" max="3" width="16.25" style="36" customWidth="1"/>
    <col min="4" max="11" width="8.75" style="36" customWidth="1"/>
    <col min="12" max="16384" width="9" style="36"/>
  </cols>
  <sheetData>
    <row r="1" spans="1:13" x14ac:dyDescent="0.4">
      <c r="A1" s="7" t="s">
        <v>2</v>
      </c>
      <c r="B1" s="8"/>
    </row>
    <row r="2" spans="1:13" x14ac:dyDescent="0.4">
      <c r="A2" s="10"/>
      <c r="B2" s="8"/>
    </row>
    <row r="3" spans="1:13" ht="21" customHeight="1" x14ac:dyDescent="0.4">
      <c r="C3" s="11" t="s">
        <v>157</v>
      </c>
      <c r="D3" s="11"/>
      <c r="E3" s="161"/>
      <c r="F3" s="161"/>
      <c r="G3" s="161"/>
      <c r="H3" s="161"/>
      <c r="I3" s="35"/>
      <c r="J3" s="35"/>
      <c r="K3" s="35"/>
      <c r="M3" s="151"/>
    </row>
    <row r="4" spans="1:13" ht="16.5" customHeight="1" x14ac:dyDescent="0.4">
      <c r="D4" s="162"/>
      <c r="I4" s="124"/>
      <c r="J4" s="124"/>
      <c r="K4" s="35" t="s">
        <v>48</v>
      </c>
      <c r="M4" s="151"/>
    </row>
    <row r="5" spans="1:13" ht="20.25" customHeight="1" x14ac:dyDescent="0.4">
      <c r="C5" s="163" t="s">
        <v>158</v>
      </c>
      <c r="D5" s="163" t="s">
        <v>51</v>
      </c>
      <c r="E5" s="164" t="s">
        <v>126</v>
      </c>
      <c r="F5" s="164"/>
      <c r="G5" s="165"/>
      <c r="H5" s="164" t="s">
        <v>127</v>
      </c>
      <c r="I5" s="164"/>
      <c r="J5" s="165"/>
      <c r="K5" s="166" t="s">
        <v>128</v>
      </c>
      <c r="M5" s="35"/>
    </row>
    <row r="6" spans="1:13" ht="20.25" customHeight="1" x14ac:dyDescent="0.4">
      <c r="C6" s="167"/>
      <c r="D6" s="167"/>
      <c r="E6" s="168" t="s">
        <v>129</v>
      </c>
      <c r="F6" s="169" t="s">
        <v>58</v>
      </c>
      <c r="G6" s="170" t="s">
        <v>59</v>
      </c>
      <c r="H6" s="171" t="s">
        <v>129</v>
      </c>
      <c r="I6" s="172" t="s">
        <v>58</v>
      </c>
      <c r="J6" s="173" t="s">
        <v>59</v>
      </c>
      <c r="K6" s="174"/>
    </row>
    <row r="7" spans="1:13" ht="22.5" customHeight="1" x14ac:dyDescent="0.4">
      <c r="C7" s="175" t="s">
        <v>60</v>
      </c>
      <c r="D7" s="176">
        <f>SUM(D9,D23,D27,D30)</f>
        <v>80</v>
      </c>
      <c r="E7" s="176">
        <f t="shared" ref="E7:J7" si="0">SUM(E9,E23,E27,E30)</f>
        <v>1778</v>
      </c>
      <c r="F7" s="176">
        <f t="shared" si="0"/>
        <v>905</v>
      </c>
      <c r="G7" s="176">
        <f t="shared" si="0"/>
        <v>873</v>
      </c>
      <c r="H7" s="176">
        <f t="shared" si="0"/>
        <v>347</v>
      </c>
      <c r="I7" s="176">
        <f t="shared" si="0"/>
        <v>21</v>
      </c>
      <c r="J7" s="176">
        <f t="shared" si="0"/>
        <v>326</v>
      </c>
      <c r="K7" s="176">
        <f>E7/D7</f>
        <v>22.225000000000001</v>
      </c>
    </row>
    <row r="8" spans="1:13" ht="9" customHeight="1" x14ac:dyDescent="0.4">
      <c r="C8" s="177"/>
      <c r="D8" s="178"/>
      <c r="E8" s="28"/>
      <c r="F8" s="179"/>
      <c r="G8" s="180"/>
      <c r="H8" s="28"/>
      <c r="I8" s="181"/>
      <c r="J8" s="180"/>
      <c r="K8" s="182"/>
    </row>
    <row r="9" spans="1:13" ht="22.5" customHeight="1" x14ac:dyDescent="0.4">
      <c r="C9" s="183" t="s">
        <v>61</v>
      </c>
      <c r="D9" s="184">
        <f t="shared" ref="D9:J9" si="1">SUM(D10:D22)</f>
        <v>48</v>
      </c>
      <c r="E9" s="184">
        <f t="shared" si="1"/>
        <v>1150</v>
      </c>
      <c r="F9" s="184">
        <f t="shared" si="1"/>
        <v>601</v>
      </c>
      <c r="G9" s="184">
        <f t="shared" si="1"/>
        <v>549</v>
      </c>
      <c r="H9" s="184">
        <f t="shared" si="1"/>
        <v>217</v>
      </c>
      <c r="I9" s="184">
        <f t="shared" si="1"/>
        <v>19</v>
      </c>
      <c r="J9" s="184">
        <f t="shared" si="1"/>
        <v>198</v>
      </c>
      <c r="K9" s="184">
        <f>E9/D9</f>
        <v>23.958333333333332</v>
      </c>
    </row>
    <row r="10" spans="1:13" ht="26.25" customHeight="1" x14ac:dyDescent="0.4">
      <c r="C10" s="185" t="s">
        <v>159</v>
      </c>
      <c r="D10" s="186">
        <v>3</v>
      </c>
      <c r="E10" s="187">
        <f>SUM(F10:G10)</f>
        <v>34</v>
      </c>
      <c r="F10" s="188">
        <v>19</v>
      </c>
      <c r="G10" s="186">
        <v>15</v>
      </c>
      <c r="H10" s="187">
        <f>SUM(I10:J10)</f>
        <v>1</v>
      </c>
      <c r="I10" s="189" t="s">
        <v>83</v>
      </c>
      <c r="J10" s="190">
        <v>1</v>
      </c>
      <c r="K10" s="191">
        <f t="shared" ref="K10:K33" si="2">E10/D10</f>
        <v>11.333333333333334</v>
      </c>
    </row>
    <row r="11" spans="1:13" ht="26.25" customHeight="1" x14ac:dyDescent="0.4">
      <c r="C11" s="185" t="s">
        <v>160</v>
      </c>
      <c r="D11" s="186">
        <v>3</v>
      </c>
      <c r="E11" s="187">
        <f t="shared" ref="E11:E22" si="3">SUM(F11:G11)</f>
        <v>64</v>
      </c>
      <c r="F11" s="188">
        <v>39</v>
      </c>
      <c r="G11" s="186">
        <v>25</v>
      </c>
      <c r="H11" s="187">
        <f t="shared" ref="H11:H22" si="4">SUM(I11:J11)</f>
        <v>16</v>
      </c>
      <c r="I11" s="189">
        <v>3</v>
      </c>
      <c r="J11" s="190">
        <v>13</v>
      </c>
      <c r="K11" s="191">
        <f t="shared" si="2"/>
        <v>21.333333333333332</v>
      </c>
    </row>
    <row r="12" spans="1:13" ht="26.25" customHeight="1" x14ac:dyDescent="0.4">
      <c r="C12" s="185" t="s">
        <v>111</v>
      </c>
      <c r="D12" s="186">
        <v>4</v>
      </c>
      <c r="E12" s="187">
        <f>SUM(F12:G12)</f>
        <v>68</v>
      </c>
      <c r="F12" s="188">
        <v>35</v>
      </c>
      <c r="G12" s="186">
        <v>33</v>
      </c>
      <c r="H12" s="187">
        <f>SUM(I12:J12)</f>
        <v>13</v>
      </c>
      <c r="I12" s="189">
        <v>3</v>
      </c>
      <c r="J12" s="190">
        <v>10</v>
      </c>
      <c r="K12" s="191">
        <f>E12/D12</f>
        <v>17</v>
      </c>
    </row>
    <row r="13" spans="1:13" ht="26.25" customHeight="1" x14ac:dyDescent="0.4">
      <c r="C13" s="192" t="s">
        <v>161</v>
      </c>
      <c r="D13" s="186">
        <v>3</v>
      </c>
      <c r="E13" s="187">
        <f t="shared" si="3"/>
        <v>67</v>
      </c>
      <c r="F13" s="193">
        <v>34</v>
      </c>
      <c r="G13" s="194">
        <v>33</v>
      </c>
      <c r="H13" s="187">
        <f t="shared" si="4"/>
        <v>19</v>
      </c>
      <c r="I13" s="144">
        <v>0</v>
      </c>
      <c r="J13" s="195">
        <v>19</v>
      </c>
      <c r="K13" s="191">
        <f t="shared" si="2"/>
        <v>22.333333333333332</v>
      </c>
    </row>
    <row r="14" spans="1:13" ht="26.25" customHeight="1" x14ac:dyDescent="0.4">
      <c r="C14" s="185" t="s">
        <v>162</v>
      </c>
      <c r="D14" s="186">
        <v>3</v>
      </c>
      <c r="E14" s="187">
        <f t="shared" si="3"/>
        <v>55</v>
      </c>
      <c r="F14" s="193">
        <v>28</v>
      </c>
      <c r="G14" s="194">
        <v>27</v>
      </c>
      <c r="H14" s="187">
        <f t="shared" si="4"/>
        <v>10</v>
      </c>
      <c r="I14" s="144">
        <v>1</v>
      </c>
      <c r="J14" s="195">
        <v>9</v>
      </c>
      <c r="K14" s="191">
        <f t="shared" si="2"/>
        <v>18.333333333333332</v>
      </c>
    </row>
    <row r="15" spans="1:13" ht="26.25" customHeight="1" x14ac:dyDescent="0.4">
      <c r="C15" s="185" t="s">
        <v>163</v>
      </c>
      <c r="D15" s="186">
        <v>5</v>
      </c>
      <c r="E15" s="187">
        <f t="shared" si="3"/>
        <v>104</v>
      </c>
      <c r="F15" s="193">
        <v>54</v>
      </c>
      <c r="G15" s="194">
        <v>50</v>
      </c>
      <c r="H15" s="187">
        <f t="shared" si="4"/>
        <v>16</v>
      </c>
      <c r="I15" s="144">
        <v>3</v>
      </c>
      <c r="J15" s="195">
        <v>13</v>
      </c>
      <c r="K15" s="191">
        <f t="shared" si="2"/>
        <v>20.8</v>
      </c>
    </row>
    <row r="16" spans="1:13" ht="26.25" customHeight="1" x14ac:dyDescent="0.4">
      <c r="C16" s="185" t="s">
        <v>164</v>
      </c>
      <c r="D16" s="186">
        <v>5</v>
      </c>
      <c r="E16" s="187">
        <f t="shared" si="3"/>
        <v>122</v>
      </c>
      <c r="F16" s="193">
        <v>64</v>
      </c>
      <c r="G16" s="194">
        <v>58</v>
      </c>
      <c r="H16" s="187">
        <f t="shared" si="4"/>
        <v>16</v>
      </c>
      <c r="I16" s="144">
        <v>1</v>
      </c>
      <c r="J16" s="195">
        <v>15</v>
      </c>
      <c r="K16" s="191">
        <f t="shared" si="2"/>
        <v>24.4</v>
      </c>
    </row>
    <row r="17" spans="3:11" ht="26.25" customHeight="1" x14ac:dyDescent="0.4">
      <c r="C17" s="185" t="s">
        <v>165</v>
      </c>
      <c r="D17" s="186">
        <v>3</v>
      </c>
      <c r="E17" s="187">
        <f t="shared" si="3"/>
        <v>101</v>
      </c>
      <c r="F17" s="193">
        <v>57</v>
      </c>
      <c r="G17" s="194">
        <v>44</v>
      </c>
      <c r="H17" s="187">
        <f t="shared" si="4"/>
        <v>27</v>
      </c>
      <c r="I17" s="144">
        <v>1</v>
      </c>
      <c r="J17" s="195">
        <v>26</v>
      </c>
      <c r="K17" s="191">
        <f t="shared" si="2"/>
        <v>33.666666666666664</v>
      </c>
    </row>
    <row r="18" spans="3:11" ht="26.25" customHeight="1" x14ac:dyDescent="0.4">
      <c r="C18" s="185" t="s">
        <v>166</v>
      </c>
      <c r="D18" s="186">
        <v>6</v>
      </c>
      <c r="E18" s="187">
        <f t="shared" si="3"/>
        <v>140</v>
      </c>
      <c r="F18" s="193">
        <v>72</v>
      </c>
      <c r="G18" s="194">
        <v>68</v>
      </c>
      <c r="H18" s="187">
        <f t="shared" si="4"/>
        <v>21</v>
      </c>
      <c r="I18" s="144">
        <v>2</v>
      </c>
      <c r="J18" s="195">
        <v>19</v>
      </c>
      <c r="K18" s="191">
        <f t="shared" si="2"/>
        <v>23.333333333333332</v>
      </c>
    </row>
    <row r="19" spans="3:11" ht="26.25" customHeight="1" x14ac:dyDescent="0.4">
      <c r="C19" s="192" t="s">
        <v>167</v>
      </c>
      <c r="D19" s="186">
        <v>3</v>
      </c>
      <c r="E19" s="187">
        <f t="shared" si="3"/>
        <v>67</v>
      </c>
      <c r="F19" s="193">
        <v>38</v>
      </c>
      <c r="G19" s="194">
        <v>29</v>
      </c>
      <c r="H19" s="187">
        <f t="shared" si="4"/>
        <v>21</v>
      </c>
      <c r="I19" s="144">
        <v>1</v>
      </c>
      <c r="J19" s="195">
        <v>20</v>
      </c>
      <c r="K19" s="191">
        <f t="shared" si="2"/>
        <v>22.333333333333332</v>
      </c>
    </row>
    <row r="20" spans="3:11" ht="26.25" customHeight="1" x14ac:dyDescent="0.4">
      <c r="C20" s="192" t="s">
        <v>168</v>
      </c>
      <c r="D20" s="186">
        <v>3</v>
      </c>
      <c r="E20" s="187">
        <f t="shared" si="3"/>
        <v>164</v>
      </c>
      <c r="F20" s="193">
        <v>80</v>
      </c>
      <c r="G20" s="194">
        <v>84</v>
      </c>
      <c r="H20" s="187">
        <f t="shared" si="4"/>
        <v>21</v>
      </c>
      <c r="I20" s="144">
        <v>2</v>
      </c>
      <c r="J20" s="195">
        <v>19</v>
      </c>
      <c r="K20" s="191">
        <f t="shared" si="2"/>
        <v>54.666666666666664</v>
      </c>
    </row>
    <row r="21" spans="3:11" ht="26.25" customHeight="1" x14ac:dyDescent="0.4">
      <c r="C21" s="185" t="s">
        <v>169</v>
      </c>
      <c r="D21" s="186">
        <v>4</v>
      </c>
      <c r="E21" s="187">
        <f t="shared" si="3"/>
        <v>87</v>
      </c>
      <c r="F21" s="193">
        <v>40</v>
      </c>
      <c r="G21" s="194">
        <v>47</v>
      </c>
      <c r="H21" s="187">
        <f t="shared" si="4"/>
        <v>10</v>
      </c>
      <c r="I21" s="144" t="s">
        <v>83</v>
      </c>
      <c r="J21" s="195">
        <v>10</v>
      </c>
      <c r="K21" s="191">
        <f t="shared" si="2"/>
        <v>21.75</v>
      </c>
    </row>
    <row r="22" spans="3:11" ht="26.25" customHeight="1" x14ac:dyDescent="0.4">
      <c r="C22" s="185" t="s">
        <v>170</v>
      </c>
      <c r="D22" s="186">
        <v>3</v>
      </c>
      <c r="E22" s="195">
        <f t="shared" si="3"/>
        <v>77</v>
      </c>
      <c r="F22" s="196">
        <v>41</v>
      </c>
      <c r="G22" s="196">
        <v>36</v>
      </c>
      <c r="H22" s="195">
        <f t="shared" si="4"/>
        <v>26</v>
      </c>
      <c r="I22" s="196">
        <v>2</v>
      </c>
      <c r="J22" s="196">
        <v>24</v>
      </c>
      <c r="K22" s="191">
        <f t="shared" si="2"/>
        <v>25.666666666666668</v>
      </c>
    </row>
    <row r="23" spans="3:11" ht="20.25" customHeight="1" x14ac:dyDescent="0.4">
      <c r="C23" s="183" t="s">
        <v>171</v>
      </c>
      <c r="D23" s="184">
        <f>SUM(D24:D26)</f>
        <v>15</v>
      </c>
      <c r="E23" s="184">
        <f t="shared" ref="E23:J23" si="5">SUM(E24:E26)</f>
        <v>310</v>
      </c>
      <c r="F23" s="184">
        <f t="shared" si="5"/>
        <v>150</v>
      </c>
      <c r="G23" s="184">
        <f t="shared" si="5"/>
        <v>160</v>
      </c>
      <c r="H23" s="184">
        <f t="shared" si="5"/>
        <v>57</v>
      </c>
      <c r="I23" s="197" t="s">
        <v>83</v>
      </c>
      <c r="J23" s="184">
        <f t="shared" si="5"/>
        <v>57</v>
      </c>
      <c r="K23" s="184">
        <f t="shared" si="2"/>
        <v>20.666666666666668</v>
      </c>
    </row>
    <row r="24" spans="3:11" ht="26.25" customHeight="1" x14ac:dyDescent="0.4">
      <c r="C24" s="185" t="s">
        <v>114</v>
      </c>
      <c r="D24" s="186">
        <v>4</v>
      </c>
      <c r="E24" s="187">
        <f>SUM(F24:G24)</f>
        <v>99</v>
      </c>
      <c r="F24" s="193">
        <v>47</v>
      </c>
      <c r="G24" s="194">
        <v>52</v>
      </c>
      <c r="H24" s="187">
        <f>SUM(I24:J24)</f>
        <v>25</v>
      </c>
      <c r="I24" s="198" t="s">
        <v>83</v>
      </c>
      <c r="J24" s="195">
        <v>25</v>
      </c>
      <c r="K24" s="191">
        <f t="shared" si="2"/>
        <v>24.75</v>
      </c>
    </row>
    <row r="25" spans="3:11" ht="26.25" customHeight="1" x14ac:dyDescent="0.4">
      <c r="C25" s="185" t="s">
        <v>172</v>
      </c>
      <c r="D25" s="186">
        <v>8</v>
      </c>
      <c r="E25" s="187">
        <f t="shared" ref="E25:E33" si="6">SUM(F25:G25)</f>
        <v>157</v>
      </c>
      <c r="F25" s="193">
        <v>74</v>
      </c>
      <c r="G25" s="194">
        <v>83</v>
      </c>
      <c r="H25" s="187">
        <f>SUM(I25:J25)</f>
        <v>19</v>
      </c>
      <c r="I25" s="144" t="s">
        <v>83</v>
      </c>
      <c r="J25" s="195">
        <v>19</v>
      </c>
      <c r="K25" s="191">
        <f t="shared" si="2"/>
        <v>19.625</v>
      </c>
    </row>
    <row r="26" spans="3:11" ht="26.25" customHeight="1" x14ac:dyDescent="0.4">
      <c r="C26" s="192" t="s">
        <v>173</v>
      </c>
      <c r="D26" s="186">
        <v>3</v>
      </c>
      <c r="E26" s="187">
        <f t="shared" si="6"/>
        <v>54</v>
      </c>
      <c r="F26" s="193">
        <v>29</v>
      </c>
      <c r="G26" s="194">
        <v>25</v>
      </c>
      <c r="H26" s="187">
        <f>SUM(I26:J26)</f>
        <v>13</v>
      </c>
      <c r="I26" s="144" t="s">
        <v>83</v>
      </c>
      <c r="J26" s="195">
        <v>13</v>
      </c>
      <c r="K26" s="191">
        <f t="shared" si="2"/>
        <v>18</v>
      </c>
    </row>
    <row r="27" spans="3:11" ht="20.25" customHeight="1" x14ac:dyDescent="0.4">
      <c r="C27" s="183" t="s">
        <v>75</v>
      </c>
      <c r="D27" s="184">
        <f>SUM(D28:D29)</f>
        <v>7</v>
      </c>
      <c r="E27" s="184">
        <f t="shared" ref="E27:J27" si="7">SUM(E28:E29)</f>
        <v>111</v>
      </c>
      <c r="F27" s="184">
        <f t="shared" si="7"/>
        <v>57</v>
      </c>
      <c r="G27" s="184">
        <f t="shared" si="7"/>
        <v>54</v>
      </c>
      <c r="H27" s="184">
        <f t="shared" si="7"/>
        <v>27</v>
      </c>
      <c r="I27" s="184">
        <f t="shared" si="7"/>
        <v>2</v>
      </c>
      <c r="J27" s="184">
        <f t="shared" si="7"/>
        <v>25</v>
      </c>
      <c r="K27" s="184">
        <f t="shared" si="2"/>
        <v>15.857142857142858</v>
      </c>
    </row>
    <row r="28" spans="3:11" ht="26.25" customHeight="1" x14ac:dyDescent="0.4">
      <c r="C28" s="192" t="s">
        <v>174</v>
      </c>
      <c r="D28" s="186">
        <v>3</v>
      </c>
      <c r="E28" s="187">
        <f t="shared" si="6"/>
        <v>37</v>
      </c>
      <c r="F28" s="193">
        <v>17</v>
      </c>
      <c r="G28" s="194">
        <v>20</v>
      </c>
      <c r="H28" s="187">
        <f>SUM(I28:J28)</f>
        <v>16</v>
      </c>
      <c r="I28" s="144" t="s">
        <v>83</v>
      </c>
      <c r="J28" s="195">
        <v>16</v>
      </c>
      <c r="K28" s="191">
        <f t="shared" si="2"/>
        <v>12.333333333333334</v>
      </c>
    </row>
    <row r="29" spans="3:11" ht="26.25" customHeight="1" x14ac:dyDescent="0.4">
      <c r="C29" s="185" t="s">
        <v>175</v>
      </c>
      <c r="D29" s="186">
        <v>4</v>
      </c>
      <c r="E29" s="187">
        <f t="shared" si="6"/>
        <v>74</v>
      </c>
      <c r="F29" s="188">
        <v>40</v>
      </c>
      <c r="G29" s="186">
        <v>34</v>
      </c>
      <c r="H29" s="187">
        <f>SUM(I29:J29)</f>
        <v>11</v>
      </c>
      <c r="I29" s="189">
        <v>2</v>
      </c>
      <c r="J29" s="190">
        <v>9</v>
      </c>
      <c r="K29" s="191">
        <f t="shared" si="2"/>
        <v>18.5</v>
      </c>
    </row>
    <row r="30" spans="3:11" ht="20.25" customHeight="1" x14ac:dyDescent="0.4">
      <c r="C30" s="183" t="s">
        <v>176</v>
      </c>
      <c r="D30" s="184">
        <f>SUM(D31:D34)</f>
        <v>10</v>
      </c>
      <c r="E30" s="184">
        <f t="shared" ref="E30:J30" si="8">SUM(E31:E34)</f>
        <v>207</v>
      </c>
      <c r="F30" s="184">
        <f t="shared" si="8"/>
        <v>97</v>
      </c>
      <c r="G30" s="184">
        <f t="shared" si="8"/>
        <v>110</v>
      </c>
      <c r="H30" s="184">
        <f t="shared" si="8"/>
        <v>46</v>
      </c>
      <c r="I30" s="197" t="s">
        <v>83</v>
      </c>
      <c r="J30" s="184">
        <f t="shared" si="8"/>
        <v>46</v>
      </c>
      <c r="K30" s="184">
        <f t="shared" si="2"/>
        <v>20.7</v>
      </c>
    </row>
    <row r="31" spans="3:11" ht="26.25" customHeight="1" x14ac:dyDescent="0.4">
      <c r="C31" s="192" t="s">
        <v>177</v>
      </c>
      <c r="D31" s="186">
        <v>3</v>
      </c>
      <c r="E31" s="187">
        <f t="shared" si="6"/>
        <v>59</v>
      </c>
      <c r="F31" s="193">
        <v>30</v>
      </c>
      <c r="G31" s="194">
        <v>29</v>
      </c>
      <c r="H31" s="187">
        <f>SUM(I31:J31)</f>
        <v>11</v>
      </c>
      <c r="I31" s="144" t="s">
        <v>83</v>
      </c>
      <c r="J31" s="195">
        <v>11</v>
      </c>
      <c r="K31" s="191">
        <f t="shared" si="2"/>
        <v>19.666666666666668</v>
      </c>
    </row>
    <row r="32" spans="3:11" ht="26.25" customHeight="1" x14ac:dyDescent="0.4">
      <c r="C32" s="185" t="s">
        <v>178</v>
      </c>
      <c r="D32" s="186">
        <v>4</v>
      </c>
      <c r="E32" s="187">
        <f>SUM(F32:G32)</f>
        <v>84</v>
      </c>
      <c r="F32" s="193">
        <v>39</v>
      </c>
      <c r="G32" s="194">
        <v>45</v>
      </c>
      <c r="H32" s="187">
        <f>SUM(I32:J32)</f>
        <v>17</v>
      </c>
      <c r="I32" s="144" t="s">
        <v>83</v>
      </c>
      <c r="J32" s="195">
        <v>17</v>
      </c>
      <c r="K32" s="191">
        <f t="shared" si="2"/>
        <v>21</v>
      </c>
    </row>
    <row r="33" spans="3:11" ht="26.25" customHeight="1" x14ac:dyDescent="0.4">
      <c r="C33" s="192" t="s">
        <v>179</v>
      </c>
      <c r="D33" s="186">
        <v>3</v>
      </c>
      <c r="E33" s="187">
        <f t="shared" si="6"/>
        <v>64</v>
      </c>
      <c r="F33" s="188">
        <v>28</v>
      </c>
      <c r="G33" s="186">
        <v>36</v>
      </c>
      <c r="H33" s="187">
        <f>SUM(I33:J33)</f>
        <v>18</v>
      </c>
      <c r="I33" s="189" t="s">
        <v>83</v>
      </c>
      <c r="J33" s="190">
        <v>18</v>
      </c>
      <c r="K33" s="191">
        <f t="shared" si="2"/>
        <v>21.333333333333332</v>
      </c>
    </row>
    <row r="34" spans="3:11" ht="26.25" customHeight="1" x14ac:dyDescent="0.4">
      <c r="C34" s="199" t="s">
        <v>119</v>
      </c>
      <c r="D34" s="200" t="s">
        <v>83</v>
      </c>
      <c r="E34" s="201" t="s">
        <v>83</v>
      </c>
      <c r="F34" s="202" t="s">
        <v>83</v>
      </c>
      <c r="G34" s="200" t="s">
        <v>83</v>
      </c>
      <c r="H34" s="203" t="s">
        <v>83</v>
      </c>
      <c r="I34" s="149" t="s">
        <v>83</v>
      </c>
      <c r="J34" s="204" t="s">
        <v>83</v>
      </c>
      <c r="K34" s="205" t="s">
        <v>83</v>
      </c>
    </row>
    <row r="35" spans="3:11" ht="16.5" customHeight="1" x14ac:dyDescent="0.4">
      <c r="I35" s="206"/>
      <c r="J35" s="207" t="s">
        <v>87</v>
      </c>
      <c r="K35" s="207"/>
    </row>
    <row r="36" spans="3:11" ht="16.5" customHeight="1" x14ac:dyDescent="0.4">
      <c r="C36" s="36" t="s">
        <v>156</v>
      </c>
    </row>
  </sheetData>
  <mergeCells count="3">
    <mergeCell ref="C5:C6"/>
    <mergeCell ref="D5:D6"/>
    <mergeCell ref="K5:K6"/>
  </mergeCells>
  <phoneticPr fontId="4"/>
  <hyperlinks>
    <hyperlink ref="A1" location="基本情報!C90" display="基本情報"/>
  </hyperlinks>
  <pageMargins left="0.7" right="0.7" top="0.75" bottom="0.75" header="0.3" footer="0.3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tabColor rgb="FF99CCFF"/>
  </sheetPr>
  <dimension ref="A1:Y107"/>
  <sheetViews>
    <sheetView zoomScaleNormal="100" zoomScaleSheetLayoutView="100" workbookViewId="0">
      <selection activeCell="C4" sqref="C4"/>
    </sheetView>
  </sheetViews>
  <sheetFormatPr defaultColWidth="9" defaultRowHeight="13.5" x14ac:dyDescent="0.4"/>
  <cols>
    <col min="1" max="1" width="4.625" style="36" customWidth="1"/>
    <col min="2" max="2" width="2.125" style="36" customWidth="1"/>
    <col min="3" max="3" width="4.875" style="36" customWidth="1"/>
    <col min="4" max="4" width="15" style="36" customWidth="1"/>
    <col min="5" max="25" width="8" style="36" customWidth="1"/>
    <col min="26" max="16384" width="9" style="36"/>
  </cols>
  <sheetData>
    <row r="1" spans="1:25" x14ac:dyDescent="0.4">
      <c r="A1" s="7" t="s">
        <v>2</v>
      </c>
      <c r="B1" s="8"/>
    </row>
    <row r="2" spans="1:25" x14ac:dyDescent="0.4">
      <c r="A2" s="10"/>
      <c r="B2" s="8"/>
    </row>
    <row r="3" spans="1:25" ht="21" customHeight="1" x14ac:dyDescent="0.4">
      <c r="C3" s="11" t="s">
        <v>180</v>
      </c>
      <c r="D3" s="161"/>
      <c r="E3" s="161"/>
      <c r="F3" s="161"/>
      <c r="G3" s="120"/>
      <c r="H3" s="120"/>
      <c r="I3" s="120"/>
      <c r="R3" s="208"/>
      <c r="S3" s="208"/>
      <c r="T3" s="208"/>
      <c r="V3" s="35"/>
      <c r="W3" s="35"/>
      <c r="X3" s="35"/>
      <c r="Y3" s="35"/>
    </row>
    <row r="4" spans="1:25" ht="16.5" customHeight="1" x14ac:dyDescent="0.4">
      <c r="R4" s="209"/>
      <c r="S4" s="209"/>
      <c r="T4" s="209"/>
      <c r="U4" s="210"/>
      <c r="V4" s="210"/>
      <c r="W4" s="124"/>
      <c r="X4" s="124"/>
      <c r="Y4" s="35" t="s">
        <v>123</v>
      </c>
    </row>
    <row r="5" spans="1:25" ht="25.5" customHeight="1" x14ac:dyDescent="0.4">
      <c r="C5" s="211" t="s">
        <v>181</v>
      </c>
      <c r="D5" s="163" t="s">
        <v>182</v>
      </c>
      <c r="E5" s="212" t="s">
        <v>129</v>
      </c>
      <c r="F5" s="164"/>
      <c r="G5" s="165"/>
      <c r="H5" s="164" t="s">
        <v>50</v>
      </c>
      <c r="I5" s="164"/>
      <c r="J5" s="165"/>
      <c r="K5" s="164" t="s">
        <v>52</v>
      </c>
      <c r="L5" s="164"/>
      <c r="M5" s="165"/>
      <c r="N5" s="164" t="s">
        <v>53</v>
      </c>
      <c r="O5" s="164"/>
      <c r="P5" s="165"/>
      <c r="Q5" s="164" t="s">
        <v>54</v>
      </c>
      <c r="R5" s="164"/>
      <c r="S5" s="165"/>
      <c r="T5" s="164" t="s">
        <v>55</v>
      </c>
      <c r="U5" s="164"/>
      <c r="V5" s="165"/>
      <c r="W5" s="164" t="s">
        <v>183</v>
      </c>
      <c r="X5" s="164"/>
      <c r="Y5" s="165"/>
    </row>
    <row r="6" spans="1:25" x14ac:dyDescent="0.4">
      <c r="C6" s="213"/>
      <c r="D6" s="167"/>
      <c r="E6" s="172" t="s">
        <v>129</v>
      </c>
      <c r="F6" s="214" t="s">
        <v>58</v>
      </c>
      <c r="G6" s="215" t="s">
        <v>59</v>
      </c>
      <c r="H6" s="171" t="s">
        <v>129</v>
      </c>
      <c r="I6" s="214" t="s">
        <v>58</v>
      </c>
      <c r="J6" s="215" t="s">
        <v>59</v>
      </c>
      <c r="K6" s="171" t="s">
        <v>129</v>
      </c>
      <c r="L6" s="214" t="s">
        <v>58</v>
      </c>
      <c r="M6" s="215" t="s">
        <v>59</v>
      </c>
      <c r="N6" s="171" t="s">
        <v>129</v>
      </c>
      <c r="O6" s="214" t="s">
        <v>58</v>
      </c>
      <c r="P6" s="215" t="s">
        <v>59</v>
      </c>
      <c r="Q6" s="171" t="s">
        <v>129</v>
      </c>
      <c r="R6" s="214" t="s">
        <v>58</v>
      </c>
      <c r="S6" s="215" t="s">
        <v>59</v>
      </c>
      <c r="T6" s="171" t="s">
        <v>129</v>
      </c>
      <c r="U6" s="214" t="s">
        <v>58</v>
      </c>
      <c r="V6" s="215" t="s">
        <v>59</v>
      </c>
      <c r="W6" s="171" t="s">
        <v>129</v>
      </c>
      <c r="X6" s="214" t="s">
        <v>58</v>
      </c>
      <c r="Y6" s="215" t="s">
        <v>59</v>
      </c>
    </row>
    <row r="7" spans="1:25" ht="13.5" customHeight="1" x14ac:dyDescent="0.4">
      <c r="C7" s="136" t="s">
        <v>130</v>
      </c>
      <c r="D7" s="216" t="s">
        <v>60</v>
      </c>
      <c r="E7" s="139">
        <v>8899</v>
      </c>
      <c r="F7" s="217">
        <v>4562</v>
      </c>
      <c r="G7" s="218">
        <v>4337</v>
      </c>
      <c r="H7" s="219">
        <v>1458</v>
      </c>
      <c r="I7" s="217">
        <v>727</v>
      </c>
      <c r="J7" s="220">
        <v>731</v>
      </c>
      <c r="K7" s="219">
        <v>1483</v>
      </c>
      <c r="L7" s="217">
        <v>761</v>
      </c>
      <c r="M7" s="220">
        <v>722</v>
      </c>
      <c r="N7" s="219">
        <v>1495</v>
      </c>
      <c r="O7" s="217">
        <v>785</v>
      </c>
      <c r="P7" s="220">
        <v>710</v>
      </c>
      <c r="Q7" s="219">
        <v>1455</v>
      </c>
      <c r="R7" s="217">
        <v>744</v>
      </c>
      <c r="S7" s="220">
        <v>711</v>
      </c>
      <c r="T7" s="219">
        <v>1487</v>
      </c>
      <c r="U7" s="217">
        <v>754</v>
      </c>
      <c r="V7" s="220">
        <v>733</v>
      </c>
      <c r="W7" s="219">
        <v>1521</v>
      </c>
      <c r="X7" s="217">
        <v>791</v>
      </c>
      <c r="Y7" s="220">
        <v>730</v>
      </c>
    </row>
    <row r="8" spans="1:25" ht="13.5" customHeight="1" x14ac:dyDescent="0.4">
      <c r="C8" s="141"/>
      <c r="D8" s="122" t="s">
        <v>184</v>
      </c>
      <c r="E8" s="144">
        <v>5273</v>
      </c>
      <c r="F8" s="221">
        <v>2703</v>
      </c>
      <c r="G8" s="222">
        <v>2570</v>
      </c>
      <c r="H8" s="122">
        <v>888</v>
      </c>
      <c r="I8" s="221">
        <v>439</v>
      </c>
      <c r="J8" s="223">
        <v>449</v>
      </c>
      <c r="K8" s="122">
        <v>871</v>
      </c>
      <c r="L8" s="221">
        <v>462</v>
      </c>
      <c r="M8" s="223">
        <v>409</v>
      </c>
      <c r="N8" s="122">
        <v>890</v>
      </c>
      <c r="O8" s="221">
        <v>469</v>
      </c>
      <c r="P8" s="223">
        <v>421</v>
      </c>
      <c r="Q8" s="122">
        <v>844</v>
      </c>
      <c r="R8" s="221">
        <v>430</v>
      </c>
      <c r="S8" s="223">
        <v>414</v>
      </c>
      <c r="T8" s="122">
        <v>888</v>
      </c>
      <c r="U8" s="221">
        <v>441</v>
      </c>
      <c r="V8" s="223">
        <v>447</v>
      </c>
      <c r="W8" s="122">
        <v>892</v>
      </c>
      <c r="X8" s="221">
        <v>462</v>
      </c>
      <c r="Y8" s="223">
        <v>430</v>
      </c>
    </row>
    <row r="9" spans="1:25" ht="13.5" customHeight="1" x14ac:dyDescent="0.4">
      <c r="C9" s="141"/>
      <c r="D9" s="122" t="s">
        <v>185</v>
      </c>
      <c r="E9" s="144">
        <v>1758</v>
      </c>
      <c r="F9" s="221">
        <v>898</v>
      </c>
      <c r="G9" s="222">
        <v>860</v>
      </c>
      <c r="H9" s="122">
        <v>283</v>
      </c>
      <c r="I9" s="221">
        <v>152</v>
      </c>
      <c r="J9" s="223">
        <v>131</v>
      </c>
      <c r="K9" s="224">
        <v>311</v>
      </c>
      <c r="L9" s="221">
        <v>158</v>
      </c>
      <c r="M9" s="223">
        <v>153</v>
      </c>
      <c r="N9" s="122">
        <v>291</v>
      </c>
      <c r="O9" s="221">
        <v>142</v>
      </c>
      <c r="P9" s="223">
        <v>149</v>
      </c>
      <c r="Q9" s="122">
        <v>285</v>
      </c>
      <c r="R9" s="221">
        <v>139</v>
      </c>
      <c r="S9" s="223">
        <v>146</v>
      </c>
      <c r="T9" s="122">
        <v>277</v>
      </c>
      <c r="U9" s="221">
        <v>153</v>
      </c>
      <c r="V9" s="223">
        <v>124</v>
      </c>
      <c r="W9" s="122">
        <v>311</v>
      </c>
      <c r="X9" s="221">
        <v>154</v>
      </c>
      <c r="Y9" s="223">
        <v>157</v>
      </c>
    </row>
    <row r="10" spans="1:25" ht="13.5" customHeight="1" x14ac:dyDescent="0.4">
      <c r="C10" s="141"/>
      <c r="D10" s="122" t="s">
        <v>186</v>
      </c>
      <c r="E10" s="144">
        <v>799</v>
      </c>
      <c r="F10" s="221">
        <v>408</v>
      </c>
      <c r="G10" s="222">
        <v>391</v>
      </c>
      <c r="H10" s="122">
        <v>119</v>
      </c>
      <c r="I10" s="221">
        <v>62</v>
      </c>
      <c r="J10" s="223">
        <v>57</v>
      </c>
      <c r="K10" s="122">
        <v>118</v>
      </c>
      <c r="L10" s="221">
        <v>52</v>
      </c>
      <c r="M10" s="223">
        <v>66</v>
      </c>
      <c r="N10" s="122">
        <v>124</v>
      </c>
      <c r="O10" s="221">
        <v>74</v>
      </c>
      <c r="P10" s="223">
        <v>50</v>
      </c>
      <c r="Q10" s="122">
        <v>148</v>
      </c>
      <c r="R10" s="221">
        <v>81</v>
      </c>
      <c r="S10" s="223">
        <v>67</v>
      </c>
      <c r="T10" s="122">
        <v>142</v>
      </c>
      <c r="U10" s="221">
        <v>56</v>
      </c>
      <c r="V10" s="223">
        <v>86</v>
      </c>
      <c r="W10" s="122">
        <v>148</v>
      </c>
      <c r="X10" s="221">
        <v>83</v>
      </c>
      <c r="Y10" s="223">
        <v>65</v>
      </c>
    </row>
    <row r="11" spans="1:25" ht="13.5" customHeight="1" x14ac:dyDescent="0.4">
      <c r="C11" s="146"/>
      <c r="D11" s="122" t="s">
        <v>187</v>
      </c>
      <c r="E11" s="149">
        <v>1069</v>
      </c>
      <c r="F11" s="225">
        <v>553</v>
      </c>
      <c r="G11" s="203">
        <v>516</v>
      </c>
      <c r="H11" s="226">
        <v>168</v>
      </c>
      <c r="I11" s="225">
        <v>74</v>
      </c>
      <c r="J11" s="227">
        <v>94</v>
      </c>
      <c r="K11" s="226">
        <v>183</v>
      </c>
      <c r="L11" s="225">
        <v>89</v>
      </c>
      <c r="M11" s="227">
        <v>94</v>
      </c>
      <c r="N11" s="226">
        <v>190</v>
      </c>
      <c r="O11" s="225">
        <v>100</v>
      </c>
      <c r="P11" s="227">
        <v>90</v>
      </c>
      <c r="Q11" s="226">
        <v>178</v>
      </c>
      <c r="R11" s="225">
        <v>94</v>
      </c>
      <c r="S11" s="227">
        <v>84</v>
      </c>
      <c r="T11" s="226">
        <v>180</v>
      </c>
      <c r="U11" s="225">
        <v>104</v>
      </c>
      <c r="V11" s="227">
        <v>76</v>
      </c>
      <c r="W11" s="226">
        <v>170</v>
      </c>
      <c r="X11" s="225">
        <v>92</v>
      </c>
      <c r="Y11" s="227">
        <v>78</v>
      </c>
    </row>
    <row r="12" spans="1:25" ht="13.5" customHeight="1" x14ac:dyDescent="0.4">
      <c r="C12" s="136" t="s">
        <v>135</v>
      </c>
      <c r="D12" s="216" t="s">
        <v>60</v>
      </c>
      <c r="E12" s="139">
        <v>8849</v>
      </c>
      <c r="F12" s="217">
        <v>4532</v>
      </c>
      <c r="G12" s="218">
        <v>4317</v>
      </c>
      <c r="H12" s="219">
        <v>1448</v>
      </c>
      <c r="I12" s="217">
        <v>739</v>
      </c>
      <c r="J12" s="220">
        <v>709</v>
      </c>
      <c r="K12" s="219">
        <v>1453</v>
      </c>
      <c r="L12" s="217">
        <v>724</v>
      </c>
      <c r="M12" s="220">
        <v>729</v>
      </c>
      <c r="N12" s="219">
        <v>1488</v>
      </c>
      <c r="O12" s="217">
        <v>770</v>
      </c>
      <c r="P12" s="220">
        <v>718</v>
      </c>
      <c r="Q12" s="219">
        <v>1510</v>
      </c>
      <c r="R12" s="217">
        <v>789</v>
      </c>
      <c r="S12" s="220">
        <v>721</v>
      </c>
      <c r="T12" s="219">
        <v>1460</v>
      </c>
      <c r="U12" s="217">
        <v>753</v>
      </c>
      <c r="V12" s="220">
        <v>707</v>
      </c>
      <c r="W12" s="219">
        <v>1490</v>
      </c>
      <c r="X12" s="217">
        <v>757</v>
      </c>
      <c r="Y12" s="220">
        <v>733</v>
      </c>
    </row>
    <row r="13" spans="1:25" ht="13.5" customHeight="1" x14ac:dyDescent="0.4">
      <c r="C13" s="141"/>
      <c r="D13" s="122" t="s">
        <v>184</v>
      </c>
      <c r="E13" s="181">
        <v>5214</v>
      </c>
      <c r="F13" s="228">
        <v>2659</v>
      </c>
      <c r="G13" s="229">
        <v>2555</v>
      </c>
      <c r="H13" s="35">
        <v>840</v>
      </c>
      <c r="I13" s="228">
        <v>414</v>
      </c>
      <c r="J13" s="230">
        <v>426</v>
      </c>
      <c r="K13" s="35">
        <v>879</v>
      </c>
      <c r="L13" s="228">
        <v>431</v>
      </c>
      <c r="M13" s="230">
        <v>448</v>
      </c>
      <c r="N13" s="35">
        <v>868</v>
      </c>
      <c r="O13" s="228">
        <v>466</v>
      </c>
      <c r="P13" s="230">
        <v>402</v>
      </c>
      <c r="Q13" s="35">
        <v>901</v>
      </c>
      <c r="R13" s="228">
        <v>472</v>
      </c>
      <c r="S13" s="230">
        <v>429</v>
      </c>
      <c r="T13" s="35">
        <v>843</v>
      </c>
      <c r="U13" s="228">
        <v>435</v>
      </c>
      <c r="V13" s="230">
        <v>408</v>
      </c>
      <c r="W13" s="35">
        <v>883</v>
      </c>
      <c r="X13" s="228">
        <v>441</v>
      </c>
      <c r="Y13" s="230">
        <v>442</v>
      </c>
    </row>
    <row r="14" spans="1:25" ht="13.5" customHeight="1" x14ac:dyDescent="0.4">
      <c r="C14" s="141"/>
      <c r="D14" s="122" t="s">
        <v>185</v>
      </c>
      <c r="E14" s="181">
        <v>1758</v>
      </c>
      <c r="F14" s="228">
        <v>901</v>
      </c>
      <c r="G14" s="229">
        <v>857</v>
      </c>
      <c r="H14" s="35">
        <v>300</v>
      </c>
      <c r="I14" s="228">
        <v>153</v>
      </c>
      <c r="J14" s="230">
        <v>147</v>
      </c>
      <c r="K14" s="35">
        <v>287</v>
      </c>
      <c r="L14" s="228">
        <v>154</v>
      </c>
      <c r="M14" s="230">
        <v>133</v>
      </c>
      <c r="N14" s="35">
        <v>311</v>
      </c>
      <c r="O14" s="228">
        <v>158</v>
      </c>
      <c r="P14" s="230">
        <v>153</v>
      </c>
      <c r="Q14" s="35">
        <v>292</v>
      </c>
      <c r="R14" s="228">
        <v>140</v>
      </c>
      <c r="S14" s="230">
        <v>152</v>
      </c>
      <c r="T14" s="35">
        <v>290</v>
      </c>
      <c r="U14" s="228">
        <v>142</v>
      </c>
      <c r="V14" s="230">
        <v>148</v>
      </c>
      <c r="W14" s="35">
        <v>278</v>
      </c>
      <c r="X14" s="228">
        <v>154</v>
      </c>
      <c r="Y14" s="230">
        <v>124</v>
      </c>
    </row>
    <row r="15" spans="1:25" ht="13.5" customHeight="1" x14ac:dyDescent="0.4">
      <c r="C15" s="141"/>
      <c r="D15" s="122" t="s">
        <v>186</v>
      </c>
      <c r="E15" s="181">
        <v>784</v>
      </c>
      <c r="F15" s="228">
        <v>408</v>
      </c>
      <c r="G15" s="229">
        <v>376</v>
      </c>
      <c r="H15" s="35">
        <v>121</v>
      </c>
      <c r="I15" s="228">
        <v>71</v>
      </c>
      <c r="J15" s="230">
        <v>50</v>
      </c>
      <c r="K15" s="35">
        <v>119</v>
      </c>
      <c r="L15" s="228">
        <v>64</v>
      </c>
      <c r="M15" s="230">
        <v>55</v>
      </c>
      <c r="N15" s="35">
        <v>123</v>
      </c>
      <c r="O15" s="228">
        <v>57</v>
      </c>
      <c r="P15" s="230">
        <v>66</v>
      </c>
      <c r="Q15" s="35">
        <v>125</v>
      </c>
      <c r="R15" s="228">
        <v>75</v>
      </c>
      <c r="S15" s="230">
        <v>50</v>
      </c>
      <c r="T15" s="35">
        <v>150</v>
      </c>
      <c r="U15" s="228">
        <v>83</v>
      </c>
      <c r="V15" s="230">
        <v>67</v>
      </c>
      <c r="W15" s="35">
        <v>146</v>
      </c>
      <c r="X15" s="228">
        <v>58</v>
      </c>
      <c r="Y15" s="230">
        <v>88</v>
      </c>
    </row>
    <row r="16" spans="1:25" ht="13.5" customHeight="1" x14ac:dyDescent="0.4">
      <c r="C16" s="146"/>
      <c r="D16" s="122" t="s">
        <v>187</v>
      </c>
      <c r="E16" s="231">
        <v>1093</v>
      </c>
      <c r="F16" s="232">
        <v>564</v>
      </c>
      <c r="G16" s="233">
        <v>529</v>
      </c>
      <c r="H16" s="234">
        <v>187</v>
      </c>
      <c r="I16" s="232">
        <v>101</v>
      </c>
      <c r="J16" s="235">
        <v>86</v>
      </c>
      <c r="K16" s="234">
        <v>168</v>
      </c>
      <c r="L16" s="232">
        <v>75</v>
      </c>
      <c r="M16" s="235">
        <v>93</v>
      </c>
      <c r="N16" s="234">
        <v>186</v>
      </c>
      <c r="O16" s="232">
        <v>89</v>
      </c>
      <c r="P16" s="235">
        <v>97</v>
      </c>
      <c r="Q16" s="234">
        <v>192</v>
      </c>
      <c r="R16" s="232">
        <v>102</v>
      </c>
      <c r="S16" s="235">
        <v>90</v>
      </c>
      <c r="T16" s="234">
        <v>177</v>
      </c>
      <c r="U16" s="232">
        <v>93</v>
      </c>
      <c r="V16" s="235">
        <v>84</v>
      </c>
      <c r="W16" s="234">
        <v>183</v>
      </c>
      <c r="X16" s="232">
        <v>104</v>
      </c>
      <c r="Y16" s="235">
        <v>79</v>
      </c>
    </row>
    <row r="17" spans="3:25" ht="13.5" customHeight="1" x14ac:dyDescent="0.4">
      <c r="C17" s="136" t="s">
        <v>136</v>
      </c>
      <c r="D17" s="216" t="s">
        <v>60</v>
      </c>
      <c r="E17" s="139">
        <v>8881</v>
      </c>
      <c r="F17" s="217">
        <v>4551</v>
      </c>
      <c r="G17" s="218">
        <v>4330</v>
      </c>
      <c r="H17" s="219">
        <v>1471</v>
      </c>
      <c r="I17" s="217">
        <v>738</v>
      </c>
      <c r="J17" s="220">
        <v>733</v>
      </c>
      <c r="K17" s="219">
        <v>1457</v>
      </c>
      <c r="L17" s="217">
        <v>749</v>
      </c>
      <c r="M17" s="220">
        <v>708</v>
      </c>
      <c r="N17" s="219">
        <v>1476</v>
      </c>
      <c r="O17" s="217">
        <v>733</v>
      </c>
      <c r="P17" s="220">
        <v>743</v>
      </c>
      <c r="Q17" s="219">
        <v>1496</v>
      </c>
      <c r="R17" s="217">
        <v>777</v>
      </c>
      <c r="S17" s="220">
        <v>719</v>
      </c>
      <c r="T17" s="219">
        <v>1519</v>
      </c>
      <c r="U17" s="217">
        <v>795</v>
      </c>
      <c r="V17" s="220">
        <v>724</v>
      </c>
      <c r="W17" s="219">
        <v>1462</v>
      </c>
      <c r="X17" s="217">
        <v>759</v>
      </c>
      <c r="Y17" s="220">
        <v>703</v>
      </c>
    </row>
    <row r="18" spans="3:25" ht="13.5" customHeight="1" x14ac:dyDescent="0.4">
      <c r="C18" s="141"/>
      <c r="D18" s="122" t="s">
        <v>184</v>
      </c>
      <c r="E18" s="144">
        <v>5261</v>
      </c>
      <c r="F18" s="221">
        <v>2695</v>
      </c>
      <c r="G18" s="222">
        <v>2566</v>
      </c>
      <c r="H18" s="122">
        <v>888</v>
      </c>
      <c r="I18" s="221">
        <v>451</v>
      </c>
      <c r="J18" s="222">
        <v>437</v>
      </c>
      <c r="K18" s="122">
        <v>849</v>
      </c>
      <c r="L18" s="221">
        <v>421</v>
      </c>
      <c r="M18" s="222">
        <v>428</v>
      </c>
      <c r="N18" s="122">
        <v>897</v>
      </c>
      <c r="O18" s="221">
        <v>439</v>
      </c>
      <c r="P18" s="222">
        <v>458</v>
      </c>
      <c r="Q18" s="122">
        <v>878</v>
      </c>
      <c r="R18" s="221">
        <v>470</v>
      </c>
      <c r="S18" s="222">
        <v>408</v>
      </c>
      <c r="T18" s="122">
        <v>899</v>
      </c>
      <c r="U18" s="221">
        <v>474</v>
      </c>
      <c r="V18" s="222">
        <v>425</v>
      </c>
      <c r="W18" s="122">
        <v>850</v>
      </c>
      <c r="X18" s="221">
        <v>440</v>
      </c>
      <c r="Y18" s="222">
        <v>410</v>
      </c>
    </row>
    <row r="19" spans="3:25" ht="13.5" customHeight="1" x14ac:dyDescent="0.4">
      <c r="C19" s="141"/>
      <c r="D19" s="122" t="s">
        <v>185</v>
      </c>
      <c r="E19" s="144">
        <v>1763</v>
      </c>
      <c r="F19" s="221">
        <v>888</v>
      </c>
      <c r="G19" s="222">
        <v>875</v>
      </c>
      <c r="H19" s="122">
        <v>282</v>
      </c>
      <c r="I19" s="221">
        <v>141</v>
      </c>
      <c r="J19" s="222">
        <v>141</v>
      </c>
      <c r="K19" s="122">
        <v>302</v>
      </c>
      <c r="L19" s="221">
        <v>156</v>
      </c>
      <c r="M19" s="222">
        <v>146</v>
      </c>
      <c r="N19" s="122">
        <v>290</v>
      </c>
      <c r="O19" s="221">
        <v>154</v>
      </c>
      <c r="P19" s="222">
        <v>136</v>
      </c>
      <c r="Q19" s="122">
        <v>310</v>
      </c>
      <c r="R19" s="221">
        <v>159</v>
      </c>
      <c r="S19" s="222">
        <v>151</v>
      </c>
      <c r="T19" s="122">
        <v>295</v>
      </c>
      <c r="U19" s="221">
        <v>138</v>
      </c>
      <c r="V19" s="222">
        <v>157</v>
      </c>
      <c r="W19" s="122">
        <v>284</v>
      </c>
      <c r="X19" s="221">
        <v>140</v>
      </c>
      <c r="Y19" s="222">
        <v>144</v>
      </c>
    </row>
    <row r="20" spans="3:25" ht="13.5" customHeight="1" x14ac:dyDescent="0.4">
      <c r="C20" s="141"/>
      <c r="D20" s="122" t="s">
        <v>186</v>
      </c>
      <c r="E20" s="144">
        <v>763</v>
      </c>
      <c r="F20" s="221">
        <v>415</v>
      </c>
      <c r="G20" s="222">
        <v>348</v>
      </c>
      <c r="H20" s="122">
        <v>124</v>
      </c>
      <c r="I20" s="221">
        <v>57</v>
      </c>
      <c r="J20" s="222">
        <v>67</v>
      </c>
      <c r="K20" s="122">
        <v>120</v>
      </c>
      <c r="L20" s="221">
        <v>72</v>
      </c>
      <c r="M20" s="222">
        <v>48</v>
      </c>
      <c r="N20" s="122">
        <v>120</v>
      </c>
      <c r="O20" s="221">
        <v>65</v>
      </c>
      <c r="P20" s="222">
        <v>55</v>
      </c>
      <c r="Q20" s="122">
        <v>118</v>
      </c>
      <c r="R20" s="221">
        <v>57</v>
      </c>
      <c r="S20" s="222">
        <v>61</v>
      </c>
      <c r="T20" s="122">
        <v>130</v>
      </c>
      <c r="U20" s="221">
        <v>80</v>
      </c>
      <c r="V20" s="222">
        <v>50</v>
      </c>
      <c r="W20" s="122">
        <v>151</v>
      </c>
      <c r="X20" s="221">
        <v>84</v>
      </c>
      <c r="Y20" s="222">
        <v>67</v>
      </c>
    </row>
    <row r="21" spans="3:25" ht="13.5" customHeight="1" x14ac:dyDescent="0.4">
      <c r="C21" s="146"/>
      <c r="D21" s="122" t="s">
        <v>187</v>
      </c>
      <c r="E21" s="149">
        <v>1094</v>
      </c>
      <c r="F21" s="225">
        <v>553</v>
      </c>
      <c r="G21" s="203">
        <v>541</v>
      </c>
      <c r="H21" s="123">
        <v>177</v>
      </c>
      <c r="I21" s="225">
        <v>89</v>
      </c>
      <c r="J21" s="203">
        <v>88</v>
      </c>
      <c r="K21" s="123">
        <v>186</v>
      </c>
      <c r="L21" s="225">
        <v>100</v>
      </c>
      <c r="M21" s="203">
        <v>86</v>
      </c>
      <c r="N21" s="123">
        <v>169</v>
      </c>
      <c r="O21" s="225">
        <v>75</v>
      </c>
      <c r="P21" s="203">
        <v>94</v>
      </c>
      <c r="Q21" s="123">
        <v>190</v>
      </c>
      <c r="R21" s="225">
        <v>91</v>
      </c>
      <c r="S21" s="203">
        <v>99</v>
      </c>
      <c r="T21" s="123">
        <v>195</v>
      </c>
      <c r="U21" s="225">
        <v>103</v>
      </c>
      <c r="V21" s="203">
        <v>92</v>
      </c>
      <c r="W21" s="123">
        <v>177</v>
      </c>
      <c r="X21" s="225">
        <v>95</v>
      </c>
      <c r="Y21" s="203">
        <v>82</v>
      </c>
    </row>
    <row r="22" spans="3:25" ht="13.5" customHeight="1" x14ac:dyDescent="0.4">
      <c r="C22" s="136" t="s">
        <v>137</v>
      </c>
      <c r="D22" s="216" t="s">
        <v>60</v>
      </c>
      <c r="E22" s="139">
        <v>8797</v>
      </c>
      <c r="F22" s="217">
        <v>4492</v>
      </c>
      <c r="G22" s="218">
        <v>4305</v>
      </c>
      <c r="H22" s="219">
        <v>1400</v>
      </c>
      <c r="I22" s="217">
        <v>711</v>
      </c>
      <c r="J22" s="220">
        <v>689</v>
      </c>
      <c r="K22" s="219">
        <v>1472</v>
      </c>
      <c r="L22" s="217">
        <v>743</v>
      </c>
      <c r="M22" s="220">
        <v>729</v>
      </c>
      <c r="N22" s="219">
        <v>1452</v>
      </c>
      <c r="O22" s="217">
        <v>746</v>
      </c>
      <c r="P22" s="220">
        <v>706</v>
      </c>
      <c r="Q22" s="219">
        <v>1479</v>
      </c>
      <c r="R22" s="217">
        <v>732</v>
      </c>
      <c r="S22" s="220">
        <v>747</v>
      </c>
      <c r="T22" s="219">
        <v>1485</v>
      </c>
      <c r="U22" s="217">
        <v>769</v>
      </c>
      <c r="V22" s="220">
        <v>716</v>
      </c>
      <c r="W22" s="219">
        <v>1509</v>
      </c>
      <c r="X22" s="217">
        <v>791</v>
      </c>
      <c r="Y22" s="220">
        <v>718</v>
      </c>
    </row>
    <row r="23" spans="3:25" ht="13.5" customHeight="1" x14ac:dyDescent="0.4">
      <c r="C23" s="141"/>
      <c r="D23" s="122" t="s">
        <v>184</v>
      </c>
      <c r="E23" s="144">
        <v>5233</v>
      </c>
      <c r="F23" s="221">
        <v>2685</v>
      </c>
      <c r="G23" s="222">
        <v>2548</v>
      </c>
      <c r="H23" s="122">
        <v>825</v>
      </c>
      <c r="I23" s="221">
        <v>427</v>
      </c>
      <c r="J23" s="222">
        <v>398</v>
      </c>
      <c r="K23" s="122">
        <v>891</v>
      </c>
      <c r="L23" s="221">
        <v>455</v>
      </c>
      <c r="M23" s="222">
        <v>436</v>
      </c>
      <c r="N23" s="122">
        <v>854</v>
      </c>
      <c r="O23" s="221">
        <v>427</v>
      </c>
      <c r="P23" s="222">
        <v>427</v>
      </c>
      <c r="Q23" s="122">
        <v>901</v>
      </c>
      <c r="R23" s="221">
        <v>441</v>
      </c>
      <c r="S23" s="222">
        <v>460</v>
      </c>
      <c r="T23" s="122">
        <v>870</v>
      </c>
      <c r="U23" s="221">
        <v>461</v>
      </c>
      <c r="V23" s="222">
        <v>409</v>
      </c>
      <c r="W23" s="122">
        <v>892</v>
      </c>
      <c r="X23" s="221">
        <v>474</v>
      </c>
      <c r="Y23" s="222">
        <v>418</v>
      </c>
    </row>
    <row r="24" spans="3:25" ht="13.5" customHeight="1" x14ac:dyDescent="0.4">
      <c r="C24" s="141"/>
      <c r="D24" s="122" t="s">
        <v>185</v>
      </c>
      <c r="E24" s="144">
        <v>1748</v>
      </c>
      <c r="F24" s="221">
        <v>874</v>
      </c>
      <c r="G24" s="222">
        <v>874</v>
      </c>
      <c r="H24" s="122">
        <v>271</v>
      </c>
      <c r="I24" s="221">
        <v>125</v>
      </c>
      <c r="J24" s="222">
        <v>146</v>
      </c>
      <c r="K24" s="122">
        <v>285</v>
      </c>
      <c r="L24" s="221">
        <v>145</v>
      </c>
      <c r="M24" s="222">
        <v>140</v>
      </c>
      <c r="N24" s="122">
        <v>297</v>
      </c>
      <c r="O24" s="221">
        <v>153</v>
      </c>
      <c r="P24" s="222">
        <v>144</v>
      </c>
      <c r="Q24" s="122">
        <v>292</v>
      </c>
      <c r="R24" s="221">
        <v>152</v>
      </c>
      <c r="S24" s="222">
        <v>140</v>
      </c>
      <c r="T24" s="122">
        <v>308</v>
      </c>
      <c r="U24" s="221">
        <v>159</v>
      </c>
      <c r="V24" s="222">
        <v>149</v>
      </c>
      <c r="W24" s="122">
        <v>295</v>
      </c>
      <c r="X24" s="221">
        <v>140</v>
      </c>
      <c r="Y24" s="222">
        <v>155</v>
      </c>
    </row>
    <row r="25" spans="3:25" ht="13.5" customHeight="1" x14ac:dyDescent="0.4">
      <c r="C25" s="141"/>
      <c r="D25" s="122" t="s">
        <v>186</v>
      </c>
      <c r="E25" s="144">
        <v>741</v>
      </c>
      <c r="F25" s="221">
        <v>385</v>
      </c>
      <c r="G25" s="222">
        <v>356</v>
      </c>
      <c r="H25" s="122">
        <v>133</v>
      </c>
      <c r="I25" s="221">
        <v>61</v>
      </c>
      <c r="J25" s="222">
        <v>72</v>
      </c>
      <c r="K25" s="122">
        <v>122</v>
      </c>
      <c r="L25" s="221">
        <v>54</v>
      </c>
      <c r="M25" s="222">
        <v>68</v>
      </c>
      <c r="N25" s="122">
        <v>118</v>
      </c>
      <c r="O25" s="221">
        <v>68</v>
      </c>
      <c r="P25" s="222">
        <v>50</v>
      </c>
      <c r="Q25" s="122">
        <v>122</v>
      </c>
      <c r="R25" s="221">
        <v>67</v>
      </c>
      <c r="S25" s="222">
        <v>55</v>
      </c>
      <c r="T25" s="122">
        <v>118</v>
      </c>
      <c r="U25" s="221">
        <v>57</v>
      </c>
      <c r="V25" s="222">
        <v>61</v>
      </c>
      <c r="W25" s="122">
        <v>128</v>
      </c>
      <c r="X25" s="221">
        <v>78</v>
      </c>
      <c r="Y25" s="222">
        <v>50</v>
      </c>
    </row>
    <row r="26" spans="3:25" ht="13.5" customHeight="1" x14ac:dyDescent="0.4">
      <c r="C26" s="146"/>
      <c r="D26" s="122" t="s">
        <v>187</v>
      </c>
      <c r="E26" s="149">
        <v>1075</v>
      </c>
      <c r="F26" s="225">
        <v>548</v>
      </c>
      <c r="G26" s="203">
        <v>527</v>
      </c>
      <c r="H26" s="123">
        <v>171</v>
      </c>
      <c r="I26" s="225">
        <v>98</v>
      </c>
      <c r="J26" s="203">
        <v>73</v>
      </c>
      <c r="K26" s="123">
        <v>174</v>
      </c>
      <c r="L26" s="225">
        <v>89</v>
      </c>
      <c r="M26" s="203">
        <v>85</v>
      </c>
      <c r="N26" s="123">
        <v>183</v>
      </c>
      <c r="O26" s="225">
        <v>98</v>
      </c>
      <c r="P26" s="203">
        <v>85</v>
      </c>
      <c r="Q26" s="123">
        <v>164</v>
      </c>
      <c r="R26" s="225">
        <v>72</v>
      </c>
      <c r="S26" s="203">
        <v>92</v>
      </c>
      <c r="T26" s="123">
        <v>189</v>
      </c>
      <c r="U26" s="225">
        <v>92</v>
      </c>
      <c r="V26" s="203">
        <v>97</v>
      </c>
      <c r="W26" s="123">
        <v>194</v>
      </c>
      <c r="X26" s="225">
        <v>99</v>
      </c>
      <c r="Y26" s="203">
        <v>95</v>
      </c>
    </row>
    <row r="27" spans="3:25" ht="13.5" customHeight="1" x14ac:dyDescent="0.4">
      <c r="C27" s="136" t="s">
        <v>138</v>
      </c>
      <c r="D27" s="216" t="s">
        <v>60</v>
      </c>
      <c r="E27" s="139">
        <v>8717</v>
      </c>
      <c r="F27" s="217">
        <v>4421</v>
      </c>
      <c r="G27" s="218">
        <v>4296</v>
      </c>
      <c r="H27" s="219">
        <v>1416</v>
      </c>
      <c r="I27" s="217">
        <v>715</v>
      </c>
      <c r="J27" s="220">
        <v>701</v>
      </c>
      <c r="K27" s="219">
        <v>1399</v>
      </c>
      <c r="L27" s="217">
        <v>714</v>
      </c>
      <c r="M27" s="220">
        <v>685</v>
      </c>
      <c r="N27" s="219">
        <v>1478</v>
      </c>
      <c r="O27" s="217">
        <v>748</v>
      </c>
      <c r="P27" s="220">
        <v>730</v>
      </c>
      <c r="Q27" s="219">
        <v>1455</v>
      </c>
      <c r="R27" s="217">
        <v>745</v>
      </c>
      <c r="S27" s="220">
        <v>710</v>
      </c>
      <c r="T27" s="219">
        <v>1480</v>
      </c>
      <c r="U27" s="217">
        <v>727</v>
      </c>
      <c r="V27" s="220">
        <v>753</v>
      </c>
      <c r="W27" s="219">
        <v>1489</v>
      </c>
      <c r="X27" s="217">
        <v>772</v>
      </c>
      <c r="Y27" s="220">
        <v>717</v>
      </c>
    </row>
    <row r="28" spans="3:25" ht="13.5" customHeight="1" x14ac:dyDescent="0.4">
      <c r="C28" s="141"/>
      <c r="D28" s="122" t="s">
        <v>184</v>
      </c>
      <c r="E28" s="144">
        <v>5190</v>
      </c>
      <c r="F28" s="221">
        <v>2648</v>
      </c>
      <c r="G28" s="222">
        <v>2542</v>
      </c>
      <c r="H28" s="122">
        <v>846</v>
      </c>
      <c r="I28" s="221">
        <v>442</v>
      </c>
      <c r="J28" s="222">
        <v>404</v>
      </c>
      <c r="K28" s="122">
        <v>827</v>
      </c>
      <c r="L28" s="221">
        <v>429</v>
      </c>
      <c r="M28" s="222">
        <v>398</v>
      </c>
      <c r="N28" s="122">
        <v>895</v>
      </c>
      <c r="O28" s="221">
        <v>458</v>
      </c>
      <c r="P28" s="222">
        <v>437</v>
      </c>
      <c r="Q28" s="122">
        <v>853</v>
      </c>
      <c r="R28" s="221">
        <v>423</v>
      </c>
      <c r="S28" s="222">
        <v>430</v>
      </c>
      <c r="T28" s="122">
        <v>898</v>
      </c>
      <c r="U28" s="221">
        <v>435</v>
      </c>
      <c r="V28" s="222">
        <v>463</v>
      </c>
      <c r="W28" s="122">
        <v>871</v>
      </c>
      <c r="X28" s="221">
        <v>461</v>
      </c>
      <c r="Y28" s="222">
        <v>410</v>
      </c>
    </row>
    <row r="29" spans="3:25" ht="13.5" customHeight="1" x14ac:dyDescent="0.4">
      <c r="C29" s="141"/>
      <c r="D29" s="122" t="s">
        <v>185</v>
      </c>
      <c r="E29" s="144">
        <v>1739</v>
      </c>
      <c r="F29" s="221">
        <v>883</v>
      </c>
      <c r="G29" s="222">
        <v>856</v>
      </c>
      <c r="H29" s="122">
        <v>278</v>
      </c>
      <c r="I29" s="221">
        <v>143</v>
      </c>
      <c r="J29" s="222">
        <v>135</v>
      </c>
      <c r="K29" s="122">
        <v>267</v>
      </c>
      <c r="L29" s="221">
        <v>122</v>
      </c>
      <c r="M29" s="222">
        <v>145</v>
      </c>
      <c r="N29" s="122">
        <v>286</v>
      </c>
      <c r="O29" s="221">
        <v>144</v>
      </c>
      <c r="P29" s="222">
        <v>142</v>
      </c>
      <c r="Q29" s="122">
        <v>300</v>
      </c>
      <c r="R29" s="221">
        <v>156</v>
      </c>
      <c r="S29" s="222">
        <v>144</v>
      </c>
      <c r="T29" s="122">
        <v>296</v>
      </c>
      <c r="U29" s="221">
        <v>156</v>
      </c>
      <c r="V29" s="222">
        <v>140</v>
      </c>
      <c r="W29" s="122">
        <v>312</v>
      </c>
      <c r="X29" s="221">
        <v>162</v>
      </c>
      <c r="Y29" s="222">
        <v>150</v>
      </c>
    </row>
    <row r="30" spans="3:25" ht="13.5" customHeight="1" x14ac:dyDescent="0.4">
      <c r="C30" s="141"/>
      <c r="D30" s="122" t="s">
        <v>186</v>
      </c>
      <c r="E30" s="144">
        <v>745</v>
      </c>
      <c r="F30" s="221">
        <v>361</v>
      </c>
      <c r="G30" s="222">
        <v>384</v>
      </c>
      <c r="H30" s="122">
        <v>125</v>
      </c>
      <c r="I30" s="221">
        <v>52</v>
      </c>
      <c r="J30" s="222">
        <v>73</v>
      </c>
      <c r="K30" s="122">
        <v>134</v>
      </c>
      <c r="L30" s="221">
        <v>63</v>
      </c>
      <c r="M30" s="222">
        <v>71</v>
      </c>
      <c r="N30" s="122">
        <v>124</v>
      </c>
      <c r="O30" s="221">
        <v>56</v>
      </c>
      <c r="P30" s="222">
        <v>68</v>
      </c>
      <c r="Q30" s="122">
        <v>119</v>
      </c>
      <c r="R30" s="221">
        <v>67</v>
      </c>
      <c r="S30" s="222">
        <v>52</v>
      </c>
      <c r="T30" s="122">
        <v>125</v>
      </c>
      <c r="U30" s="221">
        <v>67</v>
      </c>
      <c r="V30" s="222">
        <v>58</v>
      </c>
      <c r="W30" s="122">
        <v>118</v>
      </c>
      <c r="X30" s="221">
        <v>56</v>
      </c>
      <c r="Y30" s="222">
        <v>62</v>
      </c>
    </row>
    <row r="31" spans="3:25" ht="13.5" customHeight="1" x14ac:dyDescent="0.4">
      <c r="C31" s="146"/>
      <c r="D31" s="122" t="s">
        <v>187</v>
      </c>
      <c r="E31" s="144">
        <v>1043</v>
      </c>
      <c r="F31" s="221">
        <v>529</v>
      </c>
      <c r="G31" s="222">
        <v>514</v>
      </c>
      <c r="H31" s="122">
        <v>167</v>
      </c>
      <c r="I31" s="221">
        <v>78</v>
      </c>
      <c r="J31" s="222">
        <v>89</v>
      </c>
      <c r="K31" s="122">
        <v>171</v>
      </c>
      <c r="L31" s="221">
        <v>100</v>
      </c>
      <c r="M31" s="222">
        <v>71</v>
      </c>
      <c r="N31" s="122">
        <v>173</v>
      </c>
      <c r="O31" s="221">
        <v>90</v>
      </c>
      <c r="P31" s="222">
        <v>83</v>
      </c>
      <c r="Q31" s="122">
        <v>183</v>
      </c>
      <c r="R31" s="221">
        <v>99</v>
      </c>
      <c r="S31" s="222">
        <v>84</v>
      </c>
      <c r="T31" s="122">
        <v>161</v>
      </c>
      <c r="U31" s="221">
        <v>69</v>
      </c>
      <c r="V31" s="222">
        <v>92</v>
      </c>
      <c r="W31" s="122">
        <v>188</v>
      </c>
      <c r="X31" s="221">
        <v>93</v>
      </c>
      <c r="Y31" s="222">
        <v>95</v>
      </c>
    </row>
    <row r="32" spans="3:25" ht="13.5" customHeight="1" x14ac:dyDescent="0.4">
      <c r="C32" s="136" t="s">
        <v>139</v>
      </c>
      <c r="D32" s="216" t="s">
        <v>60</v>
      </c>
      <c r="E32" s="236">
        <v>8695</v>
      </c>
      <c r="F32" s="237">
        <v>4421</v>
      </c>
      <c r="G32" s="238">
        <v>4274</v>
      </c>
      <c r="H32" s="239">
        <v>1443</v>
      </c>
      <c r="I32" s="237">
        <v>758</v>
      </c>
      <c r="J32" s="240">
        <v>685</v>
      </c>
      <c r="K32" s="239">
        <v>1424</v>
      </c>
      <c r="L32" s="237">
        <v>722</v>
      </c>
      <c r="M32" s="240">
        <v>702</v>
      </c>
      <c r="N32" s="239">
        <v>1413</v>
      </c>
      <c r="O32" s="237">
        <v>726</v>
      </c>
      <c r="P32" s="240">
        <v>687</v>
      </c>
      <c r="Q32" s="239">
        <v>1474</v>
      </c>
      <c r="R32" s="237">
        <v>746</v>
      </c>
      <c r="S32" s="240">
        <v>728</v>
      </c>
      <c r="T32" s="239">
        <v>1464</v>
      </c>
      <c r="U32" s="237">
        <v>746</v>
      </c>
      <c r="V32" s="240">
        <v>718</v>
      </c>
      <c r="W32" s="239">
        <v>1477</v>
      </c>
      <c r="X32" s="237">
        <v>723</v>
      </c>
      <c r="Y32" s="240">
        <v>754</v>
      </c>
    </row>
    <row r="33" spans="3:25" ht="13.5" customHeight="1" x14ac:dyDescent="0.4">
      <c r="C33" s="141"/>
      <c r="D33" s="122" t="s">
        <v>184</v>
      </c>
      <c r="E33" s="181">
        <v>5208</v>
      </c>
      <c r="F33" s="228">
        <v>2653</v>
      </c>
      <c r="G33" s="229">
        <v>2555</v>
      </c>
      <c r="H33" s="35">
        <v>898</v>
      </c>
      <c r="I33" s="228">
        <v>468</v>
      </c>
      <c r="J33" s="229">
        <v>430</v>
      </c>
      <c r="K33" s="35">
        <v>856</v>
      </c>
      <c r="L33" s="228">
        <v>448</v>
      </c>
      <c r="M33" s="229">
        <v>408</v>
      </c>
      <c r="N33" s="35">
        <v>828</v>
      </c>
      <c r="O33" s="228">
        <v>433</v>
      </c>
      <c r="P33" s="229">
        <v>395</v>
      </c>
      <c r="Q33" s="35">
        <v>885</v>
      </c>
      <c r="R33" s="228">
        <v>456</v>
      </c>
      <c r="S33" s="229">
        <v>429</v>
      </c>
      <c r="T33" s="35">
        <v>853</v>
      </c>
      <c r="U33" s="228">
        <v>423</v>
      </c>
      <c r="V33" s="229">
        <v>430</v>
      </c>
      <c r="W33" s="35">
        <v>888</v>
      </c>
      <c r="X33" s="228">
        <v>425</v>
      </c>
      <c r="Y33" s="229">
        <v>463</v>
      </c>
    </row>
    <row r="34" spans="3:25" ht="13.5" customHeight="1" x14ac:dyDescent="0.4">
      <c r="C34" s="141"/>
      <c r="D34" s="122" t="s">
        <v>185</v>
      </c>
      <c r="E34" s="181">
        <v>1713</v>
      </c>
      <c r="F34" s="228">
        <v>870</v>
      </c>
      <c r="G34" s="229">
        <v>843</v>
      </c>
      <c r="H34" s="35">
        <v>271</v>
      </c>
      <c r="I34" s="228">
        <v>141</v>
      </c>
      <c r="J34" s="229">
        <v>130</v>
      </c>
      <c r="K34" s="35">
        <v>282</v>
      </c>
      <c r="L34" s="228">
        <v>147</v>
      </c>
      <c r="M34" s="229">
        <v>135</v>
      </c>
      <c r="N34" s="35">
        <v>271</v>
      </c>
      <c r="O34" s="228">
        <v>126</v>
      </c>
      <c r="P34" s="229">
        <v>145</v>
      </c>
      <c r="Q34" s="35">
        <v>286</v>
      </c>
      <c r="R34" s="228">
        <v>143</v>
      </c>
      <c r="S34" s="229">
        <v>143</v>
      </c>
      <c r="T34" s="35">
        <v>306</v>
      </c>
      <c r="U34" s="228">
        <v>157</v>
      </c>
      <c r="V34" s="229">
        <v>149</v>
      </c>
      <c r="W34" s="35">
        <v>297</v>
      </c>
      <c r="X34" s="228">
        <v>156</v>
      </c>
      <c r="Y34" s="229">
        <v>141</v>
      </c>
    </row>
    <row r="35" spans="3:25" ht="13.5" customHeight="1" x14ac:dyDescent="0.4">
      <c r="C35" s="141"/>
      <c r="D35" s="122" t="s">
        <v>186</v>
      </c>
      <c r="E35" s="181">
        <v>760</v>
      </c>
      <c r="F35" s="228">
        <v>375</v>
      </c>
      <c r="G35" s="229">
        <v>385</v>
      </c>
      <c r="H35" s="35">
        <v>127</v>
      </c>
      <c r="I35" s="228">
        <v>66</v>
      </c>
      <c r="J35" s="229">
        <v>61</v>
      </c>
      <c r="K35" s="35">
        <v>122</v>
      </c>
      <c r="L35" s="228">
        <v>50</v>
      </c>
      <c r="M35" s="229">
        <v>72</v>
      </c>
      <c r="N35" s="35">
        <v>136</v>
      </c>
      <c r="O35" s="228">
        <v>65</v>
      </c>
      <c r="P35" s="229">
        <v>71</v>
      </c>
      <c r="Q35" s="35">
        <v>128</v>
      </c>
      <c r="R35" s="228">
        <v>57</v>
      </c>
      <c r="S35" s="229">
        <v>71</v>
      </c>
      <c r="T35" s="35">
        <v>120</v>
      </c>
      <c r="U35" s="228">
        <v>67</v>
      </c>
      <c r="V35" s="229">
        <v>53</v>
      </c>
      <c r="W35" s="35">
        <v>127</v>
      </c>
      <c r="X35" s="228">
        <v>70</v>
      </c>
      <c r="Y35" s="229">
        <v>57</v>
      </c>
    </row>
    <row r="36" spans="3:25" ht="13.5" customHeight="1" x14ac:dyDescent="0.4">
      <c r="C36" s="141"/>
      <c r="D36" s="122" t="s">
        <v>187</v>
      </c>
      <c r="E36" s="181">
        <v>1014</v>
      </c>
      <c r="F36" s="228">
        <v>523</v>
      </c>
      <c r="G36" s="229">
        <v>491</v>
      </c>
      <c r="H36" s="35">
        <v>147</v>
      </c>
      <c r="I36" s="228">
        <v>83</v>
      </c>
      <c r="J36" s="229">
        <v>64</v>
      </c>
      <c r="K36" s="35">
        <v>164</v>
      </c>
      <c r="L36" s="228">
        <v>77</v>
      </c>
      <c r="M36" s="229">
        <v>87</v>
      </c>
      <c r="N36" s="35">
        <v>178</v>
      </c>
      <c r="O36" s="228">
        <v>102</v>
      </c>
      <c r="P36" s="229">
        <v>76</v>
      </c>
      <c r="Q36" s="35">
        <v>175</v>
      </c>
      <c r="R36" s="228">
        <v>90</v>
      </c>
      <c r="S36" s="229">
        <v>85</v>
      </c>
      <c r="T36" s="35">
        <v>185</v>
      </c>
      <c r="U36" s="228">
        <v>99</v>
      </c>
      <c r="V36" s="229">
        <v>86</v>
      </c>
      <c r="W36" s="35">
        <v>165</v>
      </c>
      <c r="X36" s="228">
        <v>72</v>
      </c>
      <c r="Y36" s="229">
        <v>93</v>
      </c>
    </row>
    <row r="37" spans="3:25" ht="13.5" customHeight="1" x14ac:dyDescent="0.4">
      <c r="C37" s="136" t="s">
        <v>140</v>
      </c>
      <c r="D37" s="216" t="s">
        <v>60</v>
      </c>
      <c r="E37" s="236">
        <v>8614</v>
      </c>
      <c r="F37" s="237">
        <v>4400</v>
      </c>
      <c r="G37" s="238">
        <v>4214</v>
      </c>
      <c r="H37" s="239">
        <v>1376</v>
      </c>
      <c r="I37" s="237">
        <v>688</v>
      </c>
      <c r="J37" s="240">
        <v>688</v>
      </c>
      <c r="K37" s="239">
        <v>1447</v>
      </c>
      <c r="L37" s="237">
        <v>760</v>
      </c>
      <c r="M37" s="240">
        <v>687</v>
      </c>
      <c r="N37" s="239">
        <v>1440</v>
      </c>
      <c r="O37" s="237">
        <v>735</v>
      </c>
      <c r="P37" s="240">
        <v>705</v>
      </c>
      <c r="Q37" s="239">
        <v>1414</v>
      </c>
      <c r="R37" s="237">
        <v>730</v>
      </c>
      <c r="S37" s="240">
        <v>684</v>
      </c>
      <c r="T37" s="239">
        <v>1472</v>
      </c>
      <c r="U37" s="237">
        <v>740</v>
      </c>
      <c r="V37" s="240">
        <v>732</v>
      </c>
      <c r="W37" s="239">
        <v>1465</v>
      </c>
      <c r="X37" s="237">
        <v>747</v>
      </c>
      <c r="Y37" s="240">
        <v>718</v>
      </c>
    </row>
    <row r="38" spans="3:25" ht="13.5" customHeight="1" x14ac:dyDescent="0.4">
      <c r="C38" s="141"/>
      <c r="D38" s="122" t="s">
        <v>184</v>
      </c>
      <c r="E38" s="181">
        <v>5138</v>
      </c>
      <c r="F38" s="228">
        <v>2654</v>
      </c>
      <c r="G38" s="229">
        <v>2484</v>
      </c>
      <c r="H38" s="35">
        <v>820</v>
      </c>
      <c r="I38" s="228">
        <v>420</v>
      </c>
      <c r="J38" s="229">
        <v>400</v>
      </c>
      <c r="K38" s="35">
        <v>893</v>
      </c>
      <c r="L38" s="228">
        <v>468</v>
      </c>
      <c r="M38" s="229">
        <v>425</v>
      </c>
      <c r="N38" s="35">
        <v>860</v>
      </c>
      <c r="O38" s="228">
        <v>453</v>
      </c>
      <c r="P38" s="229">
        <v>407</v>
      </c>
      <c r="Q38" s="35">
        <v>830</v>
      </c>
      <c r="R38" s="228">
        <v>436</v>
      </c>
      <c r="S38" s="229">
        <v>394</v>
      </c>
      <c r="T38" s="35">
        <v>881</v>
      </c>
      <c r="U38" s="228">
        <v>450</v>
      </c>
      <c r="V38" s="229">
        <v>431</v>
      </c>
      <c r="W38" s="35">
        <v>854</v>
      </c>
      <c r="X38" s="228">
        <v>427</v>
      </c>
      <c r="Y38" s="229">
        <v>427</v>
      </c>
    </row>
    <row r="39" spans="3:25" ht="13.5" customHeight="1" x14ac:dyDescent="0.4">
      <c r="C39" s="141"/>
      <c r="D39" s="122" t="s">
        <v>185</v>
      </c>
      <c r="E39" s="181">
        <v>1699</v>
      </c>
      <c r="F39" s="228">
        <v>840</v>
      </c>
      <c r="G39" s="229">
        <v>859</v>
      </c>
      <c r="H39" s="35">
        <v>265</v>
      </c>
      <c r="I39" s="228">
        <v>119</v>
      </c>
      <c r="J39" s="229">
        <v>146</v>
      </c>
      <c r="K39" s="35">
        <v>278</v>
      </c>
      <c r="L39" s="228">
        <v>144</v>
      </c>
      <c r="M39" s="229">
        <v>134</v>
      </c>
      <c r="N39" s="35">
        <v>290</v>
      </c>
      <c r="O39" s="228">
        <v>151</v>
      </c>
      <c r="P39" s="229">
        <v>139</v>
      </c>
      <c r="Q39" s="35">
        <v>270</v>
      </c>
      <c r="R39" s="228">
        <v>125</v>
      </c>
      <c r="S39" s="229">
        <v>145</v>
      </c>
      <c r="T39" s="35">
        <v>287</v>
      </c>
      <c r="U39" s="228">
        <v>143</v>
      </c>
      <c r="V39" s="229">
        <v>144</v>
      </c>
      <c r="W39" s="35">
        <v>309</v>
      </c>
      <c r="X39" s="228">
        <v>158</v>
      </c>
      <c r="Y39" s="229">
        <v>151</v>
      </c>
    </row>
    <row r="40" spans="3:25" ht="13.5" customHeight="1" x14ac:dyDescent="0.4">
      <c r="C40" s="141"/>
      <c r="D40" s="122" t="s">
        <v>186</v>
      </c>
      <c r="E40" s="181">
        <v>744</v>
      </c>
      <c r="F40" s="228">
        <v>352</v>
      </c>
      <c r="G40" s="229">
        <v>392</v>
      </c>
      <c r="H40" s="35">
        <v>117</v>
      </c>
      <c r="I40" s="228">
        <v>54</v>
      </c>
      <c r="J40" s="229">
        <v>63</v>
      </c>
      <c r="K40" s="35">
        <v>128</v>
      </c>
      <c r="L40" s="228">
        <v>64</v>
      </c>
      <c r="M40" s="229">
        <v>64</v>
      </c>
      <c r="N40" s="35">
        <v>122</v>
      </c>
      <c r="O40" s="228">
        <v>51</v>
      </c>
      <c r="P40" s="229">
        <v>71</v>
      </c>
      <c r="Q40" s="35">
        <v>133</v>
      </c>
      <c r="R40" s="228">
        <v>64</v>
      </c>
      <c r="S40" s="229">
        <v>69</v>
      </c>
      <c r="T40" s="35">
        <v>127</v>
      </c>
      <c r="U40" s="228">
        <v>56</v>
      </c>
      <c r="V40" s="229">
        <v>71</v>
      </c>
      <c r="W40" s="35">
        <v>117</v>
      </c>
      <c r="X40" s="228">
        <v>63</v>
      </c>
      <c r="Y40" s="229">
        <v>54</v>
      </c>
    </row>
    <row r="41" spans="3:25" ht="13.5" customHeight="1" x14ac:dyDescent="0.4">
      <c r="C41" s="146"/>
      <c r="D41" s="122" t="s">
        <v>187</v>
      </c>
      <c r="E41" s="231">
        <v>1033</v>
      </c>
      <c r="F41" s="232">
        <v>554</v>
      </c>
      <c r="G41" s="233">
        <v>479</v>
      </c>
      <c r="H41" s="124">
        <v>174</v>
      </c>
      <c r="I41" s="232">
        <v>95</v>
      </c>
      <c r="J41" s="233">
        <v>79</v>
      </c>
      <c r="K41" s="124">
        <v>148</v>
      </c>
      <c r="L41" s="232">
        <v>84</v>
      </c>
      <c r="M41" s="233">
        <v>64</v>
      </c>
      <c r="N41" s="124">
        <v>168</v>
      </c>
      <c r="O41" s="232">
        <v>80</v>
      </c>
      <c r="P41" s="233">
        <v>88</v>
      </c>
      <c r="Q41" s="124">
        <v>181</v>
      </c>
      <c r="R41" s="232">
        <v>105</v>
      </c>
      <c r="S41" s="233">
        <v>76</v>
      </c>
      <c r="T41" s="124">
        <v>177</v>
      </c>
      <c r="U41" s="232">
        <v>91</v>
      </c>
      <c r="V41" s="233">
        <v>86</v>
      </c>
      <c r="W41" s="124">
        <v>185</v>
      </c>
      <c r="X41" s="232">
        <v>99</v>
      </c>
      <c r="Y41" s="233">
        <v>86</v>
      </c>
    </row>
    <row r="42" spans="3:25" ht="13.5" customHeight="1" x14ac:dyDescent="0.4">
      <c r="C42" s="136" t="s">
        <v>141</v>
      </c>
      <c r="D42" s="216" t="s">
        <v>60</v>
      </c>
      <c r="E42" s="236">
        <v>8498</v>
      </c>
      <c r="F42" s="237">
        <v>4370</v>
      </c>
      <c r="G42" s="238">
        <v>4128</v>
      </c>
      <c r="H42" s="239">
        <v>1345</v>
      </c>
      <c r="I42" s="237">
        <v>712</v>
      </c>
      <c r="J42" s="240">
        <v>633</v>
      </c>
      <c r="K42" s="239">
        <v>1379</v>
      </c>
      <c r="L42" s="237">
        <v>684</v>
      </c>
      <c r="M42" s="240">
        <v>695</v>
      </c>
      <c r="N42" s="239">
        <v>1452</v>
      </c>
      <c r="O42" s="237">
        <v>770</v>
      </c>
      <c r="P42" s="240">
        <v>682</v>
      </c>
      <c r="Q42" s="239">
        <v>1432</v>
      </c>
      <c r="R42" s="237">
        <v>730</v>
      </c>
      <c r="S42" s="240">
        <v>702</v>
      </c>
      <c r="T42" s="239">
        <v>1413</v>
      </c>
      <c r="U42" s="237">
        <v>728</v>
      </c>
      <c r="V42" s="240">
        <v>685</v>
      </c>
      <c r="W42" s="239">
        <v>1477</v>
      </c>
      <c r="X42" s="237">
        <v>746</v>
      </c>
      <c r="Y42" s="240">
        <v>731</v>
      </c>
    </row>
    <row r="43" spans="3:25" ht="13.5" customHeight="1" x14ac:dyDescent="0.4">
      <c r="C43" s="141"/>
      <c r="D43" s="122" t="s">
        <v>184</v>
      </c>
      <c r="E43" s="181">
        <v>5123</v>
      </c>
      <c r="F43" s="228">
        <v>2679</v>
      </c>
      <c r="G43" s="229">
        <v>2444</v>
      </c>
      <c r="H43" s="35">
        <v>823</v>
      </c>
      <c r="I43" s="228">
        <v>443</v>
      </c>
      <c r="J43" s="229">
        <v>380</v>
      </c>
      <c r="K43" s="35">
        <v>821</v>
      </c>
      <c r="L43" s="228">
        <v>416</v>
      </c>
      <c r="M43" s="229">
        <v>405</v>
      </c>
      <c r="N43" s="35">
        <v>902</v>
      </c>
      <c r="O43" s="228">
        <v>481</v>
      </c>
      <c r="P43" s="229">
        <v>421</v>
      </c>
      <c r="Q43" s="35">
        <v>859</v>
      </c>
      <c r="R43" s="228">
        <v>452</v>
      </c>
      <c r="S43" s="229">
        <v>407</v>
      </c>
      <c r="T43" s="35">
        <v>831</v>
      </c>
      <c r="U43" s="228">
        <v>434</v>
      </c>
      <c r="V43" s="229">
        <v>397</v>
      </c>
      <c r="W43" s="35">
        <v>887</v>
      </c>
      <c r="X43" s="228">
        <v>453</v>
      </c>
      <c r="Y43" s="229">
        <v>434</v>
      </c>
    </row>
    <row r="44" spans="3:25" ht="13.5" customHeight="1" x14ac:dyDescent="0.4">
      <c r="C44" s="141"/>
      <c r="D44" s="122" t="s">
        <v>185</v>
      </c>
      <c r="E44" s="181">
        <v>1652</v>
      </c>
      <c r="F44" s="228">
        <v>810</v>
      </c>
      <c r="G44" s="229">
        <v>842</v>
      </c>
      <c r="H44" s="35">
        <v>275</v>
      </c>
      <c r="I44" s="228">
        <v>131</v>
      </c>
      <c r="J44" s="229">
        <v>144</v>
      </c>
      <c r="K44" s="35">
        <v>264</v>
      </c>
      <c r="L44" s="228">
        <v>118</v>
      </c>
      <c r="M44" s="229">
        <v>146</v>
      </c>
      <c r="N44" s="35">
        <v>278</v>
      </c>
      <c r="O44" s="228">
        <v>143</v>
      </c>
      <c r="P44" s="229">
        <v>135</v>
      </c>
      <c r="Q44" s="35">
        <v>281</v>
      </c>
      <c r="R44" s="228">
        <v>148</v>
      </c>
      <c r="S44" s="229">
        <v>133</v>
      </c>
      <c r="T44" s="35">
        <v>268</v>
      </c>
      <c r="U44" s="228">
        <v>125</v>
      </c>
      <c r="V44" s="229">
        <v>143</v>
      </c>
      <c r="W44" s="35">
        <v>286</v>
      </c>
      <c r="X44" s="228">
        <v>145</v>
      </c>
      <c r="Y44" s="229">
        <v>141</v>
      </c>
    </row>
    <row r="45" spans="3:25" ht="13.5" customHeight="1" x14ac:dyDescent="0.4">
      <c r="C45" s="141"/>
      <c r="D45" s="122" t="s">
        <v>186</v>
      </c>
      <c r="E45" s="181">
        <v>747</v>
      </c>
      <c r="F45" s="228">
        <v>350</v>
      </c>
      <c r="G45" s="229">
        <v>397</v>
      </c>
      <c r="H45" s="35">
        <v>98</v>
      </c>
      <c r="I45" s="228">
        <v>45</v>
      </c>
      <c r="J45" s="229">
        <v>53</v>
      </c>
      <c r="K45" s="35">
        <v>125</v>
      </c>
      <c r="L45" s="228">
        <v>58</v>
      </c>
      <c r="M45" s="229">
        <v>67</v>
      </c>
      <c r="N45" s="35">
        <v>126</v>
      </c>
      <c r="O45" s="228">
        <v>65</v>
      </c>
      <c r="P45" s="229">
        <v>61</v>
      </c>
      <c r="Q45" s="35">
        <v>130</v>
      </c>
      <c r="R45" s="228">
        <v>56</v>
      </c>
      <c r="S45" s="229">
        <v>74</v>
      </c>
      <c r="T45" s="35">
        <v>136</v>
      </c>
      <c r="U45" s="228">
        <v>67</v>
      </c>
      <c r="V45" s="229">
        <v>69</v>
      </c>
      <c r="W45" s="35">
        <v>132</v>
      </c>
      <c r="X45" s="228">
        <v>59</v>
      </c>
      <c r="Y45" s="229">
        <v>73</v>
      </c>
    </row>
    <row r="46" spans="3:25" ht="13.5" customHeight="1" x14ac:dyDescent="0.4">
      <c r="C46" s="146"/>
      <c r="D46" s="122" t="s">
        <v>187</v>
      </c>
      <c r="E46" s="231">
        <v>976</v>
      </c>
      <c r="F46" s="232">
        <v>531</v>
      </c>
      <c r="G46" s="233">
        <v>445</v>
      </c>
      <c r="H46" s="124">
        <v>149</v>
      </c>
      <c r="I46" s="232">
        <v>93</v>
      </c>
      <c r="J46" s="233">
        <v>56</v>
      </c>
      <c r="K46" s="124">
        <v>169</v>
      </c>
      <c r="L46" s="232">
        <v>92</v>
      </c>
      <c r="M46" s="233">
        <v>77</v>
      </c>
      <c r="N46" s="124">
        <v>146</v>
      </c>
      <c r="O46" s="232">
        <v>81</v>
      </c>
      <c r="P46" s="233">
        <v>65</v>
      </c>
      <c r="Q46" s="124">
        <v>162</v>
      </c>
      <c r="R46" s="232">
        <v>74</v>
      </c>
      <c r="S46" s="233">
        <v>88</v>
      </c>
      <c r="T46" s="124">
        <v>178</v>
      </c>
      <c r="U46" s="232">
        <v>102</v>
      </c>
      <c r="V46" s="233">
        <v>76</v>
      </c>
      <c r="W46" s="124">
        <v>172</v>
      </c>
      <c r="X46" s="232">
        <v>89</v>
      </c>
      <c r="Y46" s="233">
        <v>83</v>
      </c>
    </row>
    <row r="47" spans="3:25" ht="13.5" customHeight="1" x14ac:dyDescent="0.4">
      <c r="C47" s="136" t="s">
        <v>142</v>
      </c>
      <c r="D47" s="216" t="s">
        <v>60</v>
      </c>
      <c r="E47" s="236">
        <v>8435</v>
      </c>
      <c r="F47" s="237">
        <v>4339</v>
      </c>
      <c r="G47" s="238">
        <v>4096</v>
      </c>
      <c r="H47" s="239">
        <v>1362</v>
      </c>
      <c r="I47" s="237">
        <v>685</v>
      </c>
      <c r="J47" s="240">
        <v>677</v>
      </c>
      <c r="K47" s="239">
        <v>1353</v>
      </c>
      <c r="L47" s="237">
        <v>714</v>
      </c>
      <c r="M47" s="240">
        <v>639</v>
      </c>
      <c r="N47" s="239">
        <v>1383</v>
      </c>
      <c r="O47" s="237">
        <v>693</v>
      </c>
      <c r="P47" s="240">
        <v>690</v>
      </c>
      <c r="Q47" s="239">
        <v>1471</v>
      </c>
      <c r="R47" s="237">
        <v>774</v>
      </c>
      <c r="S47" s="240">
        <v>697</v>
      </c>
      <c r="T47" s="239">
        <v>1443</v>
      </c>
      <c r="U47" s="237">
        <v>733</v>
      </c>
      <c r="V47" s="240">
        <v>710</v>
      </c>
      <c r="W47" s="239">
        <v>1423</v>
      </c>
      <c r="X47" s="237">
        <v>740</v>
      </c>
      <c r="Y47" s="240">
        <v>683</v>
      </c>
    </row>
    <row r="48" spans="3:25" ht="13.5" customHeight="1" x14ac:dyDescent="0.4">
      <c r="C48" s="141"/>
      <c r="D48" s="122" t="s">
        <v>184</v>
      </c>
      <c r="E48" s="181" t="s">
        <v>143</v>
      </c>
      <c r="F48" s="228" t="s">
        <v>143</v>
      </c>
      <c r="G48" s="229" t="s">
        <v>143</v>
      </c>
      <c r="H48" s="35" t="s">
        <v>143</v>
      </c>
      <c r="I48" s="228" t="s">
        <v>143</v>
      </c>
      <c r="J48" s="229" t="s">
        <v>143</v>
      </c>
      <c r="K48" s="35" t="s">
        <v>143</v>
      </c>
      <c r="L48" s="228" t="s">
        <v>143</v>
      </c>
      <c r="M48" s="229" t="s">
        <v>143</v>
      </c>
      <c r="N48" s="35" t="s">
        <v>143</v>
      </c>
      <c r="O48" s="228" t="s">
        <v>143</v>
      </c>
      <c r="P48" s="229" t="s">
        <v>143</v>
      </c>
      <c r="Q48" s="35" t="s">
        <v>143</v>
      </c>
      <c r="R48" s="228" t="s">
        <v>143</v>
      </c>
      <c r="S48" s="229" t="s">
        <v>143</v>
      </c>
      <c r="T48" s="35" t="s">
        <v>143</v>
      </c>
      <c r="U48" s="228" t="s">
        <v>143</v>
      </c>
      <c r="V48" s="229" t="s">
        <v>143</v>
      </c>
      <c r="W48" s="35" t="s">
        <v>143</v>
      </c>
      <c r="X48" s="228" t="s">
        <v>143</v>
      </c>
      <c r="Y48" s="229" t="s">
        <v>143</v>
      </c>
    </row>
    <row r="49" spans="3:25" ht="13.5" customHeight="1" x14ac:dyDescent="0.4">
      <c r="C49" s="141"/>
      <c r="D49" s="122" t="s">
        <v>185</v>
      </c>
      <c r="E49" s="181" t="s">
        <v>143</v>
      </c>
      <c r="F49" s="228" t="s">
        <v>143</v>
      </c>
      <c r="G49" s="229" t="s">
        <v>143</v>
      </c>
      <c r="H49" s="35" t="s">
        <v>143</v>
      </c>
      <c r="I49" s="228" t="s">
        <v>143</v>
      </c>
      <c r="J49" s="229" t="s">
        <v>143</v>
      </c>
      <c r="K49" s="35" t="s">
        <v>143</v>
      </c>
      <c r="L49" s="228" t="s">
        <v>143</v>
      </c>
      <c r="M49" s="229" t="s">
        <v>143</v>
      </c>
      <c r="N49" s="35" t="s">
        <v>143</v>
      </c>
      <c r="O49" s="228" t="s">
        <v>143</v>
      </c>
      <c r="P49" s="229" t="s">
        <v>143</v>
      </c>
      <c r="Q49" s="35" t="s">
        <v>143</v>
      </c>
      <c r="R49" s="228" t="s">
        <v>143</v>
      </c>
      <c r="S49" s="229" t="s">
        <v>143</v>
      </c>
      <c r="T49" s="35" t="s">
        <v>143</v>
      </c>
      <c r="U49" s="228" t="s">
        <v>143</v>
      </c>
      <c r="V49" s="229" t="s">
        <v>143</v>
      </c>
      <c r="W49" s="35" t="s">
        <v>143</v>
      </c>
      <c r="X49" s="228" t="s">
        <v>143</v>
      </c>
      <c r="Y49" s="229" t="s">
        <v>143</v>
      </c>
    </row>
    <row r="50" spans="3:25" ht="13.5" customHeight="1" x14ac:dyDescent="0.4">
      <c r="C50" s="141"/>
      <c r="D50" s="122" t="s">
        <v>186</v>
      </c>
      <c r="E50" s="181" t="s">
        <v>143</v>
      </c>
      <c r="F50" s="228" t="s">
        <v>143</v>
      </c>
      <c r="G50" s="229" t="s">
        <v>143</v>
      </c>
      <c r="H50" s="35" t="s">
        <v>143</v>
      </c>
      <c r="I50" s="228" t="s">
        <v>143</v>
      </c>
      <c r="J50" s="229" t="s">
        <v>143</v>
      </c>
      <c r="K50" s="35" t="s">
        <v>143</v>
      </c>
      <c r="L50" s="228" t="s">
        <v>143</v>
      </c>
      <c r="M50" s="229" t="s">
        <v>143</v>
      </c>
      <c r="N50" s="35" t="s">
        <v>143</v>
      </c>
      <c r="O50" s="228" t="s">
        <v>143</v>
      </c>
      <c r="P50" s="229" t="s">
        <v>143</v>
      </c>
      <c r="Q50" s="35" t="s">
        <v>143</v>
      </c>
      <c r="R50" s="228" t="s">
        <v>143</v>
      </c>
      <c r="S50" s="229" t="s">
        <v>143</v>
      </c>
      <c r="T50" s="35" t="s">
        <v>143</v>
      </c>
      <c r="U50" s="228" t="s">
        <v>143</v>
      </c>
      <c r="V50" s="229" t="s">
        <v>143</v>
      </c>
      <c r="W50" s="35" t="s">
        <v>143</v>
      </c>
      <c r="X50" s="228" t="s">
        <v>143</v>
      </c>
      <c r="Y50" s="229" t="s">
        <v>143</v>
      </c>
    </row>
    <row r="51" spans="3:25" ht="13.5" customHeight="1" x14ac:dyDescent="0.4">
      <c r="C51" s="146"/>
      <c r="D51" s="122" t="s">
        <v>187</v>
      </c>
      <c r="E51" s="231" t="s">
        <v>143</v>
      </c>
      <c r="F51" s="232" t="s">
        <v>143</v>
      </c>
      <c r="G51" s="233" t="s">
        <v>143</v>
      </c>
      <c r="H51" s="124" t="s">
        <v>143</v>
      </c>
      <c r="I51" s="232" t="s">
        <v>143</v>
      </c>
      <c r="J51" s="233" t="s">
        <v>143</v>
      </c>
      <c r="K51" s="124" t="s">
        <v>143</v>
      </c>
      <c r="L51" s="232" t="s">
        <v>143</v>
      </c>
      <c r="M51" s="233" t="s">
        <v>143</v>
      </c>
      <c r="N51" s="124" t="s">
        <v>143</v>
      </c>
      <c r="O51" s="232" t="s">
        <v>143</v>
      </c>
      <c r="P51" s="233" t="s">
        <v>143</v>
      </c>
      <c r="Q51" s="124" t="s">
        <v>143</v>
      </c>
      <c r="R51" s="232" t="s">
        <v>143</v>
      </c>
      <c r="S51" s="233" t="s">
        <v>143</v>
      </c>
      <c r="T51" s="124" t="s">
        <v>143</v>
      </c>
      <c r="U51" s="232" t="s">
        <v>143</v>
      </c>
      <c r="V51" s="233" t="s">
        <v>143</v>
      </c>
      <c r="W51" s="124" t="s">
        <v>143</v>
      </c>
      <c r="X51" s="232" t="s">
        <v>143</v>
      </c>
      <c r="Y51" s="233" t="s">
        <v>143</v>
      </c>
    </row>
    <row r="52" spans="3:25" ht="13.5" customHeight="1" x14ac:dyDescent="0.4">
      <c r="C52" s="136" t="s">
        <v>144</v>
      </c>
      <c r="D52" s="216" t="s">
        <v>60</v>
      </c>
      <c r="E52" s="236">
        <v>8501</v>
      </c>
      <c r="F52" s="237">
        <v>4361</v>
      </c>
      <c r="G52" s="238">
        <v>4140</v>
      </c>
      <c r="H52" s="239">
        <v>1466</v>
      </c>
      <c r="I52" s="237">
        <v>744</v>
      </c>
      <c r="J52" s="240">
        <v>722</v>
      </c>
      <c r="K52" s="239">
        <v>1363</v>
      </c>
      <c r="L52" s="237">
        <v>685</v>
      </c>
      <c r="M52" s="240">
        <v>678</v>
      </c>
      <c r="N52" s="239">
        <v>1362</v>
      </c>
      <c r="O52" s="237">
        <v>721</v>
      </c>
      <c r="P52" s="240">
        <v>641</v>
      </c>
      <c r="Q52" s="239">
        <v>1391</v>
      </c>
      <c r="R52" s="237">
        <v>696</v>
      </c>
      <c r="S52" s="240">
        <v>695</v>
      </c>
      <c r="T52" s="239">
        <v>1476</v>
      </c>
      <c r="U52" s="237">
        <v>778</v>
      </c>
      <c r="V52" s="240">
        <v>698</v>
      </c>
      <c r="W52" s="239">
        <v>1443</v>
      </c>
      <c r="X52" s="237">
        <v>737</v>
      </c>
      <c r="Y52" s="240">
        <v>706</v>
      </c>
    </row>
    <row r="53" spans="3:25" ht="13.5" customHeight="1" x14ac:dyDescent="0.4">
      <c r="C53" s="141"/>
      <c r="D53" s="122" t="s">
        <v>184</v>
      </c>
      <c r="E53" s="181" t="s">
        <v>143</v>
      </c>
      <c r="F53" s="228" t="s">
        <v>143</v>
      </c>
      <c r="G53" s="229" t="s">
        <v>143</v>
      </c>
      <c r="H53" s="35" t="s">
        <v>143</v>
      </c>
      <c r="I53" s="228" t="s">
        <v>143</v>
      </c>
      <c r="J53" s="229" t="s">
        <v>143</v>
      </c>
      <c r="K53" s="35" t="s">
        <v>143</v>
      </c>
      <c r="L53" s="228" t="s">
        <v>143</v>
      </c>
      <c r="M53" s="229" t="s">
        <v>143</v>
      </c>
      <c r="N53" s="35" t="s">
        <v>143</v>
      </c>
      <c r="O53" s="228" t="s">
        <v>143</v>
      </c>
      <c r="P53" s="229" t="s">
        <v>143</v>
      </c>
      <c r="Q53" s="35" t="s">
        <v>143</v>
      </c>
      <c r="R53" s="228" t="s">
        <v>143</v>
      </c>
      <c r="S53" s="229" t="s">
        <v>143</v>
      </c>
      <c r="T53" s="35" t="s">
        <v>143</v>
      </c>
      <c r="U53" s="228" t="s">
        <v>143</v>
      </c>
      <c r="V53" s="229" t="s">
        <v>143</v>
      </c>
      <c r="W53" s="35" t="s">
        <v>143</v>
      </c>
      <c r="X53" s="228" t="s">
        <v>143</v>
      </c>
      <c r="Y53" s="229" t="s">
        <v>143</v>
      </c>
    </row>
    <row r="54" spans="3:25" ht="13.5" customHeight="1" x14ac:dyDescent="0.4">
      <c r="C54" s="141"/>
      <c r="D54" s="122" t="s">
        <v>185</v>
      </c>
      <c r="E54" s="181" t="s">
        <v>143</v>
      </c>
      <c r="F54" s="228" t="s">
        <v>143</v>
      </c>
      <c r="G54" s="229" t="s">
        <v>143</v>
      </c>
      <c r="H54" s="35" t="s">
        <v>143</v>
      </c>
      <c r="I54" s="228" t="s">
        <v>143</v>
      </c>
      <c r="J54" s="229" t="s">
        <v>143</v>
      </c>
      <c r="K54" s="35" t="s">
        <v>143</v>
      </c>
      <c r="L54" s="228" t="s">
        <v>143</v>
      </c>
      <c r="M54" s="229" t="s">
        <v>143</v>
      </c>
      <c r="N54" s="35" t="s">
        <v>143</v>
      </c>
      <c r="O54" s="228" t="s">
        <v>143</v>
      </c>
      <c r="P54" s="229" t="s">
        <v>143</v>
      </c>
      <c r="Q54" s="35" t="s">
        <v>143</v>
      </c>
      <c r="R54" s="228" t="s">
        <v>143</v>
      </c>
      <c r="S54" s="229" t="s">
        <v>143</v>
      </c>
      <c r="T54" s="35" t="s">
        <v>143</v>
      </c>
      <c r="U54" s="228" t="s">
        <v>143</v>
      </c>
      <c r="V54" s="229" t="s">
        <v>143</v>
      </c>
      <c r="W54" s="35" t="s">
        <v>143</v>
      </c>
      <c r="X54" s="228" t="s">
        <v>143</v>
      </c>
      <c r="Y54" s="229" t="s">
        <v>143</v>
      </c>
    </row>
    <row r="55" spans="3:25" ht="13.5" customHeight="1" x14ac:dyDescent="0.4">
      <c r="C55" s="141"/>
      <c r="D55" s="122" t="s">
        <v>186</v>
      </c>
      <c r="E55" s="181" t="s">
        <v>143</v>
      </c>
      <c r="F55" s="228" t="s">
        <v>143</v>
      </c>
      <c r="G55" s="229" t="s">
        <v>143</v>
      </c>
      <c r="H55" s="35" t="s">
        <v>143</v>
      </c>
      <c r="I55" s="228" t="s">
        <v>143</v>
      </c>
      <c r="J55" s="229" t="s">
        <v>143</v>
      </c>
      <c r="K55" s="35" t="s">
        <v>143</v>
      </c>
      <c r="L55" s="228" t="s">
        <v>143</v>
      </c>
      <c r="M55" s="229" t="s">
        <v>143</v>
      </c>
      <c r="N55" s="35" t="s">
        <v>143</v>
      </c>
      <c r="O55" s="228" t="s">
        <v>143</v>
      </c>
      <c r="P55" s="229" t="s">
        <v>143</v>
      </c>
      <c r="Q55" s="35" t="s">
        <v>143</v>
      </c>
      <c r="R55" s="228" t="s">
        <v>143</v>
      </c>
      <c r="S55" s="229" t="s">
        <v>143</v>
      </c>
      <c r="T55" s="35" t="s">
        <v>143</v>
      </c>
      <c r="U55" s="228" t="s">
        <v>143</v>
      </c>
      <c r="V55" s="229" t="s">
        <v>143</v>
      </c>
      <c r="W55" s="35" t="s">
        <v>143</v>
      </c>
      <c r="X55" s="228" t="s">
        <v>143</v>
      </c>
      <c r="Y55" s="229" t="s">
        <v>143</v>
      </c>
    </row>
    <row r="56" spans="3:25" ht="13.5" customHeight="1" x14ac:dyDescent="0.4">
      <c r="C56" s="146"/>
      <c r="D56" s="204" t="s">
        <v>187</v>
      </c>
      <c r="E56" s="231" t="s">
        <v>143</v>
      </c>
      <c r="F56" s="232" t="s">
        <v>143</v>
      </c>
      <c r="G56" s="233" t="s">
        <v>143</v>
      </c>
      <c r="H56" s="124" t="s">
        <v>143</v>
      </c>
      <c r="I56" s="232" t="s">
        <v>143</v>
      </c>
      <c r="J56" s="233" t="s">
        <v>143</v>
      </c>
      <c r="K56" s="124" t="s">
        <v>143</v>
      </c>
      <c r="L56" s="232" t="s">
        <v>143</v>
      </c>
      <c r="M56" s="233" t="s">
        <v>143</v>
      </c>
      <c r="N56" s="124" t="s">
        <v>143</v>
      </c>
      <c r="O56" s="232" t="s">
        <v>143</v>
      </c>
      <c r="P56" s="233" t="s">
        <v>143</v>
      </c>
      <c r="Q56" s="124" t="s">
        <v>143</v>
      </c>
      <c r="R56" s="232" t="s">
        <v>143</v>
      </c>
      <c r="S56" s="233" t="s">
        <v>143</v>
      </c>
      <c r="T56" s="124" t="s">
        <v>143</v>
      </c>
      <c r="U56" s="232" t="s">
        <v>143</v>
      </c>
      <c r="V56" s="233" t="s">
        <v>143</v>
      </c>
      <c r="W56" s="124" t="s">
        <v>143</v>
      </c>
      <c r="X56" s="232" t="s">
        <v>143</v>
      </c>
      <c r="Y56" s="233" t="s">
        <v>143</v>
      </c>
    </row>
    <row r="57" spans="3:25" ht="13.5" customHeight="1" x14ac:dyDescent="0.4">
      <c r="C57" s="136" t="s">
        <v>145</v>
      </c>
      <c r="D57" s="241" t="s">
        <v>60</v>
      </c>
      <c r="E57" s="236">
        <v>8415</v>
      </c>
      <c r="F57" s="237">
        <v>4308</v>
      </c>
      <c r="G57" s="238">
        <v>4107</v>
      </c>
      <c r="H57" s="239">
        <v>1406</v>
      </c>
      <c r="I57" s="237">
        <v>710</v>
      </c>
      <c r="J57" s="240">
        <v>696</v>
      </c>
      <c r="K57" s="239">
        <v>1445</v>
      </c>
      <c r="L57" s="237">
        <v>731</v>
      </c>
      <c r="M57" s="240">
        <v>714</v>
      </c>
      <c r="N57" s="239">
        <v>1357</v>
      </c>
      <c r="O57" s="237">
        <v>682</v>
      </c>
      <c r="P57" s="240">
        <v>675</v>
      </c>
      <c r="Q57" s="239">
        <v>1355</v>
      </c>
      <c r="R57" s="237">
        <v>717</v>
      </c>
      <c r="S57" s="240">
        <v>638</v>
      </c>
      <c r="T57" s="239">
        <v>1386</v>
      </c>
      <c r="U57" s="237">
        <v>690</v>
      </c>
      <c r="V57" s="240">
        <v>696</v>
      </c>
      <c r="W57" s="239">
        <v>1466</v>
      </c>
      <c r="X57" s="237">
        <v>778</v>
      </c>
      <c r="Y57" s="240">
        <v>688</v>
      </c>
    </row>
    <row r="58" spans="3:25" ht="13.5" customHeight="1" x14ac:dyDescent="0.4">
      <c r="C58" s="141"/>
      <c r="D58" s="122" t="s">
        <v>184</v>
      </c>
      <c r="E58" s="181" t="s">
        <v>143</v>
      </c>
      <c r="F58" s="228" t="s">
        <v>143</v>
      </c>
      <c r="G58" s="229" t="s">
        <v>143</v>
      </c>
      <c r="H58" s="35" t="s">
        <v>143</v>
      </c>
      <c r="I58" s="228" t="s">
        <v>143</v>
      </c>
      <c r="J58" s="229" t="s">
        <v>143</v>
      </c>
      <c r="K58" s="35" t="s">
        <v>143</v>
      </c>
      <c r="L58" s="228" t="s">
        <v>143</v>
      </c>
      <c r="M58" s="229" t="s">
        <v>143</v>
      </c>
      <c r="N58" s="35" t="s">
        <v>143</v>
      </c>
      <c r="O58" s="228" t="s">
        <v>143</v>
      </c>
      <c r="P58" s="229" t="s">
        <v>143</v>
      </c>
      <c r="Q58" s="35" t="s">
        <v>143</v>
      </c>
      <c r="R58" s="228" t="s">
        <v>143</v>
      </c>
      <c r="S58" s="229" t="s">
        <v>143</v>
      </c>
      <c r="T58" s="35" t="s">
        <v>143</v>
      </c>
      <c r="U58" s="228" t="s">
        <v>143</v>
      </c>
      <c r="V58" s="229" t="s">
        <v>143</v>
      </c>
      <c r="W58" s="35" t="s">
        <v>143</v>
      </c>
      <c r="X58" s="228" t="s">
        <v>143</v>
      </c>
      <c r="Y58" s="229" t="s">
        <v>143</v>
      </c>
    </row>
    <row r="59" spans="3:25" ht="13.5" customHeight="1" x14ac:dyDescent="0.4">
      <c r="C59" s="141"/>
      <c r="D59" s="122" t="s">
        <v>185</v>
      </c>
      <c r="E59" s="181" t="s">
        <v>143</v>
      </c>
      <c r="F59" s="228" t="s">
        <v>143</v>
      </c>
      <c r="G59" s="229" t="s">
        <v>143</v>
      </c>
      <c r="H59" s="35" t="s">
        <v>143</v>
      </c>
      <c r="I59" s="228" t="s">
        <v>143</v>
      </c>
      <c r="J59" s="229" t="s">
        <v>143</v>
      </c>
      <c r="K59" s="35" t="s">
        <v>143</v>
      </c>
      <c r="L59" s="228" t="s">
        <v>143</v>
      </c>
      <c r="M59" s="229" t="s">
        <v>143</v>
      </c>
      <c r="N59" s="35" t="s">
        <v>143</v>
      </c>
      <c r="O59" s="228" t="s">
        <v>143</v>
      </c>
      <c r="P59" s="229" t="s">
        <v>143</v>
      </c>
      <c r="Q59" s="35" t="s">
        <v>143</v>
      </c>
      <c r="R59" s="228" t="s">
        <v>143</v>
      </c>
      <c r="S59" s="229" t="s">
        <v>143</v>
      </c>
      <c r="T59" s="35" t="s">
        <v>143</v>
      </c>
      <c r="U59" s="228" t="s">
        <v>143</v>
      </c>
      <c r="V59" s="229" t="s">
        <v>143</v>
      </c>
      <c r="W59" s="35" t="s">
        <v>143</v>
      </c>
      <c r="X59" s="228" t="s">
        <v>143</v>
      </c>
      <c r="Y59" s="229" t="s">
        <v>143</v>
      </c>
    </row>
    <row r="60" spans="3:25" ht="13.5" customHeight="1" x14ac:dyDescent="0.4">
      <c r="C60" s="141"/>
      <c r="D60" s="122" t="s">
        <v>186</v>
      </c>
      <c r="E60" s="181" t="s">
        <v>143</v>
      </c>
      <c r="F60" s="228" t="s">
        <v>143</v>
      </c>
      <c r="G60" s="229" t="s">
        <v>143</v>
      </c>
      <c r="H60" s="35" t="s">
        <v>143</v>
      </c>
      <c r="I60" s="228" t="s">
        <v>143</v>
      </c>
      <c r="J60" s="229" t="s">
        <v>143</v>
      </c>
      <c r="K60" s="35" t="s">
        <v>143</v>
      </c>
      <c r="L60" s="228" t="s">
        <v>143</v>
      </c>
      <c r="M60" s="229" t="s">
        <v>143</v>
      </c>
      <c r="N60" s="35" t="s">
        <v>143</v>
      </c>
      <c r="O60" s="228" t="s">
        <v>143</v>
      </c>
      <c r="P60" s="229" t="s">
        <v>143</v>
      </c>
      <c r="Q60" s="35" t="s">
        <v>143</v>
      </c>
      <c r="R60" s="228" t="s">
        <v>143</v>
      </c>
      <c r="S60" s="229" t="s">
        <v>143</v>
      </c>
      <c r="T60" s="35" t="s">
        <v>143</v>
      </c>
      <c r="U60" s="228" t="s">
        <v>143</v>
      </c>
      <c r="V60" s="229" t="s">
        <v>143</v>
      </c>
      <c r="W60" s="35" t="s">
        <v>143</v>
      </c>
      <c r="X60" s="228" t="s">
        <v>143</v>
      </c>
      <c r="Y60" s="229" t="s">
        <v>143</v>
      </c>
    </row>
    <row r="61" spans="3:25" ht="13.5" customHeight="1" x14ac:dyDescent="0.4">
      <c r="C61" s="146"/>
      <c r="D61" s="122" t="s">
        <v>187</v>
      </c>
      <c r="E61" s="231" t="s">
        <v>143</v>
      </c>
      <c r="F61" s="232" t="s">
        <v>143</v>
      </c>
      <c r="G61" s="233" t="s">
        <v>143</v>
      </c>
      <c r="H61" s="124" t="s">
        <v>143</v>
      </c>
      <c r="I61" s="232" t="s">
        <v>143</v>
      </c>
      <c r="J61" s="233" t="s">
        <v>143</v>
      </c>
      <c r="K61" s="124" t="s">
        <v>143</v>
      </c>
      <c r="L61" s="232" t="s">
        <v>143</v>
      </c>
      <c r="M61" s="233" t="s">
        <v>143</v>
      </c>
      <c r="N61" s="124" t="s">
        <v>143</v>
      </c>
      <c r="O61" s="232" t="s">
        <v>143</v>
      </c>
      <c r="P61" s="233" t="s">
        <v>143</v>
      </c>
      <c r="Q61" s="124" t="s">
        <v>143</v>
      </c>
      <c r="R61" s="232" t="s">
        <v>143</v>
      </c>
      <c r="S61" s="233" t="s">
        <v>143</v>
      </c>
      <c r="T61" s="124" t="s">
        <v>143</v>
      </c>
      <c r="U61" s="232" t="s">
        <v>143</v>
      </c>
      <c r="V61" s="233" t="s">
        <v>143</v>
      </c>
      <c r="W61" s="124" t="s">
        <v>143</v>
      </c>
      <c r="X61" s="232" t="s">
        <v>143</v>
      </c>
      <c r="Y61" s="233" t="s">
        <v>143</v>
      </c>
    </row>
    <row r="62" spans="3:25" ht="13.5" customHeight="1" x14ac:dyDescent="0.4">
      <c r="C62" s="136" t="s">
        <v>146</v>
      </c>
      <c r="D62" s="216" t="s">
        <v>60</v>
      </c>
      <c r="E62" s="236">
        <v>8362</v>
      </c>
      <c r="F62" s="237">
        <v>4248</v>
      </c>
      <c r="G62" s="238">
        <v>4114</v>
      </c>
      <c r="H62" s="239">
        <v>1376</v>
      </c>
      <c r="I62" s="237">
        <v>694</v>
      </c>
      <c r="J62" s="240">
        <v>682</v>
      </c>
      <c r="K62" s="239">
        <v>1404</v>
      </c>
      <c r="L62" s="237">
        <v>715</v>
      </c>
      <c r="M62" s="240">
        <v>689</v>
      </c>
      <c r="N62" s="239">
        <v>1458</v>
      </c>
      <c r="O62" s="237">
        <v>737</v>
      </c>
      <c r="P62" s="240">
        <v>721</v>
      </c>
      <c r="Q62" s="239">
        <v>1361</v>
      </c>
      <c r="R62" s="237">
        <v>685</v>
      </c>
      <c r="S62" s="240">
        <v>676</v>
      </c>
      <c r="T62" s="239">
        <v>1374</v>
      </c>
      <c r="U62" s="237">
        <v>727</v>
      </c>
      <c r="V62" s="240">
        <v>647</v>
      </c>
      <c r="W62" s="239">
        <v>1389</v>
      </c>
      <c r="X62" s="237">
        <v>690</v>
      </c>
      <c r="Y62" s="240">
        <v>699</v>
      </c>
    </row>
    <row r="63" spans="3:25" ht="13.5" customHeight="1" x14ac:dyDescent="0.4">
      <c r="C63" s="141"/>
      <c r="D63" s="122" t="s">
        <v>184</v>
      </c>
      <c r="E63" s="181">
        <v>5219</v>
      </c>
      <c r="F63" s="228">
        <v>2680</v>
      </c>
      <c r="G63" s="229">
        <v>2539</v>
      </c>
      <c r="H63" s="35">
        <v>896</v>
      </c>
      <c r="I63" s="228">
        <v>450</v>
      </c>
      <c r="J63" s="229">
        <v>446</v>
      </c>
      <c r="K63" s="35">
        <v>867</v>
      </c>
      <c r="L63" s="228">
        <v>456</v>
      </c>
      <c r="M63" s="229">
        <v>411</v>
      </c>
      <c r="N63" s="35">
        <v>915</v>
      </c>
      <c r="O63" s="228">
        <v>462</v>
      </c>
      <c r="P63" s="229">
        <v>453</v>
      </c>
      <c r="Q63" s="35">
        <v>860</v>
      </c>
      <c r="R63" s="228">
        <v>442</v>
      </c>
      <c r="S63" s="229">
        <v>418</v>
      </c>
      <c r="T63" s="35">
        <v>855</v>
      </c>
      <c r="U63" s="228">
        <v>456</v>
      </c>
      <c r="V63" s="229">
        <v>399</v>
      </c>
      <c r="W63" s="35">
        <v>826</v>
      </c>
      <c r="X63" s="228">
        <v>414</v>
      </c>
      <c r="Y63" s="229">
        <v>412</v>
      </c>
    </row>
    <row r="64" spans="3:25" ht="13.5" customHeight="1" x14ac:dyDescent="0.4">
      <c r="C64" s="141"/>
      <c r="D64" s="122" t="s">
        <v>185</v>
      </c>
      <c r="E64" s="181">
        <v>1578</v>
      </c>
      <c r="F64" s="228">
        <v>778</v>
      </c>
      <c r="G64" s="229">
        <v>800</v>
      </c>
      <c r="H64" s="35">
        <v>250</v>
      </c>
      <c r="I64" s="228">
        <v>124</v>
      </c>
      <c r="J64" s="229">
        <v>126</v>
      </c>
      <c r="K64" s="35">
        <v>262</v>
      </c>
      <c r="L64" s="228">
        <v>132</v>
      </c>
      <c r="M64" s="229">
        <v>130</v>
      </c>
      <c r="N64" s="35">
        <v>274</v>
      </c>
      <c r="O64" s="228">
        <v>145</v>
      </c>
      <c r="P64" s="229">
        <v>129</v>
      </c>
      <c r="Q64" s="35">
        <v>258</v>
      </c>
      <c r="R64" s="228">
        <v>129</v>
      </c>
      <c r="S64" s="229">
        <v>129</v>
      </c>
      <c r="T64" s="35">
        <v>271</v>
      </c>
      <c r="U64" s="228">
        <v>127</v>
      </c>
      <c r="V64" s="229">
        <v>144</v>
      </c>
      <c r="W64" s="35">
        <v>263</v>
      </c>
      <c r="X64" s="228">
        <v>121</v>
      </c>
      <c r="Y64" s="229">
        <v>142</v>
      </c>
    </row>
    <row r="65" spans="3:25" ht="13.5" customHeight="1" x14ac:dyDescent="0.4">
      <c r="C65" s="141"/>
      <c r="D65" s="122" t="s">
        <v>186</v>
      </c>
      <c r="E65" s="181">
        <v>640</v>
      </c>
      <c r="F65" s="228">
        <v>314</v>
      </c>
      <c r="G65" s="229">
        <v>326</v>
      </c>
      <c r="H65" s="35">
        <v>93</v>
      </c>
      <c r="I65" s="228">
        <v>49</v>
      </c>
      <c r="J65" s="229">
        <v>44</v>
      </c>
      <c r="K65" s="35">
        <v>105</v>
      </c>
      <c r="L65" s="228">
        <v>48</v>
      </c>
      <c r="M65" s="229">
        <v>57</v>
      </c>
      <c r="N65" s="35">
        <v>114</v>
      </c>
      <c r="O65" s="228">
        <v>56</v>
      </c>
      <c r="P65" s="229">
        <v>58</v>
      </c>
      <c r="Q65" s="35">
        <v>96</v>
      </c>
      <c r="R65" s="228">
        <v>45</v>
      </c>
      <c r="S65" s="229">
        <v>51</v>
      </c>
      <c r="T65" s="35">
        <v>103</v>
      </c>
      <c r="U65" s="228">
        <v>52</v>
      </c>
      <c r="V65" s="229">
        <v>51</v>
      </c>
      <c r="W65" s="35">
        <v>129</v>
      </c>
      <c r="X65" s="228">
        <v>64</v>
      </c>
      <c r="Y65" s="229">
        <v>65</v>
      </c>
    </row>
    <row r="66" spans="3:25" ht="13.5" customHeight="1" x14ac:dyDescent="0.4">
      <c r="C66" s="146"/>
      <c r="D66" s="122" t="s">
        <v>187</v>
      </c>
      <c r="E66" s="231">
        <v>925</v>
      </c>
      <c r="F66" s="232">
        <v>476</v>
      </c>
      <c r="G66" s="233">
        <v>449</v>
      </c>
      <c r="H66" s="124">
        <v>137</v>
      </c>
      <c r="I66" s="232">
        <v>71</v>
      </c>
      <c r="J66" s="233">
        <v>66</v>
      </c>
      <c r="K66" s="124">
        <v>170</v>
      </c>
      <c r="L66" s="232">
        <v>79</v>
      </c>
      <c r="M66" s="233">
        <v>91</v>
      </c>
      <c r="N66" s="124">
        <v>155</v>
      </c>
      <c r="O66" s="232">
        <v>74</v>
      </c>
      <c r="P66" s="233">
        <v>81</v>
      </c>
      <c r="Q66" s="124">
        <v>147</v>
      </c>
      <c r="R66" s="232">
        <v>69</v>
      </c>
      <c r="S66" s="233">
        <v>78</v>
      </c>
      <c r="T66" s="124">
        <v>145</v>
      </c>
      <c r="U66" s="232">
        <v>92</v>
      </c>
      <c r="V66" s="233">
        <v>53</v>
      </c>
      <c r="W66" s="124">
        <v>171</v>
      </c>
      <c r="X66" s="232">
        <v>91</v>
      </c>
      <c r="Y66" s="233">
        <v>80</v>
      </c>
    </row>
    <row r="67" spans="3:25" ht="13.5" customHeight="1" x14ac:dyDescent="0.4">
      <c r="C67" s="136" t="s">
        <v>147</v>
      </c>
      <c r="D67" s="216" t="s">
        <v>60</v>
      </c>
      <c r="E67" s="236">
        <v>8398</v>
      </c>
      <c r="F67" s="237">
        <v>4296</v>
      </c>
      <c r="G67" s="238">
        <v>4102</v>
      </c>
      <c r="H67" s="239">
        <v>1410</v>
      </c>
      <c r="I67" s="237">
        <v>732</v>
      </c>
      <c r="J67" s="240">
        <v>678</v>
      </c>
      <c r="K67" s="239">
        <v>1383</v>
      </c>
      <c r="L67" s="237">
        <v>701</v>
      </c>
      <c r="M67" s="240">
        <v>682</v>
      </c>
      <c r="N67" s="239">
        <v>1407</v>
      </c>
      <c r="O67" s="237">
        <v>712</v>
      </c>
      <c r="P67" s="240">
        <v>695</v>
      </c>
      <c r="Q67" s="239">
        <v>1469</v>
      </c>
      <c r="R67" s="237">
        <v>741</v>
      </c>
      <c r="S67" s="240">
        <v>728</v>
      </c>
      <c r="T67" s="239">
        <v>1362</v>
      </c>
      <c r="U67" s="237">
        <v>685</v>
      </c>
      <c r="V67" s="240">
        <v>677</v>
      </c>
      <c r="W67" s="239">
        <v>1367</v>
      </c>
      <c r="X67" s="237">
        <v>725</v>
      </c>
      <c r="Y67" s="240">
        <v>642</v>
      </c>
    </row>
    <row r="68" spans="3:25" ht="13.5" customHeight="1" x14ac:dyDescent="0.4">
      <c r="C68" s="141"/>
      <c r="D68" s="122" t="s">
        <v>184</v>
      </c>
      <c r="E68" s="181" t="s">
        <v>143</v>
      </c>
      <c r="F68" s="228" t="s">
        <v>143</v>
      </c>
      <c r="G68" s="229" t="s">
        <v>143</v>
      </c>
      <c r="H68" s="35" t="s">
        <v>143</v>
      </c>
      <c r="I68" s="228" t="s">
        <v>143</v>
      </c>
      <c r="J68" s="229" t="s">
        <v>143</v>
      </c>
      <c r="K68" s="35" t="s">
        <v>143</v>
      </c>
      <c r="L68" s="228" t="s">
        <v>143</v>
      </c>
      <c r="M68" s="229" t="s">
        <v>143</v>
      </c>
      <c r="N68" s="35" t="s">
        <v>143</v>
      </c>
      <c r="O68" s="228" t="s">
        <v>143</v>
      </c>
      <c r="P68" s="229" t="s">
        <v>143</v>
      </c>
      <c r="Q68" s="35" t="s">
        <v>143</v>
      </c>
      <c r="R68" s="228" t="s">
        <v>143</v>
      </c>
      <c r="S68" s="229" t="s">
        <v>143</v>
      </c>
      <c r="T68" s="35" t="s">
        <v>143</v>
      </c>
      <c r="U68" s="228" t="s">
        <v>143</v>
      </c>
      <c r="V68" s="229" t="s">
        <v>143</v>
      </c>
      <c r="W68" s="35" t="s">
        <v>143</v>
      </c>
      <c r="X68" s="228" t="s">
        <v>143</v>
      </c>
      <c r="Y68" s="229" t="s">
        <v>143</v>
      </c>
    </row>
    <row r="69" spans="3:25" ht="13.5" customHeight="1" x14ac:dyDescent="0.4">
      <c r="C69" s="141"/>
      <c r="D69" s="122" t="s">
        <v>185</v>
      </c>
      <c r="E69" s="181" t="s">
        <v>143</v>
      </c>
      <c r="F69" s="228" t="s">
        <v>143</v>
      </c>
      <c r="G69" s="229" t="s">
        <v>143</v>
      </c>
      <c r="H69" s="35" t="s">
        <v>143</v>
      </c>
      <c r="I69" s="228" t="s">
        <v>143</v>
      </c>
      <c r="J69" s="229" t="s">
        <v>143</v>
      </c>
      <c r="K69" s="35" t="s">
        <v>143</v>
      </c>
      <c r="L69" s="228" t="s">
        <v>143</v>
      </c>
      <c r="M69" s="229" t="s">
        <v>143</v>
      </c>
      <c r="N69" s="35" t="s">
        <v>143</v>
      </c>
      <c r="O69" s="228" t="s">
        <v>143</v>
      </c>
      <c r="P69" s="229" t="s">
        <v>143</v>
      </c>
      <c r="Q69" s="35" t="s">
        <v>143</v>
      </c>
      <c r="R69" s="228" t="s">
        <v>143</v>
      </c>
      <c r="S69" s="229" t="s">
        <v>143</v>
      </c>
      <c r="T69" s="35" t="s">
        <v>143</v>
      </c>
      <c r="U69" s="228" t="s">
        <v>143</v>
      </c>
      <c r="V69" s="229" t="s">
        <v>143</v>
      </c>
      <c r="W69" s="35" t="s">
        <v>143</v>
      </c>
      <c r="X69" s="228" t="s">
        <v>143</v>
      </c>
      <c r="Y69" s="229" t="s">
        <v>143</v>
      </c>
    </row>
    <row r="70" spans="3:25" ht="13.5" customHeight="1" x14ac:dyDescent="0.4">
      <c r="C70" s="141"/>
      <c r="D70" s="122" t="s">
        <v>186</v>
      </c>
      <c r="E70" s="181" t="s">
        <v>143</v>
      </c>
      <c r="F70" s="228" t="s">
        <v>143</v>
      </c>
      <c r="G70" s="229" t="s">
        <v>143</v>
      </c>
      <c r="H70" s="35" t="s">
        <v>143</v>
      </c>
      <c r="I70" s="228" t="s">
        <v>143</v>
      </c>
      <c r="J70" s="229" t="s">
        <v>143</v>
      </c>
      <c r="K70" s="35" t="s">
        <v>143</v>
      </c>
      <c r="L70" s="228" t="s">
        <v>143</v>
      </c>
      <c r="M70" s="229" t="s">
        <v>143</v>
      </c>
      <c r="N70" s="35" t="s">
        <v>143</v>
      </c>
      <c r="O70" s="228" t="s">
        <v>143</v>
      </c>
      <c r="P70" s="229" t="s">
        <v>143</v>
      </c>
      <c r="Q70" s="35" t="s">
        <v>143</v>
      </c>
      <c r="R70" s="228" t="s">
        <v>143</v>
      </c>
      <c r="S70" s="229" t="s">
        <v>143</v>
      </c>
      <c r="T70" s="35" t="s">
        <v>143</v>
      </c>
      <c r="U70" s="228" t="s">
        <v>143</v>
      </c>
      <c r="V70" s="229" t="s">
        <v>143</v>
      </c>
      <c r="W70" s="35" t="s">
        <v>143</v>
      </c>
      <c r="X70" s="228" t="s">
        <v>143</v>
      </c>
      <c r="Y70" s="229" t="s">
        <v>143</v>
      </c>
    </row>
    <row r="71" spans="3:25" ht="13.5" customHeight="1" x14ac:dyDescent="0.4">
      <c r="C71" s="146"/>
      <c r="D71" s="122" t="s">
        <v>187</v>
      </c>
      <c r="E71" s="231" t="s">
        <v>143</v>
      </c>
      <c r="F71" s="232" t="s">
        <v>143</v>
      </c>
      <c r="G71" s="233" t="s">
        <v>143</v>
      </c>
      <c r="H71" s="124" t="s">
        <v>143</v>
      </c>
      <c r="I71" s="232" t="s">
        <v>143</v>
      </c>
      <c r="J71" s="233" t="s">
        <v>143</v>
      </c>
      <c r="K71" s="124" t="s">
        <v>143</v>
      </c>
      <c r="L71" s="232" t="s">
        <v>143</v>
      </c>
      <c r="M71" s="233" t="s">
        <v>143</v>
      </c>
      <c r="N71" s="124" t="s">
        <v>143</v>
      </c>
      <c r="O71" s="232" t="s">
        <v>143</v>
      </c>
      <c r="P71" s="233" t="s">
        <v>143</v>
      </c>
      <c r="Q71" s="124" t="s">
        <v>143</v>
      </c>
      <c r="R71" s="232" t="s">
        <v>143</v>
      </c>
      <c r="S71" s="233" t="s">
        <v>143</v>
      </c>
      <c r="T71" s="124" t="s">
        <v>143</v>
      </c>
      <c r="U71" s="232" t="s">
        <v>143</v>
      </c>
      <c r="V71" s="233" t="s">
        <v>143</v>
      </c>
      <c r="W71" s="124" t="s">
        <v>143</v>
      </c>
      <c r="X71" s="232" t="s">
        <v>143</v>
      </c>
      <c r="Y71" s="233" t="s">
        <v>143</v>
      </c>
    </row>
    <row r="72" spans="3:25" ht="13.5" customHeight="1" x14ac:dyDescent="0.4">
      <c r="C72" s="136" t="s">
        <v>148</v>
      </c>
      <c r="D72" s="216" t="s">
        <v>60</v>
      </c>
      <c r="E72" s="236">
        <v>8476</v>
      </c>
      <c r="F72" s="237">
        <v>4304</v>
      </c>
      <c r="G72" s="238">
        <v>4172</v>
      </c>
      <c r="H72" s="239">
        <v>1396</v>
      </c>
      <c r="I72" s="237">
        <v>709</v>
      </c>
      <c r="J72" s="240">
        <v>687</v>
      </c>
      <c r="K72" s="239">
        <v>1412</v>
      </c>
      <c r="L72" s="237">
        <v>728</v>
      </c>
      <c r="M72" s="240">
        <v>684</v>
      </c>
      <c r="N72" s="239">
        <v>1391</v>
      </c>
      <c r="O72" s="237">
        <v>705</v>
      </c>
      <c r="P72" s="240">
        <v>686</v>
      </c>
      <c r="Q72" s="239">
        <v>1423</v>
      </c>
      <c r="R72" s="237">
        <v>721</v>
      </c>
      <c r="S72" s="240">
        <v>702</v>
      </c>
      <c r="T72" s="239">
        <v>1485</v>
      </c>
      <c r="U72" s="237">
        <v>749</v>
      </c>
      <c r="V72" s="240">
        <v>736</v>
      </c>
      <c r="W72" s="239">
        <v>1369</v>
      </c>
      <c r="X72" s="237">
        <v>692</v>
      </c>
      <c r="Y72" s="240">
        <v>677</v>
      </c>
    </row>
    <row r="73" spans="3:25" ht="13.5" customHeight="1" x14ac:dyDescent="0.4">
      <c r="C73" s="141"/>
      <c r="D73" s="122" t="s">
        <v>184</v>
      </c>
      <c r="E73" s="181" t="s">
        <v>143</v>
      </c>
      <c r="F73" s="228" t="s">
        <v>143</v>
      </c>
      <c r="G73" s="229" t="s">
        <v>143</v>
      </c>
      <c r="H73" s="35" t="s">
        <v>143</v>
      </c>
      <c r="I73" s="228" t="s">
        <v>143</v>
      </c>
      <c r="J73" s="229" t="s">
        <v>143</v>
      </c>
      <c r="K73" s="35" t="s">
        <v>143</v>
      </c>
      <c r="L73" s="228" t="s">
        <v>143</v>
      </c>
      <c r="M73" s="229" t="s">
        <v>143</v>
      </c>
      <c r="N73" s="35" t="s">
        <v>143</v>
      </c>
      <c r="O73" s="228" t="s">
        <v>143</v>
      </c>
      <c r="P73" s="229" t="s">
        <v>143</v>
      </c>
      <c r="Q73" s="35" t="s">
        <v>143</v>
      </c>
      <c r="R73" s="228" t="s">
        <v>143</v>
      </c>
      <c r="S73" s="229" t="s">
        <v>143</v>
      </c>
      <c r="T73" s="35" t="s">
        <v>143</v>
      </c>
      <c r="U73" s="228" t="s">
        <v>143</v>
      </c>
      <c r="V73" s="229" t="s">
        <v>143</v>
      </c>
      <c r="W73" s="35" t="s">
        <v>143</v>
      </c>
      <c r="X73" s="228" t="s">
        <v>143</v>
      </c>
      <c r="Y73" s="229" t="s">
        <v>143</v>
      </c>
    </row>
    <row r="74" spans="3:25" ht="13.5" customHeight="1" x14ac:dyDescent="0.4">
      <c r="C74" s="141"/>
      <c r="D74" s="122" t="s">
        <v>185</v>
      </c>
      <c r="E74" s="181" t="s">
        <v>143</v>
      </c>
      <c r="F74" s="228" t="s">
        <v>143</v>
      </c>
      <c r="G74" s="229" t="s">
        <v>143</v>
      </c>
      <c r="H74" s="35" t="s">
        <v>143</v>
      </c>
      <c r="I74" s="228" t="s">
        <v>143</v>
      </c>
      <c r="J74" s="229" t="s">
        <v>143</v>
      </c>
      <c r="K74" s="35" t="s">
        <v>143</v>
      </c>
      <c r="L74" s="228" t="s">
        <v>143</v>
      </c>
      <c r="M74" s="229" t="s">
        <v>143</v>
      </c>
      <c r="N74" s="35" t="s">
        <v>143</v>
      </c>
      <c r="O74" s="228" t="s">
        <v>143</v>
      </c>
      <c r="P74" s="229" t="s">
        <v>143</v>
      </c>
      <c r="Q74" s="35" t="s">
        <v>143</v>
      </c>
      <c r="R74" s="228" t="s">
        <v>143</v>
      </c>
      <c r="S74" s="229" t="s">
        <v>143</v>
      </c>
      <c r="T74" s="35" t="s">
        <v>143</v>
      </c>
      <c r="U74" s="228" t="s">
        <v>143</v>
      </c>
      <c r="V74" s="229" t="s">
        <v>143</v>
      </c>
      <c r="W74" s="35" t="s">
        <v>143</v>
      </c>
      <c r="X74" s="228" t="s">
        <v>143</v>
      </c>
      <c r="Y74" s="229" t="s">
        <v>143</v>
      </c>
    </row>
    <row r="75" spans="3:25" ht="13.5" customHeight="1" x14ac:dyDescent="0.4">
      <c r="C75" s="141"/>
      <c r="D75" s="122" t="s">
        <v>186</v>
      </c>
      <c r="E75" s="181" t="s">
        <v>143</v>
      </c>
      <c r="F75" s="228" t="s">
        <v>143</v>
      </c>
      <c r="G75" s="229" t="s">
        <v>143</v>
      </c>
      <c r="H75" s="35" t="s">
        <v>143</v>
      </c>
      <c r="I75" s="228" t="s">
        <v>143</v>
      </c>
      <c r="J75" s="229" t="s">
        <v>143</v>
      </c>
      <c r="K75" s="35" t="s">
        <v>143</v>
      </c>
      <c r="L75" s="228" t="s">
        <v>143</v>
      </c>
      <c r="M75" s="229" t="s">
        <v>143</v>
      </c>
      <c r="N75" s="35" t="s">
        <v>143</v>
      </c>
      <c r="O75" s="228" t="s">
        <v>143</v>
      </c>
      <c r="P75" s="229" t="s">
        <v>143</v>
      </c>
      <c r="Q75" s="35" t="s">
        <v>143</v>
      </c>
      <c r="R75" s="228" t="s">
        <v>143</v>
      </c>
      <c r="S75" s="229" t="s">
        <v>143</v>
      </c>
      <c r="T75" s="35" t="s">
        <v>143</v>
      </c>
      <c r="U75" s="228" t="s">
        <v>143</v>
      </c>
      <c r="V75" s="229" t="s">
        <v>143</v>
      </c>
      <c r="W75" s="35" t="s">
        <v>143</v>
      </c>
      <c r="X75" s="228" t="s">
        <v>143</v>
      </c>
      <c r="Y75" s="229" t="s">
        <v>143</v>
      </c>
    </row>
    <row r="76" spans="3:25" ht="13.5" customHeight="1" x14ac:dyDescent="0.4">
      <c r="C76" s="146"/>
      <c r="D76" s="122" t="s">
        <v>187</v>
      </c>
      <c r="E76" s="231" t="s">
        <v>143</v>
      </c>
      <c r="F76" s="232" t="s">
        <v>143</v>
      </c>
      <c r="G76" s="233" t="s">
        <v>143</v>
      </c>
      <c r="H76" s="124" t="s">
        <v>143</v>
      </c>
      <c r="I76" s="232" t="s">
        <v>143</v>
      </c>
      <c r="J76" s="233" t="s">
        <v>143</v>
      </c>
      <c r="K76" s="124" t="s">
        <v>143</v>
      </c>
      <c r="L76" s="232" t="s">
        <v>143</v>
      </c>
      <c r="M76" s="233" t="s">
        <v>143</v>
      </c>
      <c r="N76" s="124" t="s">
        <v>143</v>
      </c>
      <c r="O76" s="232" t="s">
        <v>143</v>
      </c>
      <c r="P76" s="233" t="s">
        <v>143</v>
      </c>
      <c r="Q76" s="124" t="s">
        <v>143</v>
      </c>
      <c r="R76" s="232" t="s">
        <v>143</v>
      </c>
      <c r="S76" s="233" t="s">
        <v>143</v>
      </c>
      <c r="T76" s="124" t="s">
        <v>143</v>
      </c>
      <c r="U76" s="232" t="s">
        <v>143</v>
      </c>
      <c r="V76" s="233" t="s">
        <v>143</v>
      </c>
      <c r="W76" s="124" t="s">
        <v>143</v>
      </c>
      <c r="X76" s="232" t="s">
        <v>143</v>
      </c>
      <c r="Y76" s="233" t="s">
        <v>143</v>
      </c>
    </row>
    <row r="77" spans="3:25" ht="13.5" customHeight="1" x14ac:dyDescent="0.4">
      <c r="C77" s="136" t="s">
        <v>188</v>
      </c>
      <c r="D77" s="216" t="s">
        <v>60</v>
      </c>
      <c r="E77" s="236">
        <v>8470</v>
      </c>
      <c r="F77" s="237">
        <v>4318</v>
      </c>
      <c r="G77" s="238">
        <v>4152</v>
      </c>
      <c r="H77" s="239">
        <v>1339</v>
      </c>
      <c r="I77" s="237">
        <v>685</v>
      </c>
      <c r="J77" s="240">
        <v>654</v>
      </c>
      <c r="K77" s="239">
        <v>1407</v>
      </c>
      <c r="L77" s="237">
        <v>715</v>
      </c>
      <c r="M77" s="240">
        <v>692</v>
      </c>
      <c r="N77" s="239">
        <v>1413</v>
      </c>
      <c r="O77" s="237">
        <v>731</v>
      </c>
      <c r="P77" s="240">
        <v>682</v>
      </c>
      <c r="Q77" s="239">
        <v>1405</v>
      </c>
      <c r="R77" s="237">
        <v>709</v>
      </c>
      <c r="S77" s="240">
        <v>696</v>
      </c>
      <c r="T77" s="239">
        <v>1413</v>
      </c>
      <c r="U77" s="237">
        <v>718</v>
      </c>
      <c r="V77" s="240">
        <v>695</v>
      </c>
      <c r="W77" s="239">
        <v>1493</v>
      </c>
      <c r="X77" s="237">
        <v>760</v>
      </c>
      <c r="Y77" s="240">
        <v>733</v>
      </c>
    </row>
    <row r="78" spans="3:25" ht="13.5" customHeight="1" x14ac:dyDescent="0.4">
      <c r="C78" s="141"/>
      <c r="D78" s="122" t="s">
        <v>184</v>
      </c>
      <c r="E78" s="181" t="s">
        <v>143</v>
      </c>
      <c r="F78" s="228" t="s">
        <v>143</v>
      </c>
      <c r="G78" s="229" t="s">
        <v>143</v>
      </c>
      <c r="H78" s="35" t="s">
        <v>143</v>
      </c>
      <c r="I78" s="228" t="s">
        <v>143</v>
      </c>
      <c r="J78" s="229" t="s">
        <v>143</v>
      </c>
      <c r="K78" s="35" t="s">
        <v>143</v>
      </c>
      <c r="L78" s="228" t="s">
        <v>143</v>
      </c>
      <c r="M78" s="229" t="s">
        <v>143</v>
      </c>
      <c r="N78" s="35" t="s">
        <v>143</v>
      </c>
      <c r="O78" s="228" t="s">
        <v>143</v>
      </c>
      <c r="P78" s="229" t="s">
        <v>143</v>
      </c>
      <c r="Q78" s="35" t="s">
        <v>143</v>
      </c>
      <c r="R78" s="228" t="s">
        <v>143</v>
      </c>
      <c r="S78" s="229" t="s">
        <v>143</v>
      </c>
      <c r="T78" s="35" t="s">
        <v>143</v>
      </c>
      <c r="U78" s="228" t="s">
        <v>143</v>
      </c>
      <c r="V78" s="229" t="s">
        <v>143</v>
      </c>
      <c r="W78" s="35" t="s">
        <v>143</v>
      </c>
      <c r="X78" s="228" t="s">
        <v>143</v>
      </c>
      <c r="Y78" s="229" t="s">
        <v>143</v>
      </c>
    </row>
    <row r="79" spans="3:25" ht="13.5" customHeight="1" x14ac:dyDescent="0.4">
      <c r="C79" s="141"/>
      <c r="D79" s="122" t="s">
        <v>185</v>
      </c>
      <c r="E79" s="181" t="s">
        <v>143</v>
      </c>
      <c r="F79" s="228" t="s">
        <v>143</v>
      </c>
      <c r="G79" s="229" t="s">
        <v>143</v>
      </c>
      <c r="H79" s="35" t="s">
        <v>143</v>
      </c>
      <c r="I79" s="228" t="s">
        <v>143</v>
      </c>
      <c r="J79" s="229" t="s">
        <v>143</v>
      </c>
      <c r="K79" s="35" t="s">
        <v>143</v>
      </c>
      <c r="L79" s="228" t="s">
        <v>143</v>
      </c>
      <c r="M79" s="229" t="s">
        <v>143</v>
      </c>
      <c r="N79" s="35" t="s">
        <v>143</v>
      </c>
      <c r="O79" s="228" t="s">
        <v>143</v>
      </c>
      <c r="P79" s="229" t="s">
        <v>143</v>
      </c>
      <c r="Q79" s="35" t="s">
        <v>143</v>
      </c>
      <c r="R79" s="228" t="s">
        <v>143</v>
      </c>
      <c r="S79" s="229" t="s">
        <v>143</v>
      </c>
      <c r="T79" s="35" t="s">
        <v>143</v>
      </c>
      <c r="U79" s="228" t="s">
        <v>143</v>
      </c>
      <c r="V79" s="229" t="s">
        <v>143</v>
      </c>
      <c r="W79" s="35" t="s">
        <v>143</v>
      </c>
      <c r="X79" s="228" t="s">
        <v>143</v>
      </c>
      <c r="Y79" s="229" t="s">
        <v>143</v>
      </c>
    </row>
    <row r="80" spans="3:25" ht="13.5" customHeight="1" x14ac:dyDescent="0.4">
      <c r="C80" s="141"/>
      <c r="D80" s="122" t="s">
        <v>186</v>
      </c>
      <c r="E80" s="181" t="s">
        <v>143</v>
      </c>
      <c r="F80" s="228" t="s">
        <v>143</v>
      </c>
      <c r="G80" s="229" t="s">
        <v>143</v>
      </c>
      <c r="H80" s="35" t="s">
        <v>143</v>
      </c>
      <c r="I80" s="228" t="s">
        <v>143</v>
      </c>
      <c r="J80" s="229" t="s">
        <v>143</v>
      </c>
      <c r="K80" s="35" t="s">
        <v>143</v>
      </c>
      <c r="L80" s="228" t="s">
        <v>143</v>
      </c>
      <c r="M80" s="229" t="s">
        <v>143</v>
      </c>
      <c r="N80" s="35" t="s">
        <v>143</v>
      </c>
      <c r="O80" s="228" t="s">
        <v>143</v>
      </c>
      <c r="P80" s="229" t="s">
        <v>143</v>
      </c>
      <c r="Q80" s="35" t="s">
        <v>143</v>
      </c>
      <c r="R80" s="228" t="s">
        <v>143</v>
      </c>
      <c r="S80" s="229" t="s">
        <v>143</v>
      </c>
      <c r="T80" s="35" t="s">
        <v>143</v>
      </c>
      <c r="U80" s="228" t="s">
        <v>143</v>
      </c>
      <c r="V80" s="229" t="s">
        <v>143</v>
      </c>
      <c r="W80" s="35" t="s">
        <v>143</v>
      </c>
      <c r="X80" s="228" t="s">
        <v>143</v>
      </c>
      <c r="Y80" s="229" t="s">
        <v>143</v>
      </c>
    </row>
    <row r="81" spans="3:25" ht="13.5" customHeight="1" x14ac:dyDescent="0.4">
      <c r="C81" s="146"/>
      <c r="D81" s="122" t="s">
        <v>187</v>
      </c>
      <c r="E81" s="231" t="s">
        <v>143</v>
      </c>
      <c r="F81" s="232" t="s">
        <v>143</v>
      </c>
      <c r="G81" s="233" t="s">
        <v>143</v>
      </c>
      <c r="H81" s="124" t="s">
        <v>143</v>
      </c>
      <c r="I81" s="232" t="s">
        <v>143</v>
      </c>
      <c r="J81" s="233" t="s">
        <v>143</v>
      </c>
      <c r="K81" s="124" t="s">
        <v>143</v>
      </c>
      <c r="L81" s="232" t="s">
        <v>143</v>
      </c>
      <c r="M81" s="233" t="s">
        <v>143</v>
      </c>
      <c r="N81" s="124" t="s">
        <v>143</v>
      </c>
      <c r="O81" s="232" t="s">
        <v>143</v>
      </c>
      <c r="P81" s="233" t="s">
        <v>143</v>
      </c>
      <c r="Q81" s="124" t="s">
        <v>143</v>
      </c>
      <c r="R81" s="232" t="s">
        <v>143</v>
      </c>
      <c r="S81" s="233" t="s">
        <v>143</v>
      </c>
      <c r="T81" s="124" t="s">
        <v>143</v>
      </c>
      <c r="U81" s="232" t="s">
        <v>143</v>
      </c>
      <c r="V81" s="233" t="s">
        <v>143</v>
      </c>
      <c r="W81" s="124" t="s">
        <v>143</v>
      </c>
      <c r="X81" s="232" t="s">
        <v>143</v>
      </c>
      <c r="Y81" s="233" t="s">
        <v>143</v>
      </c>
    </row>
    <row r="82" spans="3:25" ht="13.5" customHeight="1" x14ac:dyDescent="0.4">
      <c r="C82" s="136" t="s">
        <v>189</v>
      </c>
      <c r="D82" s="216" t="s">
        <v>60</v>
      </c>
      <c r="E82" s="236">
        <v>8425</v>
      </c>
      <c r="F82" s="237">
        <v>4315</v>
      </c>
      <c r="G82" s="238">
        <v>4110</v>
      </c>
      <c r="H82" s="239">
        <v>1402</v>
      </c>
      <c r="I82" s="237">
        <v>722</v>
      </c>
      <c r="J82" s="240">
        <v>680</v>
      </c>
      <c r="K82" s="239">
        <v>1344</v>
      </c>
      <c r="L82" s="237">
        <v>694</v>
      </c>
      <c r="M82" s="240">
        <v>650</v>
      </c>
      <c r="N82" s="239">
        <v>1415</v>
      </c>
      <c r="O82" s="237">
        <v>720</v>
      </c>
      <c r="P82" s="240">
        <v>695</v>
      </c>
      <c r="Q82" s="239">
        <v>1429</v>
      </c>
      <c r="R82" s="237">
        <v>739</v>
      </c>
      <c r="S82" s="240">
        <v>690</v>
      </c>
      <c r="T82" s="239">
        <v>1417</v>
      </c>
      <c r="U82" s="237">
        <v>716</v>
      </c>
      <c r="V82" s="240">
        <v>701</v>
      </c>
      <c r="W82" s="239">
        <v>1418</v>
      </c>
      <c r="X82" s="237">
        <v>724</v>
      </c>
      <c r="Y82" s="240">
        <v>694</v>
      </c>
    </row>
    <row r="83" spans="3:25" ht="13.5" customHeight="1" x14ac:dyDescent="0.4">
      <c r="C83" s="141"/>
      <c r="D83" s="122" t="s">
        <v>184</v>
      </c>
      <c r="E83" s="181">
        <v>5454</v>
      </c>
      <c r="F83" s="228">
        <v>2792</v>
      </c>
      <c r="G83" s="229">
        <v>2662</v>
      </c>
      <c r="H83" s="35">
        <v>929</v>
      </c>
      <c r="I83" s="228">
        <v>483</v>
      </c>
      <c r="J83" s="229">
        <v>446</v>
      </c>
      <c r="K83" s="35">
        <v>860</v>
      </c>
      <c r="L83" s="228">
        <v>434</v>
      </c>
      <c r="M83" s="229">
        <v>426</v>
      </c>
      <c r="N83" s="35">
        <v>913</v>
      </c>
      <c r="O83" s="228">
        <v>470</v>
      </c>
      <c r="P83" s="229">
        <v>443</v>
      </c>
      <c r="Q83" s="35">
        <v>931</v>
      </c>
      <c r="R83" s="228">
        <v>471</v>
      </c>
      <c r="S83" s="229">
        <v>460</v>
      </c>
      <c r="T83" s="35">
        <v>922</v>
      </c>
      <c r="U83" s="228">
        <v>463</v>
      </c>
      <c r="V83" s="229">
        <v>459</v>
      </c>
      <c r="W83" s="35">
        <v>899</v>
      </c>
      <c r="X83" s="228">
        <v>471</v>
      </c>
      <c r="Y83" s="229">
        <v>428</v>
      </c>
    </row>
    <row r="84" spans="3:25" ht="13.5" customHeight="1" x14ac:dyDescent="0.4">
      <c r="C84" s="141"/>
      <c r="D84" s="122" t="s">
        <v>185</v>
      </c>
      <c r="E84" s="181">
        <v>1513</v>
      </c>
      <c r="F84" s="228">
        <v>785</v>
      </c>
      <c r="G84" s="229">
        <v>728</v>
      </c>
      <c r="H84" s="35">
        <v>248</v>
      </c>
      <c r="I84" s="228">
        <v>122</v>
      </c>
      <c r="J84" s="229">
        <v>126</v>
      </c>
      <c r="K84" s="35">
        <v>257</v>
      </c>
      <c r="L84" s="228">
        <v>144</v>
      </c>
      <c r="M84" s="229">
        <v>113</v>
      </c>
      <c r="N84" s="35">
        <v>245</v>
      </c>
      <c r="O84" s="228">
        <v>128</v>
      </c>
      <c r="P84" s="229">
        <v>117</v>
      </c>
      <c r="Q84" s="35">
        <v>256</v>
      </c>
      <c r="R84" s="228">
        <v>141</v>
      </c>
      <c r="S84" s="229">
        <v>115</v>
      </c>
      <c r="T84" s="35">
        <v>263</v>
      </c>
      <c r="U84" s="228">
        <v>130</v>
      </c>
      <c r="V84" s="229">
        <v>133</v>
      </c>
      <c r="W84" s="35">
        <v>244</v>
      </c>
      <c r="X84" s="228">
        <v>120</v>
      </c>
      <c r="Y84" s="229">
        <v>124</v>
      </c>
    </row>
    <row r="85" spans="3:25" ht="13.5" customHeight="1" x14ac:dyDescent="0.4">
      <c r="C85" s="141"/>
      <c r="D85" s="122" t="s">
        <v>186</v>
      </c>
      <c r="E85" s="181">
        <v>579</v>
      </c>
      <c r="F85" s="228">
        <v>291</v>
      </c>
      <c r="G85" s="229">
        <v>288</v>
      </c>
      <c r="H85" s="35">
        <v>89</v>
      </c>
      <c r="I85" s="228">
        <v>45</v>
      </c>
      <c r="J85" s="229">
        <v>44</v>
      </c>
      <c r="K85" s="35">
        <v>84</v>
      </c>
      <c r="L85" s="228">
        <v>44</v>
      </c>
      <c r="M85" s="229">
        <v>40</v>
      </c>
      <c r="N85" s="35">
        <v>107</v>
      </c>
      <c r="O85" s="228">
        <v>49</v>
      </c>
      <c r="P85" s="229">
        <v>58</v>
      </c>
      <c r="Q85" s="35">
        <v>94</v>
      </c>
      <c r="R85" s="228">
        <v>49</v>
      </c>
      <c r="S85" s="229">
        <v>45</v>
      </c>
      <c r="T85" s="35">
        <v>99</v>
      </c>
      <c r="U85" s="228">
        <v>54</v>
      </c>
      <c r="V85" s="229">
        <v>45</v>
      </c>
      <c r="W85" s="35">
        <v>106</v>
      </c>
      <c r="X85" s="228">
        <v>50</v>
      </c>
      <c r="Y85" s="229">
        <v>56</v>
      </c>
    </row>
    <row r="86" spans="3:25" ht="13.5" customHeight="1" x14ac:dyDescent="0.4">
      <c r="C86" s="141"/>
      <c r="D86" s="122" t="s">
        <v>187</v>
      </c>
      <c r="E86" s="181">
        <v>879</v>
      </c>
      <c r="F86" s="228">
        <v>447</v>
      </c>
      <c r="G86" s="229">
        <v>432</v>
      </c>
      <c r="H86" s="35">
        <v>136</v>
      </c>
      <c r="I86" s="228">
        <v>72</v>
      </c>
      <c r="J86" s="229">
        <v>64</v>
      </c>
      <c r="K86" s="35">
        <v>143</v>
      </c>
      <c r="L86" s="228">
        <v>72</v>
      </c>
      <c r="M86" s="229">
        <v>71</v>
      </c>
      <c r="N86" s="35">
        <v>150</v>
      </c>
      <c r="O86" s="228">
        <v>73</v>
      </c>
      <c r="P86" s="229">
        <v>77</v>
      </c>
      <c r="Q86" s="35">
        <v>148</v>
      </c>
      <c r="R86" s="228">
        <v>78</v>
      </c>
      <c r="S86" s="229">
        <v>70</v>
      </c>
      <c r="T86" s="35">
        <v>133</v>
      </c>
      <c r="U86" s="228">
        <v>69</v>
      </c>
      <c r="V86" s="229">
        <v>64</v>
      </c>
      <c r="W86" s="35">
        <v>169</v>
      </c>
      <c r="X86" s="228">
        <v>83</v>
      </c>
      <c r="Y86" s="229">
        <v>86</v>
      </c>
    </row>
    <row r="87" spans="3:25" ht="13.5" customHeight="1" x14ac:dyDescent="0.4">
      <c r="C87" s="136" t="s">
        <v>190</v>
      </c>
      <c r="D87" s="216" t="s">
        <v>60</v>
      </c>
      <c r="E87" s="236">
        <v>8467</v>
      </c>
      <c r="F87" s="237">
        <v>4362</v>
      </c>
      <c r="G87" s="238">
        <v>4105</v>
      </c>
      <c r="H87" s="239">
        <v>1418</v>
      </c>
      <c r="I87" s="237">
        <v>764</v>
      </c>
      <c r="J87" s="240">
        <v>654</v>
      </c>
      <c r="K87" s="239">
        <v>1416</v>
      </c>
      <c r="L87" s="237">
        <v>727</v>
      </c>
      <c r="M87" s="240">
        <v>689</v>
      </c>
      <c r="N87" s="239">
        <v>1352</v>
      </c>
      <c r="O87" s="237">
        <v>699</v>
      </c>
      <c r="P87" s="240">
        <v>653</v>
      </c>
      <c r="Q87" s="239">
        <v>1424</v>
      </c>
      <c r="R87" s="237">
        <v>721</v>
      </c>
      <c r="S87" s="240">
        <v>703</v>
      </c>
      <c r="T87" s="239">
        <v>1432</v>
      </c>
      <c r="U87" s="237">
        <v>736</v>
      </c>
      <c r="V87" s="240">
        <v>696</v>
      </c>
      <c r="W87" s="239">
        <v>1425</v>
      </c>
      <c r="X87" s="237">
        <v>715</v>
      </c>
      <c r="Y87" s="240">
        <v>710</v>
      </c>
    </row>
    <row r="88" spans="3:25" ht="13.5" customHeight="1" x14ac:dyDescent="0.4">
      <c r="C88" s="141"/>
      <c r="D88" s="122" t="s">
        <v>184</v>
      </c>
      <c r="E88" s="181">
        <v>5512</v>
      </c>
      <c r="F88" s="228">
        <v>2843</v>
      </c>
      <c r="G88" s="229">
        <v>2669</v>
      </c>
      <c r="H88" s="35">
        <v>931</v>
      </c>
      <c r="I88" s="228">
        <v>525</v>
      </c>
      <c r="J88" s="229">
        <v>406</v>
      </c>
      <c r="K88" s="35">
        <v>937</v>
      </c>
      <c r="L88" s="228">
        <v>481</v>
      </c>
      <c r="M88" s="229">
        <v>456</v>
      </c>
      <c r="N88" s="35">
        <v>865</v>
      </c>
      <c r="O88" s="228">
        <v>435</v>
      </c>
      <c r="P88" s="229">
        <v>430</v>
      </c>
      <c r="Q88" s="35">
        <v>918</v>
      </c>
      <c r="R88" s="228">
        <v>470</v>
      </c>
      <c r="S88" s="229">
        <v>448</v>
      </c>
      <c r="T88" s="35">
        <v>932</v>
      </c>
      <c r="U88" s="228">
        <v>467</v>
      </c>
      <c r="V88" s="229">
        <v>465</v>
      </c>
      <c r="W88" s="35">
        <v>929</v>
      </c>
      <c r="X88" s="228">
        <v>465</v>
      </c>
      <c r="Y88" s="229">
        <v>464</v>
      </c>
    </row>
    <row r="89" spans="3:25" ht="13.5" customHeight="1" x14ac:dyDescent="0.4">
      <c r="C89" s="141"/>
      <c r="D89" s="122" t="s">
        <v>185</v>
      </c>
      <c r="E89" s="181">
        <v>1546</v>
      </c>
      <c r="F89" s="228">
        <v>808</v>
      </c>
      <c r="G89" s="229">
        <v>738</v>
      </c>
      <c r="H89" s="35">
        <v>276</v>
      </c>
      <c r="I89" s="228">
        <v>142</v>
      </c>
      <c r="J89" s="229">
        <v>134</v>
      </c>
      <c r="K89" s="35">
        <v>249</v>
      </c>
      <c r="L89" s="228">
        <v>124</v>
      </c>
      <c r="M89" s="229">
        <v>125</v>
      </c>
      <c r="N89" s="35">
        <v>256</v>
      </c>
      <c r="O89" s="228">
        <v>145</v>
      </c>
      <c r="P89" s="229">
        <v>111</v>
      </c>
      <c r="Q89" s="35">
        <v>247</v>
      </c>
      <c r="R89" s="228">
        <v>128</v>
      </c>
      <c r="S89" s="229">
        <v>119</v>
      </c>
      <c r="T89" s="35">
        <v>253</v>
      </c>
      <c r="U89" s="228">
        <v>140</v>
      </c>
      <c r="V89" s="229">
        <v>113</v>
      </c>
      <c r="W89" s="35">
        <v>265</v>
      </c>
      <c r="X89" s="228">
        <v>129</v>
      </c>
      <c r="Y89" s="229">
        <v>136</v>
      </c>
    </row>
    <row r="90" spans="3:25" ht="13.5" customHeight="1" x14ac:dyDescent="0.4">
      <c r="C90" s="141"/>
      <c r="D90" s="122" t="s">
        <v>186</v>
      </c>
      <c r="E90" s="181">
        <v>579</v>
      </c>
      <c r="F90" s="228">
        <v>286</v>
      </c>
      <c r="G90" s="229">
        <v>293</v>
      </c>
      <c r="H90" s="35">
        <v>92</v>
      </c>
      <c r="I90" s="228">
        <v>32</v>
      </c>
      <c r="J90" s="229">
        <v>60</v>
      </c>
      <c r="K90" s="35">
        <v>94</v>
      </c>
      <c r="L90" s="228">
        <v>51</v>
      </c>
      <c r="M90" s="229">
        <v>43</v>
      </c>
      <c r="N90" s="35">
        <v>89</v>
      </c>
      <c r="O90" s="228">
        <v>50</v>
      </c>
      <c r="P90" s="229">
        <v>39</v>
      </c>
      <c r="Q90" s="35">
        <v>108</v>
      </c>
      <c r="R90" s="228">
        <v>50</v>
      </c>
      <c r="S90" s="229">
        <v>58</v>
      </c>
      <c r="T90" s="35">
        <v>98</v>
      </c>
      <c r="U90" s="228">
        <v>51</v>
      </c>
      <c r="V90" s="229">
        <v>47</v>
      </c>
      <c r="W90" s="35">
        <v>98</v>
      </c>
      <c r="X90" s="228">
        <v>52</v>
      </c>
      <c r="Y90" s="229">
        <v>46</v>
      </c>
    </row>
    <row r="91" spans="3:25" ht="13.5" customHeight="1" x14ac:dyDescent="0.4">
      <c r="C91" s="146"/>
      <c r="D91" s="122" t="s">
        <v>187</v>
      </c>
      <c r="E91" s="231">
        <v>830</v>
      </c>
      <c r="F91" s="232">
        <v>425</v>
      </c>
      <c r="G91" s="233">
        <v>405</v>
      </c>
      <c r="H91" s="124">
        <v>119</v>
      </c>
      <c r="I91" s="232">
        <v>65</v>
      </c>
      <c r="J91" s="233">
        <v>54</v>
      </c>
      <c r="K91" s="124">
        <v>136</v>
      </c>
      <c r="L91" s="232">
        <v>71</v>
      </c>
      <c r="M91" s="233">
        <v>65</v>
      </c>
      <c r="N91" s="124">
        <v>142</v>
      </c>
      <c r="O91" s="232">
        <v>69</v>
      </c>
      <c r="P91" s="233">
        <v>73</v>
      </c>
      <c r="Q91" s="124">
        <v>151</v>
      </c>
      <c r="R91" s="232">
        <v>73</v>
      </c>
      <c r="S91" s="233">
        <v>78</v>
      </c>
      <c r="T91" s="124">
        <v>149</v>
      </c>
      <c r="U91" s="232">
        <v>78</v>
      </c>
      <c r="V91" s="233">
        <v>71</v>
      </c>
      <c r="W91" s="124">
        <v>133</v>
      </c>
      <c r="X91" s="232">
        <v>69</v>
      </c>
      <c r="Y91" s="233">
        <v>64</v>
      </c>
    </row>
    <row r="92" spans="3:25" ht="13.5" customHeight="1" x14ac:dyDescent="0.4">
      <c r="C92" s="136" t="s">
        <v>191</v>
      </c>
      <c r="D92" s="216" t="s">
        <v>60</v>
      </c>
      <c r="E92" s="236">
        <v>8552</v>
      </c>
      <c r="F92" s="237">
        <v>4419</v>
      </c>
      <c r="G92" s="238">
        <v>4133</v>
      </c>
      <c r="H92" s="239">
        <v>1457</v>
      </c>
      <c r="I92" s="237">
        <v>756</v>
      </c>
      <c r="J92" s="240">
        <v>701</v>
      </c>
      <c r="K92" s="239">
        <v>1437</v>
      </c>
      <c r="L92" s="237">
        <v>766</v>
      </c>
      <c r="M92" s="240">
        <v>671</v>
      </c>
      <c r="N92" s="239">
        <v>1425</v>
      </c>
      <c r="O92" s="237">
        <v>733</v>
      </c>
      <c r="P92" s="240">
        <v>692</v>
      </c>
      <c r="Q92" s="239">
        <v>1363</v>
      </c>
      <c r="R92" s="237">
        <v>709</v>
      </c>
      <c r="S92" s="240">
        <v>654</v>
      </c>
      <c r="T92" s="239">
        <v>1432</v>
      </c>
      <c r="U92" s="237">
        <v>720</v>
      </c>
      <c r="V92" s="240">
        <v>712</v>
      </c>
      <c r="W92" s="239">
        <v>1438</v>
      </c>
      <c r="X92" s="237">
        <v>735</v>
      </c>
      <c r="Y92" s="240">
        <v>703</v>
      </c>
    </row>
    <row r="93" spans="3:25" ht="13.5" customHeight="1" x14ac:dyDescent="0.4">
      <c r="C93" s="141"/>
      <c r="D93" s="122" t="s">
        <v>184</v>
      </c>
      <c r="E93" s="181">
        <v>5561</v>
      </c>
      <c r="F93" s="228">
        <v>2880</v>
      </c>
      <c r="G93" s="229">
        <v>2681</v>
      </c>
      <c r="H93" s="35">
        <v>949</v>
      </c>
      <c r="I93" s="228">
        <v>494</v>
      </c>
      <c r="J93" s="229">
        <v>455</v>
      </c>
      <c r="K93" s="35">
        <v>950</v>
      </c>
      <c r="L93" s="228">
        <v>530</v>
      </c>
      <c r="M93" s="229">
        <v>420</v>
      </c>
      <c r="N93" s="35">
        <v>940</v>
      </c>
      <c r="O93" s="228">
        <v>483</v>
      </c>
      <c r="P93" s="229">
        <v>457</v>
      </c>
      <c r="Q93" s="35">
        <v>866</v>
      </c>
      <c r="R93" s="228">
        <v>436</v>
      </c>
      <c r="S93" s="229">
        <v>430</v>
      </c>
      <c r="T93" s="35">
        <v>926</v>
      </c>
      <c r="U93" s="228">
        <v>470</v>
      </c>
      <c r="V93" s="229">
        <v>456</v>
      </c>
      <c r="W93" s="35">
        <v>930</v>
      </c>
      <c r="X93" s="228">
        <v>467</v>
      </c>
      <c r="Y93" s="229">
        <v>463</v>
      </c>
    </row>
    <row r="94" spans="3:25" ht="13.5" customHeight="1" x14ac:dyDescent="0.4">
      <c r="C94" s="141"/>
      <c r="D94" s="122" t="s">
        <v>185</v>
      </c>
      <c r="E94" s="181">
        <v>1563</v>
      </c>
      <c r="F94" s="228">
        <v>815</v>
      </c>
      <c r="G94" s="229">
        <v>748</v>
      </c>
      <c r="H94" s="35">
        <v>262</v>
      </c>
      <c r="I94" s="228">
        <v>133</v>
      </c>
      <c r="J94" s="229">
        <v>129</v>
      </c>
      <c r="K94" s="35">
        <v>280</v>
      </c>
      <c r="L94" s="228">
        <v>143</v>
      </c>
      <c r="M94" s="229">
        <v>137</v>
      </c>
      <c r="N94" s="35">
        <v>254</v>
      </c>
      <c r="O94" s="228">
        <v>125</v>
      </c>
      <c r="P94" s="229">
        <v>129</v>
      </c>
      <c r="Q94" s="35">
        <v>261</v>
      </c>
      <c r="R94" s="228">
        <v>151</v>
      </c>
      <c r="S94" s="229">
        <v>110</v>
      </c>
      <c r="T94" s="35">
        <v>248</v>
      </c>
      <c r="U94" s="228">
        <v>120</v>
      </c>
      <c r="V94" s="229">
        <v>128</v>
      </c>
      <c r="W94" s="35">
        <v>258</v>
      </c>
      <c r="X94" s="228">
        <v>143</v>
      </c>
      <c r="Y94" s="229">
        <v>115</v>
      </c>
    </row>
    <row r="95" spans="3:25" ht="13.5" customHeight="1" x14ac:dyDescent="0.4">
      <c r="C95" s="141"/>
      <c r="D95" s="122" t="s">
        <v>186</v>
      </c>
      <c r="E95" s="181">
        <v>594</v>
      </c>
      <c r="F95" s="228">
        <v>291</v>
      </c>
      <c r="G95" s="229">
        <v>303</v>
      </c>
      <c r="H95" s="35">
        <v>104</v>
      </c>
      <c r="I95" s="228">
        <v>54</v>
      </c>
      <c r="J95" s="229">
        <v>50</v>
      </c>
      <c r="K95" s="35">
        <v>90</v>
      </c>
      <c r="L95" s="228">
        <v>30</v>
      </c>
      <c r="M95" s="229">
        <v>60</v>
      </c>
      <c r="N95" s="35">
        <v>97</v>
      </c>
      <c r="O95" s="228">
        <v>53</v>
      </c>
      <c r="P95" s="229">
        <v>44</v>
      </c>
      <c r="Q95" s="35">
        <v>95</v>
      </c>
      <c r="R95" s="228">
        <v>52</v>
      </c>
      <c r="S95" s="229">
        <v>43</v>
      </c>
      <c r="T95" s="35">
        <v>108</v>
      </c>
      <c r="U95" s="228">
        <v>51</v>
      </c>
      <c r="V95" s="229">
        <v>57</v>
      </c>
      <c r="W95" s="35">
        <v>100</v>
      </c>
      <c r="X95" s="228">
        <v>51</v>
      </c>
      <c r="Y95" s="229">
        <v>49</v>
      </c>
    </row>
    <row r="96" spans="3:25" ht="13.5" customHeight="1" x14ac:dyDescent="0.4">
      <c r="C96" s="146"/>
      <c r="D96" s="122" t="s">
        <v>187</v>
      </c>
      <c r="E96" s="231">
        <v>834</v>
      </c>
      <c r="F96" s="232">
        <v>433</v>
      </c>
      <c r="G96" s="233">
        <v>401</v>
      </c>
      <c r="H96" s="124">
        <v>142</v>
      </c>
      <c r="I96" s="232">
        <v>75</v>
      </c>
      <c r="J96" s="233">
        <v>67</v>
      </c>
      <c r="K96" s="124">
        <v>117</v>
      </c>
      <c r="L96" s="232">
        <v>63</v>
      </c>
      <c r="M96" s="233">
        <v>54</v>
      </c>
      <c r="N96" s="124">
        <v>134</v>
      </c>
      <c r="O96" s="232">
        <v>72</v>
      </c>
      <c r="P96" s="233">
        <v>62</v>
      </c>
      <c r="Q96" s="124">
        <v>141</v>
      </c>
      <c r="R96" s="232">
        <v>70</v>
      </c>
      <c r="S96" s="233">
        <v>71</v>
      </c>
      <c r="T96" s="124">
        <v>150</v>
      </c>
      <c r="U96" s="232">
        <v>79</v>
      </c>
      <c r="V96" s="233">
        <v>71</v>
      </c>
      <c r="W96" s="124">
        <v>150</v>
      </c>
      <c r="X96" s="232">
        <v>74</v>
      </c>
      <c r="Y96" s="233">
        <v>76</v>
      </c>
    </row>
    <row r="97" spans="3:25" ht="13.5" customHeight="1" x14ac:dyDescent="0.4">
      <c r="C97" s="136" t="s">
        <v>192</v>
      </c>
      <c r="D97" s="216" t="s">
        <v>60</v>
      </c>
      <c r="E97" s="236">
        <v>8567</v>
      </c>
      <c r="F97" s="237">
        <v>4431</v>
      </c>
      <c r="G97" s="238">
        <v>4136</v>
      </c>
      <c r="H97" s="242">
        <v>1421</v>
      </c>
      <c r="I97" s="237">
        <v>733</v>
      </c>
      <c r="J97" s="238">
        <v>688</v>
      </c>
      <c r="K97" s="242">
        <v>1464</v>
      </c>
      <c r="L97" s="237">
        <v>753</v>
      </c>
      <c r="M97" s="238">
        <v>711</v>
      </c>
      <c r="N97" s="242">
        <v>1444</v>
      </c>
      <c r="O97" s="237">
        <v>770</v>
      </c>
      <c r="P97" s="238">
        <v>674</v>
      </c>
      <c r="Q97" s="242">
        <v>1421</v>
      </c>
      <c r="R97" s="237">
        <v>745</v>
      </c>
      <c r="S97" s="238">
        <v>696</v>
      </c>
      <c r="T97" s="242">
        <v>1367</v>
      </c>
      <c r="U97" s="237">
        <v>712</v>
      </c>
      <c r="V97" s="238">
        <v>655</v>
      </c>
      <c r="W97" s="242">
        <v>1430</v>
      </c>
      <c r="X97" s="237">
        <v>718</v>
      </c>
      <c r="Y97" s="240">
        <v>712</v>
      </c>
    </row>
    <row r="98" spans="3:25" ht="13.5" customHeight="1" x14ac:dyDescent="0.4">
      <c r="C98" s="141"/>
      <c r="D98" s="122" t="s">
        <v>184</v>
      </c>
      <c r="E98" s="181">
        <v>5599</v>
      </c>
      <c r="F98" s="228">
        <v>2900</v>
      </c>
      <c r="G98" s="229">
        <v>2699</v>
      </c>
      <c r="H98" s="35">
        <v>957</v>
      </c>
      <c r="I98" s="228">
        <v>478</v>
      </c>
      <c r="J98" s="229">
        <v>479</v>
      </c>
      <c r="K98" s="35">
        <v>957</v>
      </c>
      <c r="L98" s="228">
        <v>493</v>
      </c>
      <c r="M98" s="229">
        <v>464</v>
      </c>
      <c r="N98" s="35">
        <v>943</v>
      </c>
      <c r="O98" s="228">
        <v>529</v>
      </c>
      <c r="P98" s="229">
        <v>414</v>
      </c>
      <c r="Q98" s="35">
        <v>953</v>
      </c>
      <c r="R98" s="228">
        <v>493</v>
      </c>
      <c r="S98" s="229">
        <v>460</v>
      </c>
      <c r="T98" s="35">
        <v>864</v>
      </c>
      <c r="U98" s="228">
        <v>442</v>
      </c>
      <c r="V98" s="229">
        <v>422</v>
      </c>
      <c r="W98" s="35">
        <v>925</v>
      </c>
      <c r="X98" s="228">
        <v>465</v>
      </c>
      <c r="Y98" s="229">
        <v>460</v>
      </c>
    </row>
    <row r="99" spans="3:25" ht="13.5" customHeight="1" x14ac:dyDescent="0.4">
      <c r="C99" s="141"/>
      <c r="D99" s="122" t="s">
        <v>185</v>
      </c>
      <c r="E99" s="181">
        <v>1593</v>
      </c>
      <c r="F99" s="228">
        <v>818</v>
      </c>
      <c r="G99" s="229">
        <v>775</v>
      </c>
      <c r="H99" s="35">
        <v>270</v>
      </c>
      <c r="I99" s="228">
        <v>140</v>
      </c>
      <c r="J99" s="229">
        <v>130</v>
      </c>
      <c r="K99" s="35">
        <v>264</v>
      </c>
      <c r="L99" s="228">
        <v>131</v>
      </c>
      <c r="M99" s="229">
        <v>133</v>
      </c>
      <c r="N99" s="35">
        <v>293</v>
      </c>
      <c r="O99" s="228">
        <v>144</v>
      </c>
      <c r="P99" s="229">
        <v>149</v>
      </c>
      <c r="Q99" s="35">
        <v>255</v>
      </c>
      <c r="R99" s="228">
        <v>126</v>
      </c>
      <c r="S99" s="229">
        <v>129</v>
      </c>
      <c r="T99" s="35">
        <v>263</v>
      </c>
      <c r="U99" s="228">
        <v>147</v>
      </c>
      <c r="V99" s="229">
        <v>116</v>
      </c>
      <c r="W99" s="35">
        <v>248</v>
      </c>
      <c r="X99" s="228">
        <v>130</v>
      </c>
      <c r="Y99" s="229">
        <v>118</v>
      </c>
    </row>
    <row r="100" spans="3:25" ht="13.5" customHeight="1" x14ac:dyDescent="0.4">
      <c r="C100" s="141"/>
      <c r="D100" s="122" t="s">
        <v>186</v>
      </c>
      <c r="E100" s="181">
        <v>571</v>
      </c>
      <c r="F100" s="228">
        <v>285</v>
      </c>
      <c r="G100" s="229">
        <v>286</v>
      </c>
      <c r="H100" s="35">
        <v>74</v>
      </c>
      <c r="I100" s="228">
        <v>42</v>
      </c>
      <c r="J100" s="229">
        <v>32</v>
      </c>
      <c r="K100" s="35">
        <v>104</v>
      </c>
      <c r="L100" s="228">
        <v>54</v>
      </c>
      <c r="M100" s="229">
        <v>50</v>
      </c>
      <c r="N100" s="35">
        <v>91</v>
      </c>
      <c r="O100" s="228">
        <v>32</v>
      </c>
      <c r="P100" s="229">
        <v>59</v>
      </c>
      <c r="Q100" s="35">
        <v>78</v>
      </c>
      <c r="R100" s="228">
        <v>53</v>
      </c>
      <c r="S100" s="229">
        <v>45</v>
      </c>
      <c r="T100" s="35">
        <v>97</v>
      </c>
      <c r="U100" s="228">
        <v>54</v>
      </c>
      <c r="V100" s="229">
        <v>43</v>
      </c>
      <c r="W100" s="35">
        <v>107</v>
      </c>
      <c r="X100" s="228">
        <v>50</v>
      </c>
      <c r="Y100" s="229">
        <v>57</v>
      </c>
    </row>
    <row r="101" spans="3:25" ht="13.5" customHeight="1" x14ac:dyDescent="0.4">
      <c r="C101" s="146"/>
      <c r="D101" s="204" t="s">
        <v>187</v>
      </c>
      <c r="E101" s="231">
        <v>804</v>
      </c>
      <c r="F101" s="232">
        <v>428</v>
      </c>
      <c r="G101" s="233">
        <v>376</v>
      </c>
      <c r="H101" s="124">
        <v>120</v>
      </c>
      <c r="I101" s="232">
        <v>73</v>
      </c>
      <c r="J101" s="233">
        <v>47</v>
      </c>
      <c r="K101" s="124">
        <v>139</v>
      </c>
      <c r="L101" s="232">
        <v>75</v>
      </c>
      <c r="M101" s="233">
        <v>64</v>
      </c>
      <c r="N101" s="124">
        <v>117</v>
      </c>
      <c r="O101" s="232">
        <v>65</v>
      </c>
      <c r="P101" s="233">
        <v>52</v>
      </c>
      <c r="Q101" s="124">
        <v>135</v>
      </c>
      <c r="R101" s="232">
        <v>73</v>
      </c>
      <c r="S101" s="233">
        <v>62</v>
      </c>
      <c r="T101" s="124">
        <v>143</v>
      </c>
      <c r="U101" s="232">
        <v>69</v>
      </c>
      <c r="V101" s="233">
        <v>74</v>
      </c>
      <c r="W101" s="124">
        <v>150</v>
      </c>
      <c r="X101" s="232">
        <v>73</v>
      </c>
      <c r="Y101" s="233">
        <v>77</v>
      </c>
    </row>
    <row r="102" spans="3:25" ht="13.5" customHeight="1" x14ac:dyDescent="0.4">
      <c r="C102" s="136" t="s">
        <v>193</v>
      </c>
      <c r="D102" s="216" t="s">
        <v>60</v>
      </c>
      <c r="E102" s="243">
        <f t="shared" ref="E102:Y102" si="0">SUM(E103:E106)</f>
        <v>8601</v>
      </c>
      <c r="F102" s="237">
        <f t="shared" si="0"/>
        <v>4503</v>
      </c>
      <c r="G102" s="240">
        <f t="shared" si="0"/>
        <v>4098</v>
      </c>
      <c r="H102" s="243">
        <f t="shared" si="0"/>
        <v>1407</v>
      </c>
      <c r="I102" s="237">
        <f t="shared" si="0"/>
        <v>777</v>
      </c>
      <c r="J102" s="240">
        <f t="shared" si="0"/>
        <v>630</v>
      </c>
      <c r="K102" s="243">
        <f t="shared" si="0"/>
        <v>1434</v>
      </c>
      <c r="L102" s="237">
        <f t="shared" si="0"/>
        <v>739</v>
      </c>
      <c r="M102" s="240">
        <f t="shared" si="0"/>
        <v>695</v>
      </c>
      <c r="N102" s="243">
        <f t="shared" si="0"/>
        <v>1472</v>
      </c>
      <c r="O102" s="237">
        <f t="shared" si="0"/>
        <v>751</v>
      </c>
      <c r="P102" s="240">
        <f t="shared" si="0"/>
        <v>721</v>
      </c>
      <c r="Q102" s="243">
        <f t="shared" si="0"/>
        <v>1457</v>
      </c>
      <c r="R102" s="237">
        <f t="shared" si="0"/>
        <v>772</v>
      </c>
      <c r="S102" s="240">
        <f t="shared" si="0"/>
        <v>686</v>
      </c>
      <c r="T102" s="243">
        <f t="shared" si="0"/>
        <v>1448</v>
      </c>
      <c r="U102" s="237">
        <f t="shared" si="0"/>
        <v>750</v>
      </c>
      <c r="V102" s="240">
        <f t="shared" si="0"/>
        <v>698</v>
      </c>
      <c r="W102" s="243">
        <f t="shared" si="0"/>
        <v>1382</v>
      </c>
      <c r="X102" s="237">
        <f t="shared" si="0"/>
        <v>714</v>
      </c>
      <c r="Y102" s="240">
        <f t="shared" si="0"/>
        <v>668</v>
      </c>
    </row>
    <row r="103" spans="3:25" ht="13.5" customHeight="1" x14ac:dyDescent="0.4">
      <c r="C103" s="141"/>
      <c r="D103" s="122" t="s">
        <v>184</v>
      </c>
      <c r="E103" s="181">
        <v>5685</v>
      </c>
      <c r="F103" s="228">
        <v>2982</v>
      </c>
      <c r="G103" s="229">
        <v>2703</v>
      </c>
      <c r="H103" s="35">
        <v>955</v>
      </c>
      <c r="I103" s="228">
        <v>540</v>
      </c>
      <c r="J103" s="229">
        <v>415</v>
      </c>
      <c r="K103" s="35">
        <v>965</v>
      </c>
      <c r="L103" s="228">
        <v>483</v>
      </c>
      <c r="M103" s="229">
        <v>482</v>
      </c>
      <c r="N103" s="35">
        <v>971</v>
      </c>
      <c r="O103" s="228">
        <v>495</v>
      </c>
      <c r="P103" s="229">
        <v>476</v>
      </c>
      <c r="Q103" s="35">
        <v>957</v>
      </c>
      <c r="R103" s="228">
        <v>525</v>
      </c>
      <c r="S103" s="229">
        <v>432</v>
      </c>
      <c r="T103" s="35">
        <v>963</v>
      </c>
      <c r="U103" s="228">
        <v>497</v>
      </c>
      <c r="V103" s="229">
        <v>466</v>
      </c>
      <c r="W103" s="35">
        <v>874</v>
      </c>
      <c r="X103" s="228">
        <v>442</v>
      </c>
      <c r="Y103" s="229">
        <v>432</v>
      </c>
    </row>
    <row r="104" spans="3:25" ht="13.5" customHeight="1" x14ac:dyDescent="0.4">
      <c r="C104" s="141"/>
      <c r="D104" s="122" t="s">
        <v>185</v>
      </c>
      <c r="E104" s="181">
        <v>1571</v>
      </c>
      <c r="F104" s="228">
        <v>804</v>
      </c>
      <c r="G104" s="229">
        <v>767</v>
      </c>
      <c r="H104" s="35">
        <v>240</v>
      </c>
      <c r="I104" s="228">
        <v>119</v>
      </c>
      <c r="J104" s="229">
        <v>121</v>
      </c>
      <c r="K104" s="35">
        <v>270</v>
      </c>
      <c r="L104" s="228">
        <v>141</v>
      </c>
      <c r="M104" s="229">
        <v>129</v>
      </c>
      <c r="N104" s="35">
        <v>256</v>
      </c>
      <c r="O104" s="228">
        <v>126</v>
      </c>
      <c r="P104" s="229">
        <v>130</v>
      </c>
      <c r="Q104" s="35">
        <v>288</v>
      </c>
      <c r="R104" s="228">
        <v>144</v>
      </c>
      <c r="S104" s="229">
        <v>144</v>
      </c>
      <c r="T104" s="35">
        <v>252</v>
      </c>
      <c r="U104" s="228">
        <v>125</v>
      </c>
      <c r="V104" s="229">
        <v>127</v>
      </c>
      <c r="W104" s="35">
        <v>265</v>
      </c>
      <c r="X104" s="228">
        <v>149</v>
      </c>
      <c r="Y104" s="229">
        <v>116</v>
      </c>
    </row>
    <row r="105" spans="3:25" ht="13.5" customHeight="1" x14ac:dyDescent="0.4">
      <c r="C105" s="141"/>
      <c r="D105" s="122" t="s">
        <v>186</v>
      </c>
      <c r="E105" s="181">
        <v>555</v>
      </c>
      <c r="F105" s="228">
        <v>285</v>
      </c>
      <c r="G105" s="229">
        <v>270</v>
      </c>
      <c r="H105" s="35">
        <v>94</v>
      </c>
      <c r="I105" s="228">
        <v>51</v>
      </c>
      <c r="J105" s="229">
        <v>43</v>
      </c>
      <c r="K105" s="35">
        <v>74</v>
      </c>
      <c r="L105" s="228">
        <v>41</v>
      </c>
      <c r="M105" s="229">
        <v>33</v>
      </c>
      <c r="N105" s="35">
        <v>106</v>
      </c>
      <c r="O105" s="228">
        <v>55</v>
      </c>
      <c r="P105" s="229">
        <v>51</v>
      </c>
      <c r="Q105" s="35">
        <v>89</v>
      </c>
      <c r="R105" s="228">
        <v>34</v>
      </c>
      <c r="S105" s="229">
        <v>55</v>
      </c>
      <c r="T105" s="35">
        <v>97</v>
      </c>
      <c r="U105" s="228">
        <v>52</v>
      </c>
      <c r="V105" s="229">
        <v>45</v>
      </c>
      <c r="W105" s="35">
        <v>95</v>
      </c>
      <c r="X105" s="228">
        <v>52</v>
      </c>
      <c r="Y105" s="229">
        <v>43</v>
      </c>
    </row>
    <row r="106" spans="3:25" ht="13.5" customHeight="1" x14ac:dyDescent="0.4">
      <c r="C106" s="146"/>
      <c r="D106" s="204" t="s">
        <v>187</v>
      </c>
      <c r="E106" s="231">
        <v>790</v>
      </c>
      <c r="F106" s="232">
        <v>432</v>
      </c>
      <c r="G106" s="233">
        <v>358</v>
      </c>
      <c r="H106" s="124">
        <v>118</v>
      </c>
      <c r="I106" s="232">
        <v>67</v>
      </c>
      <c r="J106" s="233">
        <v>51</v>
      </c>
      <c r="K106" s="124">
        <v>125</v>
      </c>
      <c r="L106" s="232">
        <v>74</v>
      </c>
      <c r="M106" s="233">
        <v>51</v>
      </c>
      <c r="N106" s="124">
        <v>139</v>
      </c>
      <c r="O106" s="232">
        <v>75</v>
      </c>
      <c r="P106" s="233">
        <v>64</v>
      </c>
      <c r="Q106" s="124">
        <v>123</v>
      </c>
      <c r="R106" s="232">
        <v>69</v>
      </c>
      <c r="S106" s="233">
        <v>55</v>
      </c>
      <c r="T106" s="124">
        <v>136</v>
      </c>
      <c r="U106" s="232">
        <v>76</v>
      </c>
      <c r="V106" s="233">
        <v>60</v>
      </c>
      <c r="W106" s="124">
        <v>148</v>
      </c>
      <c r="X106" s="232">
        <v>71</v>
      </c>
      <c r="Y106" s="233">
        <v>77</v>
      </c>
    </row>
    <row r="107" spans="3:25" ht="16.5" customHeight="1" x14ac:dyDescent="0.4">
      <c r="Y107" s="244" t="s">
        <v>87</v>
      </c>
    </row>
  </sheetData>
  <mergeCells count="22">
    <mergeCell ref="C87:C91"/>
    <mergeCell ref="C92:C96"/>
    <mergeCell ref="C97:C101"/>
    <mergeCell ref="C102:C106"/>
    <mergeCell ref="C57:C61"/>
    <mergeCell ref="C62:C66"/>
    <mergeCell ref="C67:C71"/>
    <mergeCell ref="C72:C76"/>
    <mergeCell ref="C77:C81"/>
    <mergeCell ref="C82:C86"/>
    <mergeCell ref="C27:C31"/>
    <mergeCell ref="C32:C36"/>
    <mergeCell ref="C37:C41"/>
    <mergeCell ref="C42:C46"/>
    <mergeCell ref="C47:C51"/>
    <mergeCell ref="C52:C56"/>
    <mergeCell ref="C5:C6"/>
    <mergeCell ref="D5:D6"/>
    <mergeCell ref="C7:C11"/>
    <mergeCell ref="C12:C16"/>
    <mergeCell ref="C17:C21"/>
    <mergeCell ref="C22:C26"/>
  </mergeCells>
  <phoneticPr fontId="4"/>
  <hyperlinks>
    <hyperlink ref="A1" location="基本情報!C91" display="基本情報"/>
  </hyperlinks>
  <pageMargins left="0.70866141732283472" right="0.70866141732283472" top="0.74803149606299213" bottom="0.74803149606299213" header="0.31496062992125984" footer="0.31496062992125984"/>
  <pageSetup paperSize="9" scale="64" fitToWidth="0" orientation="landscape" r:id="rId1"/>
  <rowBreaks count="1" manualBreakCount="1">
    <brk id="56" min="2" max="2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3">
    <tabColor rgb="FF99CCFF"/>
    <pageSetUpPr fitToPage="1"/>
  </sheetPr>
  <dimension ref="A1:O41"/>
  <sheetViews>
    <sheetView zoomScaleNormal="100" zoomScaleSheetLayoutView="85" workbookViewId="0">
      <selection activeCell="C4" sqref="C4"/>
    </sheetView>
  </sheetViews>
  <sheetFormatPr defaultColWidth="9" defaultRowHeight="13.5" x14ac:dyDescent="0.4"/>
  <cols>
    <col min="1" max="1" width="4.625" style="36" customWidth="1"/>
    <col min="2" max="2" width="2.125" style="36" customWidth="1"/>
    <col min="3" max="3" width="25" style="36" customWidth="1"/>
    <col min="4" max="14" width="10.625" style="36" customWidth="1"/>
    <col min="15" max="16384" width="9" style="36"/>
  </cols>
  <sheetData>
    <row r="1" spans="1:15" x14ac:dyDescent="0.4">
      <c r="A1" s="7" t="s">
        <v>2</v>
      </c>
      <c r="B1" s="8"/>
    </row>
    <row r="2" spans="1:15" x14ac:dyDescent="0.4">
      <c r="A2" s="10"/>
      <c r="B2" s="8"/>
    </row>
    <row r="3" spans="1:15" ht="21" customHeight="1" x14ac:dyDescent="0.4">
      <c r="C3" s="11" t="s">
        <v>194</v>
      </c>
      <c r="D3" s="120"/>
      <c r="E3" s="120"/>
      <c r="F3" s="120"/>
      <c r="G3" s="120"/>
      <c r="N3" s="35"/>
    </row>
    <row r="4" spans="1:15" ht="16.5" customHeight="1" x14ac:dyDescent="0.4">
      <c r="D4" s="245"/>
      <c r="E4" s="245"/>
      <c r="F4" s="245"/>
      <c r="G4" s="245"/>
      <c r="N4" s="35" t="s">
        <v>48</v>
      </c>
    </row>
    <row r="5" spans="1:15" ht="20.25" customHeight="1" x14ac:dyDescent="0.4">
      <c r="C5" s="163" t="s">
        <v>195</v>
      </c>
      <c r="D5" s="246" t="s">
        <v>51</v>
      </c>
      <c r="E5" s="247"/>
      <c r="F5" s="248" t="s">
        <v>196</v>
      </c>
      <c r="G5" s="248"/>
      <c r="H5" s="248"/>
      <c r="I5" s="249"/>
      <c r="J5" s="250" t="s">
        <v>127</v>
      </c>
      <c r="K5" s="250"/>
      <c r="L5" s="251"/>
      <c r="M5" s="252" t="s">
        <v>197</v>
      </c>
      <c r="N5" s="253"/>
    </row>
    <row r="6" spans="1:15" ht="20.25" customHeight="1" x14ac:dyDescent="0.4">
      <c r="C6" s="167"/>
      <c r="D6" s="254"/>
      <c r="E6" s="255"/>
      <c r="F6" s="250" t="s">
        <v>129</v>
      </c>
      <c r="G6" s="256"/>
      <c r="H6" s="257" t="s">
        <v>58</v>
      </c>
      <c r="I6" s="258" t="s">
        <v>59</v>
      </c>
      <c r="J6" s="259" t="s">
        <v>129</v>
      </c>
      <c r="K6" s="257" t="s">
        <v>58</v>
      </c>
      <c r="L6" s="260" t="s">
        <v>59</v>
      </c>
      <c r="M6" s="261"/>
      <c r="N6" s="262"/>
    </row>
    <row r="7" spans="1:15" ht="18.75" customHeight="1" x14ac:dyDescent="0.4">
      <c r="C7" s="241" t="s">
        <v>60</v>
      </c>
      <c r="D7" s="242">
        <f t="shared" ref="D7:L7" si="0">SUM(D9,D20,D25,D29)</f>
        <v>290</v>
      </c>
      <c r="E7" s="263">
        <f t="shared" si="0"/>
        <v>107</v>
      </c>
      <c r="F7" s="242">
        <f t="shared" si="0"/>
        <v>8601</v>
      </c>
      <c r="G7" s="264">
        <f t="shared" si="0"/>
        <v>573</v>
      </c>
      <c r="H7" s="265">
        <f t="shared" si="0"/>
        <v>4503</v>
      </c>
      <c r="I7" s="266">
        <f t="shared" si="0"/>
        <v>4098</v>
      </c>
      <c r="J7" s="242">
        <f t="shared" si="0"/>
        <v>532</v>
      </c>
      <c r="K7" s="237">
        <f t="shared" si="0"/>
        <v>176</v>
      </c>
      <c r="L7" s="238">
        <f t="shared" si="0"/>
        <v>356</v>
      </c>
      <c r="M7" s="267">
        <f>F7/D7</f>
        <v>29.658620689655173</v>
      </c>
      <c r="N7" s="268">
        <f>G7/E7</f>
        <v>5.3551401869158877</v>
      </c>
      <c r="O7" s="269"/>
    </row>
    <row r="8" spans="1:15" ht="14.25" x14ac:dyDescent="0.4">
      <c r="C8" s="180"/>
      <c r="D8" s="270"/>
      <c r="E8" s="271"/>
      <c r="F8" s="270"/>
      <c r="G8" s="272"/>
      <c r="H8" s="273"/>
      <c r="I8" s="274"/>
      <c r="J8" s="270"/>
      <c r="K8" s="275"/>
      <c r="L8" s="276"/>
      <c r="M8" s="277"/>
      <c r="N8" s="278"/>
      <c r="O8" s="269"/>
    </row>
    <row r="9" spans="1:15" ht="21.75" customHeight="1" x14ac:dyDescent="0.4">
      <c r="C9" s="279" t="s">
        <v>61</v>
      </c>
      <c r="D9" s="280">
        <f>SUM(D10:D18)</f>
        <v>186</v>
      </c>
      <c r="E9" s="281">
        <f>SUM(E10:E18)</f>
        <v>64</v>
      </c>
      <c r="F9" s="282">
        <f t="shared" ref="F9:L9" si="1">SUM(F10:F18)</f>
        <v>5685</v>
      </c>
      <c r="G9" s="283">
        <f t="shared" si="1"/>
        <v>387</v>
      </c>
      <c r="H9" s="284">
        <f t="shared" si="1"/>
        <v>2982</v>
      </c>
      <c r="I9" s="285">
        <f t="shared" si="1"/>
        <v>2703</v>
      </c>
      <c r="J9" s="280">
        <f t="shared" si="1"/>
        <v>323</v>
      </c>
      <c r="K9" s="284">
        <f t="shared" si="1"/>
        <v>108</v>
      </c>
      <c r="L9" s="285">
        <f t="shared" si="1"/>
        <v>215</v>
      </c>
      <c r="M9" s="286">
        <f>F9/D9</f>
        <v>30.56451612903226</v>
      </c>
      <c r="N9" s="287">
        <f>G9/E9</f>
        <v>6.046875</v>
      </c>
    </row>
    <row r="10" spans="1:15" ht="17.25" customHeight="1" x14ac:dyDescent="0.4">
      <c r="C10" s="288" t="s">
        <v>62</v>
      </c>
      <c r="D10" s="270">
        <v>12</v>
      </c>
      <c r="E10" s="271">
        <v>6</v>
      </c>
      <c r="F10" s="270">
        <v>382</v>
      </c>
      <c r="G10" s="272">
        <v>41</v>
      </c>
      <c r="H10" s="289">
        <v>219</v>
      </c>
      <c r="I10" s="290">
        <v>163</v>
      </c>
      <c r="J10" s="291">
        <f t="shared" ref="J10:J18" si="2">SUM(K10:L10)</f>
        <v>25</v>
      </c>
      <c r="K10" s="289">
        <v>10</v>
      </c>
      <c r="L10" s="276">
        <v>15</v>
      </c>
      <c r="M10" s="292">
        <f t="shared" ref="M10:N18" si="3">F10/D10</f>
        <v>31.833333333333332</v>
      </c>
      <c r="N10" s="293">
        <f t="shared" si="3"/>
        <v>6.833333333333333</v>
      </c>
      <c r="O10" s="269"/>
    </row>
    <row r="11" spans="1:15" ht="17.25" customHeight="1" x14ac:dyDescent="0.4">
      <c r="C11" s="288" t="s">
        <v>63</v>
      </c>
      <c r="D11" s="270">
        <v>26</v>
      </c>
      <c r="E11" s="271">
        <v>8</v>
      </c>
      <c r="F11" s="270">
        <v>785</v>
      </c>
      <c r="G11" s="272">
        <v>53</v>
      </c>
      <c r="H11" s="289">
        <v>409</v>
      </c>
      <c r="I11" s="290">
        <v>376</v>
      </c>
      <c r="J11" s="291">
        <f t="shared" si="2"/>
        <v>34</v>
      </c>
      <c r="K11" s="289">
        <v>11</v>
      </c>
      <c r="L11" s="276">
        <v>23</v>
      </c>
      <c r="M11" s="292">
        <f t="shared" si="3"/>
        <v>30.192307692307693</v>
      </c>
      <c r="N11" s="293">
        <f t="shared" si="3"/>
        <v>6.625</v>
      </c>
    </row>
    <row r="12" spans="1:15" ht="17.25" customHeight="1" x14ac:dyDescent="0.4">
      <c r="C12" s="288" t="s">
        <v>64</v>
      </c>
      <c r="D12" s="270">
        <v>16</v>
      </c>
      <c r="E12" s="271">
        <v>6</v>
      </c>
      <c r="F12" s="270">
        <v>491</v>
      </c>
      <c r="G12" s="272">
        <v>29</v>
      </c>
      <c r="H12" s="289">
        <v>257</v>
      </c>
      <c r="I12" s="290">
        <v>234</v>
      </c>
      <c r="J12" s="291">
        <f t="shared" si="2"/>
        <v>31</v>
      </c>
      <c r="K12" s="289">
        <v>11</v>
      </c>
      <c r="L12" s="276">
        <v>20</v>
      </c>
      <c r="M12" s="292">
        <f t="shared" si="3"/>
        <v>30.6875</v>
      </c>
      <c r="N12" s="293">
        <f t="shared" si="3"/>
        <v>4.833333333333333</v>
      </c>
    </row>
    <row r="13" spans="1:15" ht="17.25" customHeight="1" x14ac:dyDescent="0.4">
      <c r="C13" s="288" t="s">
        <v>65</v>
      </c>
      <c r="D13" s="270">
        <v>28</v>
      </c>
      <c r="E13" s="271">
        <v>10</v>
      </c>
      <c r="F13" s="270">
        <v>890</v>
      </c>
      <c r="G13" s="272">
        <v>68</v>
      </c>
      <c r="H13" s="289">
        <v>443</v>
      </c>
      <c r="I13" s="290">
        <v>447</v>
      </c>
      <c r="J13" s="291">
        <f t="shared" si="2"/>
        <v>51</v>
      </c>
      <c r="K13" s="289">
        <v>17</v>
      </c>
      <c r="L13" s="276">
        <v>34</v>
      </c>
      <c r="M13" s="292">
        <f>F13/D13</f>
        <v>31.785714285714285</v>
      </c>
      <c r="N13" s="293">
        <f t="shared" si="3"/>
        <v>6.8</v>
      </c>
    </row>
    <row r="14" spans="1:15" ht="17.25" customHeight="1" x14ac:dyDescent="0.4">
      <c r="C14" s="288" t="s">
        <v>66</v>
      </c>
      <c r="D14" s="270">
        <v>12</v>
      </c>
      <c r="E14" s="271">
        <v>4</v>
      </c>
      <c r="F14" s="270">
        <v>299</v>
      </c>
      <c r="G14" s="272">
        <v>17</v>
      </c>
      <c r="H14" s="289">
        <v>150</v>
      </c>
      <c r="I14" s="290">
        <v>149</v>
      </c>
      <c r="J14" s="291">
        <f t="shared" si="2"/>
        <v>24</v>
      </c>
      <c r="K14" s="289">
        <v>8</v>
      </c>
      <c r="L14" s="276">
        <v>16</v>
      </c>
      <c r="M14" s="292">
        <f t="shared" si="3"/>
        <v>24.916666666666668</v>
      </c>
      <c r="N14" s="293">
        <f t="shared" si="3"/>
        <v>4.25</v>
      </c>
    </row>
    <row r="15" spans="1:15" ht="17.25" customHeight="1" x14ac:dyDescent="0.4">
      <c r="C15" s="288" t="s">
        <v>67</v>
      </c>
      <c r="D15" s="270">
        <v>22</v>
      </c>
      <c r="E15" s="271">
        <v>7</v>
      </c>
      <c r="F15" s="270">
        <v>650</v>
      </c>
      <c r="G15" s="272">
        <v>41</v>
      </c>
      <c r="H15" s="289">
        <v>344</v>
      </c>
      <c r="I15" s="290">
        <v>306</v>
      </c>
      <c r="J15" s="291">
        <f t="shared" si="2"/>
        <v>36</v>
      </c>
      <c r="K15" s="289">
        <v>15</v>
      </c>
      <c r="L15" s="276">
        <v>21</v>
      </c>
      <c r="M15" s="292">
        <f t="shared" si="3"/>
        <v>29.545454545454547</v>
      </c>
      <c r="N15" s="293">
        <f t="shared" si="3"/>
        <v>5.8571428571428568</v>
      </c>
    </row>
    <row r="16" spans="1:15" ht="17.25" customHeight="1" x14ac:dyDescent="0.4">
      <c r="C16" s="288" t="s">
        <v>68</v>
      </c>
      <c r="D16" s="270">
        <v>24</v>
      </c>
      <c r="E16" s="271">
        <v>11</v>
      </c>
      <c r="F16" s="270">
        <v>739</v>
      </c>
      <c r="G16" s="272">
        <v>62</v>
      </c>
      <c r="H16" s="289">
        <v>410</v>
      </c>
      <c r="I16" s="290">
        <v>329</v>
      </c>
      <c r="J16" s="291">
        <f t="shared" si="2"/>
        <v>45</v>
      </c>
      <c r="K16" s="289">
        <v>10</v>
      </c>
      <c r="L16" s="276">
        <v>35</v>
      </c>
      <c r="M16" s="292">
        <f t="shared" si="3"/>
        <v>30.791666666666668</v>
      </c>
      <c r="N16" s="293">
        <f t="shared" si="3"/>
        <v>5.6363636363636367</v>
      </c>
    </row>
    <row r="17" spans="3:14" ht="17.25" customHeight="1" x14ac:dyDescent="0.4">
      <c r="C17" s="288" t="s">
        <v>69</v>
      </c>
      <c r="D17" s="270">
        <v>27</v>
      </c>
      <c r="E17" s="271">
        <v>5</v>
      </c>
      <c r="F17" s="270">
        <v>852</v>
      </c>
      <c r="G17" s="272">
        <v>33</v>
      </c>
      <c r="H17" s="289">
        <v>444</v>
      </c>
      <c r="I17" s="290">
        <v>408</v>
      </c>
      <c r="J17" s="291">
        <f t="shared" si="2"/>
        <v>42</v>
      </c>
      <c r="K17" s="289">
        <v>16</v>
      </c>
      <c r="L17" s="276">
        <v>26</v>
      </c>
      <c r="M17" s="292">
        <f t="shared" si="3"/>
        <v>31.555555555555557</v>
      </c>
      <c r="N17" s="293">
        <f t="shared" si="3"/>
        <v>6.6</v>
      </c>
    </row>
    <row r="18" spans="3:14" ht="17.25" customHeight="1" x14ac:dyDescent="0.4">
      <c r="C18" s="288" t="s">
        <v>70</v>
      </c>
      <c r="D18" s="270">
        <v>19</v>
      </c>
      <c r="E18" s="271">
        <v>7</v>
      </c>
      <c r="F18" s="270">
        <v>597</v>
      </c>
      <c r="G18" s="272">
        <v>43</v>
      </c>
      <c r="H18" s="289">
        <v>306</v>
      </c>
      <c r="I18" s="290">
        <v>291</v>
      </c>
      <c r="J18" s="291">
        <f t="shared" si="2"/>
        <v>35</v>
      </c>
      <c r="K18" s="289">
        <v>10</v>
      </c>
      <c r="L18" s="276">
        <v>25</v>
      </c>
      <c r="M18" s="292">
        <f t="shared" si="3"/>
        <v>31.421052631578949</v>
      </c>
      <c r="N18" s="293">
        <f t="shared" si="3"/>
        <v>6.1428571428571432</v>
      </c>
    </row>
    <row r="19" spans="3:14" ht="14.25" x14ac:dyDescent="0.4">
      <c r="C19" s="288"/>
      <c r="D19" s="270"/>
      <c r="E19" s="271"/>
      <c r="F19" s="270"/>
      <c r="G19" s="272"/>
      <c r="H19" s="289"/>
      <c r="I19" s="290"/>
      <c r="J19" s="270"/>
      <c r="K19" s="275"/>
      <c r="L19" s="276"/>
      <c r="M19" s="292"/>
      <c r="N19" s="293"/>
    </row>
    <row r="20" spans="3:14" ht="21.75" customHeight="1" x14ac:dyDescent="0.4">
      <c r="C20" s="279" t="s">
        <v>71</v>
      </c>
      <c r="D20" s="280">
        <f>SUM(D21:D23)</f>
        <v>51</v>
      </c>
      <c r="E20" s="281">
        <f t="shared" ref="E20:L20" si="4">SUM(E21:E23)</f>
        <v>22</v>
      </c>
      <c r="F20" s="282">
        <f t="shared" si="4"/>
        <v>1571</v>
      </c>
      <c r="G20" s="283">
        <f t="shared" si="4"/>
        <v>93</v>
      </c>
      <c r="H20" s="284">
        <f t="shared" si="4"/>
        <v>804</v>
      </c>
      <c r="I20" s="285">
        <f t="shared" si="4"/>
        <v>767</v>
      </c>
      <c r="J20" s="280">
        <f t="shared" si="4"/>
        <v>100</v>
      </c>
      <c r="K20" s="284">
        <f t="shared" si="4"/>
        <v>31</v>
      </c>
      <c r="L20" s="285">
        <f t="shared" si="4"/>
        <v>69</v>
      </c>
      <c r="M20" s="286">
        <f t="shared" ref="M20:N23" si="5">F20/D20</f>
        <v>30.803921568627452</v>
      </c>
      <c r="N20" s="287">
        <f t="shared" si="5"/>
        <v>4.2272727272727275</v>
      </c>
    </row>
    <row r="21" spans="3:14" ht="17.25" customHeight="1" x14ac:dyDescent="0.4">
      <c r="C21" s="288" t="s">
        <v>72</v>
      </c>
      <c r="D21" s="270">
        <v>13</v>
      </c>
      <c r="E21" s="271">
        <v>5</v>
      </c>
      <c r="F21" s="270">
        <v>404</v>
      </c>
      <c r="G21" s="272">
        <v>15</v>
      </c>
      <c r="H21" s="289">
        <v>190</v>
      </c>
      <c r="I21" s="290">
        <v>214</v>
      </c>
      <c r="J21" s="291">
        <f>SUM(K21:L21)</f>
        <v>26</v>
      </c>
      <c r="K21" s="289">
        <v>8</v>
      </c>
      <c r="L21" s="276">
        <v>18</v>
      </c>
      <c r="M21" s="292">
        <f t="shared" si="5"/>
        <v>31.076923076923077</v>
      </c>
      <c r="N21" s="293">
        <f t="shared" si="5"/>
        <v>3</v>
      </c>
    </row>
    <row r="22" spans="3:14" ht="17.25" customHeight="1" x14ac:dyDescent="0.4">
      <c r="C22" s="288" t="s">
        <v>73</v>
      </c>
      <c r="D22" s="270">
        <v>13</v>
      </c>
      <c r="E22" s="271">
        <v>5</v>
      </c>
      <c r="F22" s="270">
        <v>388</v>
      </c>
      <c r="G22" s="272">
        <v>20</v>
      </c>
      <c r="H22" s="289">
        <v>210</v>
      </c>
      <c r="I22" s="290">
        <v>178</v>
      </c>
      <c r="J22" s="291">
        <f>SUM(K22:L22)</f>
        <v>25</v>
      </c>
      <c r="K22" s="289">
        <v>7</v>
      </c>
      <c r="L22" s="276">
        <v>18</v>
      </c>
      <c r="M22" s="292">
        <f t="shared" si="5"/>
        <v>29.846153846153847</v>
      </c>
      <c r="N22" s="293">
        <f t="shared" si="5"/>
        <v>4</v>
      </c>
    </row>
    <row r="23" spans="3:14" ht="17.25" customHeight="1" x14ac:dyDescent="0.4">
      <c r="C23" s="288" t="s">
        <v>74</v>
      </c>
      <c r="D23" s="270">
        <v>25</v>
      </c>
      <c r="E23" s="271">
        <v>12</v>
      </c>
      <c r="F23" s="270">
        <v>779</v>
      </c>
      <c r="G23" s="272">
        <v>58</v>
      </c>
      <c r="H23" s="289">
        <v>404</v>
      </c>
      <c r="I23" s="290">
        <v>375</v>
      </c>
      <c r="J23" s="291">
        <f>SUM(K23:L23)</f>
        <v>49</v>
      </c>
      <c r="K23" s="289">
        <v>16</v>
      </c>
      <c r="L23" s="276">
        <v>33</v>
      </c>
      <c r="M23" s="292">
        <f t="shared" si="5"/>
        <v>31.16</v>
      </c>
      <c r="N23" s="293">
        <f t="shared" si="5"/>
        <v>4.833333333333333</v>
      </c>
    </row>
    <row r="24" spans="3:14" ht="14.25" x14ac:dyDescent="0.4">
      <c r="C24" s="288"/>
      <c r="D24" s="270"/>
      <c r="E24" s="271"/>
      <c r="F24" s="270"/>
      <c r="G24" s="272"/>
      <c r="H24" s="289"/>
      <c r="I24" s="290"/>
      <c r="J24" s="270"/>
      <c r="K24" s="275"/>
      <c r="L24" s="276"/>
      <c r="M24" s="292"/>
      <c r="N24" s="293"/>
    </row>
    <row r="25" spans="3:14" ht="21.75" customHeight="1" x14ac:dyDescent="0.4">
      <c r="C25" s="279" t="s">
        <v>75</v>
      </c>
      <c r="D25" s="280">
        <f>SUM(D26:D27)</f>
        <v>21</v>
      </c>
      <c r="E25" s="281">
        <f t="shared" ref="E25:L25" si="6">SUM(E26:E27)</f>
        <v>9</v>
      </c>
      <c r="F25" s="282">
        <f t="shared" si="6"/>
        <v>555</v>
      </c>
      <c r="G25" s="283">
        <f t="shared" si="6"/>
        <v>43</v>
      </c>
      <c r="H25" s="284">
        <f t="shared" si="6"/>
        <v>285</v>
      </c>
      <c r="I25" s="285">
        <f t="shared" si="6"/>
        <v>270</v>
      </c>
      <c r="J25" s="280">
        <f t="shared" si="6"/>
        <v>39</v>
      </c>
      <c r="K25" s="284">
        <f t="shared" si="6"/>
        <v>12</v>
      </c>
      <c r="L25" s="285">
        <f t="shared" si="6"/>
        <v>27</v>
      </c>
      <c r="M25" s="286">
        <f t="shared" ref="M25:N27" si="7">F25/D25</f>
        <v>26.428571428571427</v>
      </c>
      <c r="N25" s="287">
        <f t="shared" si="7"/>
        <v>4.7777777777777777</v>
      </c>
    </row>
    <row r="26" spans="3:14" ht="17.25" customHeight="1" x14ac:dyDescent="0.4">
      <c r="C26" s="288" t="s">
        <v>198</v>
      </c>
      <c r="D26" s="270">
        <v>15</v>
      </c>
      <c r="E26" s="271">
        <v>7</v>
      </c>
      <c r="F26" s="270">
        <v>454</v>
      </c>
      <c r="G26" s="272">
        <v>32</v>
      </c>
      <c r="H26" s="289">
        <v>230</v>
      </c>
      <c r="I26" s="290">
        <v>224</v>
      </c>
      <c r="J26" s="291">
        <f>SUM(K26:L26)</f>
        <v>27</v>
      </c>
      <c r="K26" s="289">
        <v>8</v>
      </c>
      <c r="L26" s="276">
        <v>19</v>
      </c>
      <c r="M26" s="292">
        <f t="shared" si="7"/>
        <v>30.266666666666666</v>
      </c>
      <c r="N26" s="293">
        <f>G26/E26</f>
        <v>4.5714285714285712</v>
      </c>
    </row>
    <row r="27" spans="3:14" ht="17.25" customHeight="1" x14ac:dyDescent="0.4">
      <c r="C27" s="288" t="s">
        <v>199</v>
      </c>
      <c r="D27" s="270">
        <v>6</v>
      </c>
      <c r="E27" s="271">
        <v>2</v>
      </c>
      <c r="F27" s="270">
        <v>101</v>
      </c>
      <c r="G27" s="272">
        <v>11</v>
      </c>
      <c r="H27" s="289">
        <v>55</v>
      </c>
      <c r="I27" s="290">
        <v>46</v>
      </c>
      <c r="J27" s="291">
        <f>SUM(K27:L27)</f>
        <v>12</v>
      </c>
      <c r="K27" s="289">
        <v>4</v>
      </c>
      <c r="L27" s="276">
        <v>8</v>
      </c>
      <c r="M27" s="292">
        <f t="shared" si="7"/>
        <v>16.833333333333332</v>
      </c>
      <c r="N27" s="293">
        <f t="shared" si="7"/>
        <v>5.5</v>
      </c>
    </row>
    <row r="28" spans="3:14" ht="14.25" x14ac:dyDescent="0.4">
      <c r="C28" s="288"/>
      <c r="D28" s="270"/>
      <c r="E28" s="271"/>
      <c r="F28" s="270"/>
      <c r="G28" s="272"/>
      <c r="H28" s="289"/>
      <c r="I28" s="290"/>
      <c r="J28" s="270"/>
      <c r="K28" s="275"/>
      <c r="L28" s="276"/>
      <c r="M28" s="292"/>
      <c r="N28" s="293"/>
    </row>
    <row r="29" spans="3:14" ht="21.75" customHeight="1" x14ac:dyDescent="0.4">
      <c r="C29" s="279" t="s">
        <v>78</v>
      </c>
      <c r="D29" s="280">
        <f>SUM(D30:D33)</f>
        <v>32</v>
      </c>
      <c r="E29" s="281">
        <f t="shared" ref="E29:L29" si="8">SUM(E30:E33)</f>
        <v>12</v>
      </c>
      <c r="F29" s="282">
        <f t="shared" si="8"/>
        <v>790</v>
      </c>
      <c r="G29" s="283">
        <f t="shared" si="8"/>
        <v>50</v>
      </c>
      <c r="H29" s="284">
        <f t="shared" si="8"/>
        <v>432</v>
      </c>
      <c r="I29" s="285">
        <f t="shared" si="8"/>
        <v>358</v>
      </c>
      <c r="J29" s="280">
        <f t="shared" si="8"/>
        <v>70</v>
      </c>
      <c r="K29" s="284">
        <f t="shared" si="8"/>
        <v>25</v>
      </c>
      <c r="L29" s="285">
        <f t="shared" si="8"/>
        <v>45</v>
      </c>
      <c r="M29" s="286">
        <f t="shared" ref="M29:N32" si="9">F29/D29</f>
        <v>24.6875</v>
      </c>
      <c r="N29" s="287">
        <f t="shared" si="9"/>
        <v>4.166666666666667</v>
      </c>
    </row>
    <row r="30" spans="3:14" ht="17.25" customHeight="1" x14ac:dyDescent="0.4">
      <c r="C30" s="288" t="s">
        <v>79</v>
      </c>
      <c r="D30" s="270">
        <v>12</v>
      </c>
      <c r="E30" s="271">
        <v>4</v>
      </c>
      <c r="F30" s="270">
        <v>267</v>
      </c>
      <c r="G30" s="272">
        <v>13</v>
      </c>
      <c r="H30" s="289">
        <v>146</v>
      </c>
      <c r="I30" s="290">
        <v>121</v>
      </c>
      <c r="J30" s="291">
        <f>SUM(K30:L30)</f>
        <v>27</v>
      </c>
      <c r="K30" s="289">
        <v>8</v>
      </c>
      <c r="L30" s="276">
        <v>19</v>
      </c>
      <c r="M30" s="292">
        <f t="shared" si="9"/>
        <v>22.25</v>
      </c>
      <c r="N30" s="293">
        <f t="shared" si="9"/>
        <v>3.25</v>
      </c>
    </row>
    <row r="31" spans="3:14" ht="17.25" customHeight="1" x14ac:dyDescent="0.4">
      <c r="C31" s="288" t="s">
        <v>80</v>
      </c>
      <c r="D31" s="270">
        <v>12</v>
      </c>
      <c r="E31" s="271">
        <v>5</v>
      </c>
      <c r="F31" s="270">
        <v>324</v>
      </c>
      <c r="G31" s="272">
        <v>22</v>
      </c>
      <c r="H31" s="289">
        <v>176</v>
      </c>
      <c r="I31" s="290">
        <v>148</v>
      </c>
      <c r="J31" s="291">
        <f>SUM(K31:L31)</f>
        <v>25</v>
      </c>
      <c r="K31" s="289">
        <v>9</v>
      </c>
      <c r="L31" s="276">
        <v>16</v>
      </c>
      <c r="M31" s="292">
        <f t="shared" si="9"/>
        <v>27</v>
      </c>
      <c r="N31" s="293">
        <f t="shared" si="9"/>
        <v>4.4000000000000004</v>
      </c>
    </row>
    <row r="32" spans="3:14" ht="17.25" customHeight="1" x14ac:dyDescent="0.4">
      <c r="C32" s="288" t="s">
        <v>81</v>
      </c>
      <c r="D32" s="270">
        <v>7</v>
      </c>
      <c r="E32" s="271">
        <v>3</v>
      </c>
      <c r="F32" s="270">
        <v>197</v>
      </c>
      <c r="G32" s="272">
        <v>15</v>
      </c>
      <c r="H32" s="289">
        <v>109</v>
      </c>
      <c r="I32" s="290">
        <v>88</v>
      </c>
      <c r="J32" s="291">
        <f>SUM(K32:L32)</f>
        <v>15</v>
      </c>
      <c r="K32" s="289">
        <v>6</v>
      </c>
      <c r="L32" s="276">
        <v>9</v>
      </c>
      <c r="M32" s="292">
        <f t="shared" si="9"/>
        <v>28.142857142857142</v>
      </c>
      <c r="N32" s="293">
        <f t="shared" si="9"/>
        <v>5</v>
      </c>
    </row>
    <row r="33" spans="3:14" ht="17.25" customHeight="1" x14ac:dyDescent="0.4">
      <c r="C33" s="288" t="s">
        <v>82</v>
      </c>
      <c r="D33" s="270">
        <v>1</v>
      </c>
      <c r="E33" s="271" t="s">
        <v>83</v>
      </c>
      <c r="F33" s="270">
        <v>2</v>
      </c>
      <c r="G33" s="272" t="s">
        <v>83</v>
      </c>
      <c r="H33" s="289">
        <v>1</v>
      </c>
      <c r="I33" s="290">
        <v>1</v>
      </c>
      <c r="J33" s="291">
        <f>SUM(K33:L33)</f>
        <v>3</v>
      </c>
      <c r="K33" s="289">
        <v>2</v>
      </c>
      <c r="L33" s="276">
        <v>1</v>
      </c>
      <c r="M33" s="292">
        <f>F33/D33</f>
        <v>2</v>
      </c>
      <c r="N33" s="294" t="s">
        <v>83</v>
      </c>
    </row>
    <row r="34" spans="3:14" ht="17.25" customHeight="1" x14ac:dyDescent="0.4">
      <c r="C34" s="147"/>
      <c r="D34" s="295"/>
      <c r="E34" s="296"/>
      <c r="F34" s="295"/>
      <c r="G34" s="297"/>
      <c r="H34" s="298"/>
      <c r="I34" s="299"/>
      <c r="J34" s="295"/>
      <c r="K34" s="300"/>
      <c r="L34" s="301"/>
      <c r="M34" s="295"/>
      <c r="N34" s="302"/>
    </row>
    <row r="35" spans="3:14" ht="16.5" customHeight="1" x14ac:dyDescent="0.4">
      <c r="C35" s="18" t="s">
        <v>200</v>
      </c>
      <c r="D35" s="18"/>
      <c r="E35" s="18"/>
      <c r="F35" s="18"/>
      <c r="G35" s="18"/>
      <c r="H35" s="18"/>
      <c r="I35" s="18"/>
      <c r="N35" s="244" t="s">
        <v>87</v>
      </c>
    </row>
    <row r="36" spans="3:14" ht="16.5" customHeight="1" x14ac:dyDescent="0.4">
      <c r="C36" s="18" t="s">
        <v>201</v>
      </c>
    </row>
    <row r="37" spans="3:14" ht="16.5" customHeight="1" x14ac:dyDescent="0.4">
      <c r="C37" s="36" t="s">
        <v>156</v>
      </c>
    </row>
    <row r="39" spans="3:14" x14ac:dyDescent="0.4">
      <c r="C39" s="269"/>
    </row>
    <row r="41" spans="3:14" x14ac:dyDescent="0.4">
      <c r="E41" s="303" t="s">
        <v>202</v>
      </c>
    </row>
  </sheetData>
  <mergeCells count="3">
    <mergeCell ref="C5:C6"/>
    <mergeCell ref="D5:E6"/>
    <mergeCell ref="M5:N6"/>
  </mergeCells>
  <phoneticPr fontId="4"/>
  <hyperlinks>
    <hyperlink ref="A1" location="基本情報!C92" display="基本情報"/>
  </hyperlinks>
  <pageMargins left="0.7" right="0.7" top="0.75" bottom="0.75" header="0.3" footer="0.3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4">
    <tabColor rgb="FF99CCFF"/>
  </sheetPr>
  <dimension ref="A1:BB113"/>
  <sheetViews>
    <sheetView zoomScaleNormal="100" zoomScaleSheetLayoutView="70" workbookViewId="0">
      <selection activeCell="C4" sqref="C4"/>
    </sheetView>
  </sheetViews>
  <sheetFormatPr defaultColWidth="9" defaultRowHeight="13.5" x14ac:dyDescent="0.4"/>
  <cols>
    <col min="1" max="1" width="4.625" style="36" customWidth="1"/>
    <col min="2" max="2" width="2.125" style="36" customWidth="1"/>
    <col min="3" max="3" width="4.875" style="36" customWidth="1"/>
    <col min="4" max="16" width="15" style="36" customWidth="1"/>
    <col min="17" max="16384" width="9" style="36"/>
  </cols>
  <sheetData>
    <row r="1" spans="1:54" x14ac:dyDescent="0.4">
      <c r="A1" s="7" t="s">
        <v>2</v>
      </c>
      <c r="B1" s="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</row>
    <row r="2" spans="1:54" x14ac:dyDescent="0.4">
      <c r="A2" s="10"/>
      <c r="B2" s="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</row>
    <row r="3" spans="1:54" ht="20.45" customHeight="1" x14ac:dyDescent="0.4">
      <c r="C3" s="11" t="s">
        <v>203</v>
      </c>
      <c r="D3" s="11"/>
      <c r="E3" s="11"/>
      <c r="F3" s="11"/>
      <c r="G3" s="120"/>
      <c r="H3" s="120"/>
      <c r="I3" s="120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</row>
    <row r="4" spans="1:54" ht="16.5" customHeight="1" x14ac:dyDescent="0.4">
      <c r="M4" s="124"/>
      <c r="N4" s="124"/>
      <c r="O4" s="124"/>
      <c r="P4" s="124" t="s">
        <v>123</v>
      </c>
    </row>
    <row r="5" spans="1:54" ht="22.5" customHeight="1" x14ac:dyDescent="0.4">
      <c r="C5" s="305" t="s">
        <v>181</v>
      </c>
      <c r="D5" s="306" t="s">
        <v>182</v>
      </c>
      <c r="E5" s="307" t="s">
        <v>129</v>
      </c>
      <c r="F5" s="308"/>
      <c r="G5" s="309"/>
      <c r="H5" s="308" t="s">
        <v>50</v>
      </c>
      <c r="I5" s="308"/>
      <c r="J5" s="309"/>
      <c r="K5" s="308" t="s">
        <v>52</v>
      </c>
      <c r="L5" s="308"/>
      <c r="M5" s="309"/>
      <c r="N5" s="308" t="s">
        <v>53</v>
      </c>
      <c r="O5" s="308"/>
      <c r="P5" s="309"/>
    </row>
    <row r="6" spans="1:54" ht="17.25" customHeight="1" x14ac:dyDescent="0.4">
      <c r="C6" s="310"/>
      <c r="D6" s="311"/>
      <c r="E6" s="312" t="s">
        <v>129</v>
      </c>
      <c r="F6" s="313" t="s">
        <v>58</v>
      </c>
      <c r="G6" s="314" t="s">
        <v>59</v>
      </c>
      <c r="H6" s="315" t="s">
        <v>129</v>
      </c>
      <c r="I6" s="313" t="s">
        <v>58</v>
      </c>
      <c r="J6" s="314" t="s">
        <v>59</v>
      </c>
      <c r="K6" s="315" t="s">
        <v>129</v>
      </c>
      <c r="L6" s="313" t="s">
        <v>58</v>
      </c>
      <c r="M6" s="314" t="s">
        <v>59</v>
      </c>
      <c r="N6" s="315" t="s">
        <v>129</v>
      </c>
      <c r="O6" s="313" t="s">
        <v>58</v>
      </c>
      <c r="P6" s="314" t="s">
        <v>59</v>
      </c>
    </row>
    <row r="7" spans="1:54" ht="17.25" customHeight="1" x14ac:dyDescent="0.4">
      <c r="C7" s="316" t="s">
        <v>204</v>
      </c>
      <c r="D7" s="216" t="s">
        <v>60</v>
      </c>
      <c r="E7" s="317">
        <v>4505</v>
      </c>
      <c r="F7" s="318">
        <v>2318</v>
      </c>
      <c r="G7" s="319">
        <v>2187</v>
      </c>
      <c r="H7" s="320">
        <v>1598</v>
      </c>
      <c r="I7" s="321">
        <v>804</v>
      </c>
      <c r="J7" s="322">
        <v>794</v>
      </c>
      <c r="K7" s="320">
        <v>1394</v>
      </c>
      <c r="L7" s="321">
        <v>668</v>
      </c>
      <c r="M7" s="322">
        <v>726</v>
      </c>
      <c r="N7" s="320">
        <v>1513</v>
      </c>
      <c r="O7" s="321">
        <v>846</v>
      </c>
      <c r="P7" s="322">
        <v>667</v>
      </c>
    </row>
    <row r="8" spans="1:54" ht="14.25" customHeight="1" x14ac:dyDescent="0.4">
      <c r="C8" s="323"/>
      <c r="D8" s="142" t="s">
        <v>131</v>
      </c>
      <c r="E8" s="181">
        <v>2544</v>
      </c>
      <c r="F8" s="228">
        <v>1316</v>
      </c>
      <c r="G8" s="229">
        <v>1228</v>
      </c>
      <c r="H8" s="35">
        <v>897</v>
      </c>
      <c r="I8" s="228">
        <v>451</v>
      </c>
      <c r="J8" s="229">
        <v>446</v>
      </c>
      <c r="K8" s="35">
        <v>777</v>
      </c>
      <c r="L8" s="228">
        <v>376</v>
      </c>
      <c r="M8" s="229">
        <v>401</v>
      </c>
      <c r="N8" s="35">
        <v>870</v>
      </c>
      <c r="O8" s="228">
        <v>489</v>
      </c>
      <c r="P8" s="229">
        <v>381</v>
      </c>
    </row>
    <row r="9" spans="1:54" ht="14.25" customHeight="1" x14ac:dyDescent="0.4">
      <c r="C9" s="323"/>
      <c r="D9" s="142" t="s">
        <v>132</v>
      </c>
      <c r="E9" s="181">
        <v>891</v>
      </c>
      <c r="F9" s="228">
        <v>462</v>
      </c>
      <c r="G9" s="229">
        <v>429</v>
      </c>
      <c r="H9" s="35">
        <v>328</v>
      </c>
      <c r="I9" s="228">
        <v>171</v>
      </c>
      <c r="J9" s="229">
        <v>157</v>
      </c>
      <c r="K9" s="224">
        <v>274</v>
      </c>
      <c r="L9" s="228">
        <v>131</v>
      </c>
      <c r="M9" s="229">
        <v>143</v>
      </c>
      <c r="N9" s="35">
        <v>289</v>
      </c>
      <c r="O9" s="228">
        <v>160</v>
      </c>
      <c r="P9" s="229">
        <v>129</v>
      </c>
    </row>
    <row r="10" spans="1:54" ht="14.25" customHeight="1" x14ac:dyDescent="0.4">
      <c r="C10" s="323"/>
      <c r="D10" s="142" t="s">
        <v>133</v>
      </c>
      <c r="E10" s="181">
        <v>96</v>
      </c>
      <c r="F10" s="228">
        <v>46</v>
      </c>
      <c r="G10" s="229">
        <v>50</v>
      </c>
      <c r="H10" s="35">
        <v>35</v>
      </c>
      <c r="I10" s="228">
        <v>16</v>
      </c>
      <c r="J10" s="229">
        <v>19</v>
      </c>
      <c r="K10" s="35">
        <v>29</v>
      </c>
      <c r="L10" s="228">
        <v>16</v>
      </c>
      <c r="M10" s="229">
        <v>13</v>
      </c>
      <c r="N10" s="35">
        <v>32</v>
      </c>
      <c r="O10" s="228">
        <v>14</v>
      </c>
      <c r="P10" s="229">
        <v>18</v>
      </c>
    </row>
    <row r="11" spans="1:54" ht="14.25" customHeight="1" x14ac:dyDescent="0.4">
      <c r="C11" s="323"/>
      <c r="D11" s="142" t="s">
        <v>134</v>
      </c>
      <c r="E11" s="181">
        <v>22</v>
      </c>
      <c r="F11" s="228">
        <v>14</v>
      </c>
      <c r="G11" s="229">
        <v>8</v>
      </c>
      <c r="H11" s="35">
        <v>7</v>
      </c>
      <c r="I11" s="228">
        <v>6</v>
      </c>
      <c r="J11" s="229">
        <v>1</v>
      </c>
      <c r="K11" s="35">
        <v>3</v>
      </c>
      <c r="L11" s="228">
        <v>3</v>
      </c>
      <c r="M11" s="229" t="s">
        <v>205</v>
      </c>
      <c r="N11" s="35">
        <v>12</v>
      </c>
      <c r="O11" s="228">
        <v>5</v>
      </c>
      <c r="P11" s="229">
        <v>7</v>
      </c>
    </row>
    <row r="12" spans="1:54" ht="14.25" customHeight="1" x14ac:dyDescent="0.4">
      <c r="C12" s="324"/>
      <c r="D12" s="147" t="s">
        <v>206</v>
      </c>
      <c r="E12" s="231">
        <v>952</v>
      </c>
      <c r="F12" s="232">
        <v>480</v>
      </c>
      <c r="G12" s="233">
        <v>472</v>
      </c>
      <c r="H12" s="124">
        <v>331</v>
      </c>
      <c r="I12" s="232">
        <v>160</v>
      </c>
      <c r="J12" s="233">
        <v>171</v>
      </c>
      <c r="K12" s="124">
        <v>311</v>
      </c>
      <c r="L12" s="232">
        <v>142</v>
      </c>
      <c r="M12" s="233">
        <v>169</v>
      </c>
      <c r="N12" s="124">
        <v>310</v>
      </c>
      <c r="O12" s="232">
        <v>178</v>
      </c>
      <c r="P12" s="235">
        <v>132</v>
      </c>
    </row>
    <row r="13" spans="1:54" ht="14.25" customHeight="1" x14ac:dyDescent="0.4">
      <c r="C13" s="325" t="s">
        <v>130</v>
      </c>
      <c r="D13" s="216" t="s">
        <v>60</v>
      </c>
      <c r="E13" s="317">
        <v>4533</v>
      </c>
      <c r="F13" s="318">
        <v>2287</v>
      </c>
      <c r="G13" s="319">
        <v>2246</v>
      </c>
      <c r="H13" s="326">
        <v>1542</v>
      </c>
      <c r="I13" s="318">
        <v>812</v>
      </c>
      <c r="J13" s="327">
        <v>730</v>
      </c>
      <c r="K13" s="326">
        <v>1596</v>
      </c>
      <c r="L13" s="318">
        <v>802</v>
      </c>
      <c r="M13" s="327">
        <v>794</v>
      </c>
      <c r="N13" s="326">
        <v>1395</v>
      </c>
      <c r="O13" s="318">
        <v>673</v>
      </c>
      <c r="P13" s="327">
        <v>722</v>
      </c>
    </row>
    <row r="14" spans="1:54" ht="14.25" customHeight="1" x14ac:dyDescent="0.4">
      <c r="C14" s="328"/>
      <c r="D14" s="142" t="s">
        <v>131</v>
      </c>
      <c r="E14" s="329">
        <v>2570</v>
      </c>
      <c r="F14" s="330">
        <v>1317</v>
      </c>
      <c r="G14" s="331">
        <v>1253</v>
      </c>
      <c r="H14" s="332">
        <v>894</v>
      </c>
      <c r="I14" s="330">
        <v>484</v>
      </c>
      <c r="J14" s="331">
        <v>410</v>
      </c>
      <c r="K14" s="332">
        <v>899</v>
      </c>
      <c r="L14" s="330">
        <v>452</v>
      </c>
      <c r="M14" s="331">
        <v>447</v>
      </c>
      <c r="N14" s="332">
        <v>777</v>
      </c>
      <c r="O14" s="330">
        <v>381</v>
      </c>
      <c r="P14" s="333">
        <v>396</v>
      </c>
    </row>
    <row r="15" spans="1:54" ht="14.25" customHeight="1" x14ac:dyDescent="0.4">
      <c r="C15" s="328"/>
      <c r="D15" s="142" t="s">
        <v>132</v>
      </c>
      <c r="E15" s="329">
        <v>897</v>
      </c>
      <c r="F15" s="330">
        <v>449</v>
      </c>
      <c r="G15" s="331">
        <v>448</v>
      </c>
      <c r="H15" s="332">
        <v>293</v>
      </c>
      <c r="I15" s="330">
        <v>148</v>
      </c>
      <c r="J15" s="331">
        <v>145</v>
      </c>
      <c r="K15" s="332">
        <v>330</v>
      </c>
      <c r="L15" s="330">
        <v>172</v>
      </c>
      <c r="M15" s="331">
        <v>158</v>
      </c>
      <c r="N15" s="332">
        <v>274</v>
      </c>
      <c r="O15" s="330">
        <v>129</v>
      </c>
      <c r="P15" s="333">
        <v>145</v>
      </c>
    </row>
    <row r="16" spans="1:54" ht="14.25" customHeight="1" x14ac:dyDescent="0.4">
      <c r="C16" s="328"/>
      <c r="D16" s="142" t="s">
        <v>133</v>
      </c>
      <c r="E16" s="329">
        <v>312</v>
      </c>
      <c r="F16" s="330">
        <v>154</v>
      </c>
      <c r="G16" s="331">
        <v>158</v>
      </c>
      <c r="H16" s="332">
        <v>96</v>
      </c>
      <c r="I16" s="330">
        <v>53</v>
      </c>
      <c r="J16" s="331">
        <v>43</v>
      </c>
      <c r="K16" s="332">
        <v>124</v>
      </c>
      <c r="L16" s="330">
        <v>59</v>
      </c>
      <c r="M16" s="331">
        <v>65</v>
      </c>
      <c r="N16" s="332">
        <v>92</v>
      </c>
      <c r="O16" s="330">
        <v>42</v>
      </c>
      <c r="P16" s="333">
        <v>50</v>
      </c>
    </row>
    <row r="17" spans="3:16" ht="14.25" customHeight="1" x14ac:dyDescent="0.4">
      <c r="C17" s="334"/>
      <c r="D17" s="142" t="s">
        <v>134</v>
      </c>
      <c r="E17" s="335">
        <v>754</v>
      </c>
      <c r="F17" s="336">
        <v>367</v>
      </c>
      <c r="G17" s="337">
        <v>387</v>
      </c>
      <c r="H17" s="338">
        <v>259</v>
      </c>
      <c r="I17" s="336">
        <v>127</v>
      </c>
      <c r="J17" s="337">
        <v>132</v>
      </c>
      <c r="K17" s="338">
        <v>243</v>
      </c>
      <c r="L17" s="336">
        <v>119</v>
      </c>
      <c r="M17" s="337">
        <v>124</v>
      </c>
      <c r="N17" s="338">
        <v>252</v>
      </c>
      <c r="O17" s="336">
        <v>121</v>
      </c>
      <c r="P17" s="339">
        <v>131</v>
      </c>
    </row>
    <row r="18" spans="3:16" ht="14.25" customHeight="1" x14ac:dyDescent="0.4">
      <c r="C18" s="325" t="s">
        <v>207</v>
      </c>
      <c r="D18" s="216" t="s">
        <v>60</v>
      </c>
      <c r="E18" s="317">
        <v>4639</v>
      </c>
      <c r="F18" s="318">
        <v>2396</v>
      </c>
      <c r="G18" s="340">
        <v>2243</v>
      </c>
      <c r="H18" s="326">
        <v>1492</v>
      </c>
      <c r="I18" s="318">
        <v>774</v>
      </c>
      <c r="J18" s="327">
        <v>718</v>
      </c>
      <c r="K18" s="326">
        <v>1542</v>
      </c>
      <c r="L18" s="318">
        <v>817</v>
      </c>
      <c r="M18" s="327">
        <v>725</v>
      </c>
      <c r="N18" s="326">
        <v>1605</v>
      </c>
      <c r="O18" s="318">
        <v>805</v>
      </c>
      <c r="P18" s="327">
        <v>800</v>
      </c>
    </row>
    <row r="19" spans="3:16" ht="14.25" customHeight="1" x14ac:dyDescent="0.4">
      <c r="C19" s="328"/>
      <c r="D19" s="142" t="s">
        <v>131</v>
      </c>
      <c r="E19" s="329">
        <v>2671</v>
      </c>
      <c r="F19" s="330">
        <v>1392</v>
      </c>
      <c r="G19" s="331">
        <v>1279</v>
      </c>
      <c r="H19" s="332">
        <v>874</v>
      </c>
      <c r="I19" s="330">
        <v>453</v>
      </c>
      <c r="J19" s="331">
        <v>421</v>
      </c>
      <c r="K19" s="332">
        <v>895</v>
      </c>
      <c r="L19" s="330">
        <v>489</v>
      </c>
      <c r="M19" s="331">
        <v>406</v>
      </c>
      <c r="N19" s="332">
        <v>902</v>
      </c>
      <c r="O19" s="330">
        <v>450</v>
      </c>
      <c r="P19" s="333">
        <v>452</v>
      </c>
    </row>
    <row r="20" spans="3:16" ht="14.25" customHeight="1" x14ac:dyDescent="0.4">
      <c r="C20" s="328"/>
      <c r="D20" s="142" t="s">
        <v>132</v>
      </c>
      <c r="E20" s="329">
        <v>923</v>
      </c>
      <c r="F20" s="330">
        <v>465</v>
      </c>
      <c r="G20" s="331">
        <v>458</v>
      </c>
      <c r="H20" s="332">
        <v>299</v>
      </c>
      <c r="I20" s="330">
        <v>147</v>
      </c>
      <c r="J20" s="331">
        <v>152</v>
      </c>
      <c r="K20" s="332">
        <v>293</v>
      </c>
      <c r="L20" s="330">
        <v>147</v>
      </c>
      <c r="M20" s="331">
        <v>146</v>
      </c>
      <c r="N20" s="332">
        <v>331</v>
      </c>
      <c r="O20" s="330">
        <v>171</v>
      </c>
      <c r="P20" s="331">
        <v>160</v>
      </c>
    </row>
    <row r="21" spans="3:16" ht="14.25" customHeight="1" x14ac:dyDescent="0.4">
      <c r="C21" s="328"/>
      <c r="D21" s="142" t="s">
        <v>133</v>
      </c>
      <c r="E21" s="329">
        <v>316</v>
      </c>
      <c r="F21" s="330">
        <v>171</v>
      </c>
      <c r="G21" s="331">
        <v>145</v>
      </c>
      <c r="H21" s="332">
        <v>91</v>
      </c>
      <c r="I21" s="330">
        <v>53</v>
      </c>
      <c r="J21" s="331">
        <v>38</v>
      </c>
      <c r="K21" s="332">
        <v>97</v>
      </c>
      <c r="L21" s="330">
        <v>54</v>
      </c>
      <c r="M21" s="331">
        <v>43</v>
      </c>
      <c r="N21" s="332">
        <v>128</v>
      </c>
      <c r="O21" s="330">
        <v>64</v>
      </c>
      <c r="P21" s="331">
        <v>64</v>
      </c>
    </row>
    <row r="22" spans="3:16" ht="14.25" customHeight="1" x14ac:dyDescent="0.4">
      <c r="C22" s="334"/>
      <c r="D22" s="142" t="s">
        <v>134</v>
      </c>
      <c r="E22" s="335">
        <v>729</v>
      </c>
      <c r="F22" s="336">
        <v>368</v>
      </c>
      <c r="G22" s="337">
        <v>361</v>
      </c>
      <c r="H22" s="338">
        <v>228</v>
      </c>
      <c r="I22" s="336">
        <v>121</v>
      </c>
      <c r="J22" s="337">
        <v>107</v>
      </c>
      <c r="K22" s="338">
        <v>257</v>
      </c>
      <c r="L22" s="336">
        <v>127</v>
      </c>
      <c r="M22" s="337">
        <v>130</v>
      </c>
      <c r="N22" s="338">
        <v>244</v>
      </c>
      <c r="O22" s="336">
        <v>120</v>
      </c>
      <c r="P22" s="337">
        <v>124</v>
      </c>
    </row>
    <row r="23" spans="3:16" ht="14.25" customHeight="1" x14ac:dyDescent="0.4">
      <c r="C23" s="325" t="s">
        <v>208</v>
      </c>
      <c r="D23" s="216" t="s">
        <v>60</v>
      </c>
      <c r="E23" s="317">
        <v>4528</v>
      </c>
      <c r="F23" s="318">
        <v>2341</v>
      </c>
      <c r="G23" s="340">
        <v>2187</v>
      </c>
      <c r="H23" s="320">
        <v>1495</v>
      </c>
      <c r="I23" s="321">
        <v>751</v>
      </c>
      <c r="J23" s="322">
        <v>744</v>
      </c>
      <c r="K23" s="320">
        <v>1492</v>
      </c>
      <c r="L23" s="321">
        <v>771</v>
      </c>
      <c r="M23" s="322">
        <v>721</v>
      </c>
      <c r="N23" s="320">
        <v>1541</v>
      </c>
      <c r="O23" s="321">
        <v>819</v>
      </c>
      <c r="P23" s="322">
        <v>722</v>
      </c>
    </row>
    <row r="24" spans="3:16" ht="14.25" customHeight="1" x14ac:dyDescent="0.4">
      <c r="C24" s="328"/>
      <c r="D24" s="142" t="s">
        <v>131</v>
      </c>
      <c r="E24" s="329">
        <v>2624</v>
      </c>
      <c r="F24" s="330">
        <v>1363</v>
      </c>
      <c r="G24" s="331">
        <v>1261</v>
      </c>
      <c r="H24" s="332">
        <v>856</v>
      </c>
      <c r="I24" s="330">
        <v>423</v>
      </c>
      <c r="J24" s="331">
        <v>433</v>
      </c>
      <c r="K24" s="332">
        <v>872</v>
      </c>
      <c r="L24" s="330">
        <v>450</v>
      </c>
      <c r="M24" s="331">
        <v>422</v>
      </c>
      <c r="N24" s="332">
        <v>896</v>
      </c>
      <c r="O24" s="330">
        <v>490</v>
      </c>
      <c r="P24" s="229">
        <v>406</v>
      </c>
    </row>
    <row r="25" spans="3:16" ht="14.25" customHeight="1" x14ac:dyDescent="0.4">
      <c r="C25" s="328"/>
      <c r="D25" s="142" t="s">
        <v>132</v>
      </c>
      <c r="E25" s="329">
        <v>858</v>
      </c>
      <c r="F25" s="330">
        <v>438</v>
      </c>
      <c r="G25" s="331">
        <v>420</v>
      </c>
      <c r="H25" s="332">
        <v>268</v>
      </c>
      <c r="I25" s="330">
        <v>145</v>
      </c>
      <c r="J25" s="331">
        <v>123</v>
      </c>
      <c r="K25" s="332">
        <v>298</v>
      </c>
      <c r="L25" s="330">
        <v>145</v>
      </c>
      <c r="M25" s="331">
        <v>153</v>
      </c>
      <c r="N25" s="332">
        <v>292</v>
      </c>
      <c r="O25" s="330">
        <v>148</v>
      </c>
      <c r="P25" s="229">
        <v>144</v>
      </c>
    </row>
    <row r="26" spans="3:16" ht="14.25" customHeight="1" x14ac:dyDescent="0.4">
      <c r="C26" s="328"/>
      <c r="D26" s="142" t="s">
        <v>133</v>
      </c>
      <c r="E26" s="329">
        <v>265</v>
      </c>
      <c r="F26" s="330">
        <v>152</v>
      </c>
      <c r="G26" s="331">
        <v>113</v>
      </c>
      <c r="H26" s="332">
        <v>76</v>
      </c>
      <c r="I26" s="330">
        <v>45</v>
      </c>
      <c r="J26" s="331">
        <v>31</v>
      </c>
      <c r="K26" s="332">
        <v>91</v>
      </c>
      <c r="L26" s="330">
        <v>52</v>
      </c>
      <c r="M26" s="331">
        <v>39</v>
      </c>
      <c r="N26" s="332">
        <v>98</v>
      </c>
      <c r="O26" s="330">
        <v>55</v>
      </c>
      <c r="P26" s="229">
        <v>43</v>
      </c>
    </row>
    <row r="27" spans="3:16" ht="14.25" customHeight="1" x14ac:dyDescent="0.4">
      <c r="C27" s="334"/>
      <c r="D27" s="142" t="s">
        <v>134</v>
      </c>
      <c r="E27" s="329">
        <v>781</v>
      </c>
      <c r="F27" s="330">
        <v>388</v>
      </c>
      <c r="G27" s="331">
        <v>393</v>
      </c>
      <c r="H27" s="332">
        <v>295</v>
      </c>
      <c r="I27" s="330">
        <v>138</v>
      </c>
      <c r="J27" s="331">
        <v>157</v>
      </c>
      <c r="K27" s="332">
        <v>231</v>
      </c>
      <c r="L27" s="330">
        <v>124</v>
      </c>
      <c r="M27" s="331">
        <v>107</v>
      </c>
      <c r="N27" s="332">
        <v>255</v>
      </c>
      <c r="O27" s="330">
        <v>126</v>
      </c>
      <c r="P27" s="229">
        <v>129</v>
      </c>
    </row>
    <row r="28" spans="3:16" ht="14.25" customHeight="1" x14ac:dyDescent="0.4">
      <c r="C28" s="325" t="s">
        <v>209</v>
      </c>
      <c r="D28" s="216" t="s">
        <v>60</v>
      </c>
      <c r="E28" s="341">
        <v>4439</v>
      </c>
      <c r="F28" s="321">
        <v>2265</v>
      </c>
      <c r="G28" s="319">
        <v>2174</v>
      </c>
      <c r="H28" s="320">
        <v>1471</v>
      </c>
      <c r="I28" s="321">
        <v>759</v>
      </c>
      <c r="J28" s="322">
        <v>712</v>
      </c>
      <c r="K28" s="320">
        <v>1485</v>
      </c>
      <c r="L28" s="321">
        <v>746</v>
      </c>
      <c r="M28" s="322">
        <v>739</v>
      </c>
      <c r="N28" s="320">
        <v>1483</v>
      </c>
      <c r="O28" s="321">
        <v>760</v>
      </c>
      <c r="P28" s="322">
        <v>723</v>
      </c>
    </row>
    <row r="29" spans="3:16" ht="14.25" customHeight="1" x14ac:dyDescent="0.4">
      <c r="C29" s="328"/>
      <c r="D29" s="142" t="s">
        <v>131</v>
      </c>
      <c r="E29" s="329">
        <v>2529</v>
      </c>
      <c r="F29" s="330">
        <v>1280</v>
      </c>
      <c r="G29" s="331">
        <v>1249</v>
      </c>
      <c r="H29" s="332">
        <v>815</v>
      </c>
      <c r="I29" s="330">
        <v>417</v>
      </c>
      <c r="J29" s="331">
        <v>398</v>
      </c>
      <c r="K29" s="332">
        <v>843</v>
      </c>
      <c r="L29" s="330">
        <v>419</v>
      </c>
      <c r="M29" s="331">
        <v>424</v>
      </c>
      <c r="N29" s="332">
        <v>871</v>
      </c>
      <c r="O29" s="330">
        <v>444</v>
      </c>
      <c r="P29" s="229">
        <v>427</v>
      </c>
    </row>
    <row r="30" spans="3:16" ht="14.25" customHeight="1" x14ac:dyDescent="0.4">
      <c r="C30" s="328"/>
      <c r="D30" s="142" t="s">
        <v>132</v>
      </c>
      <c r="E30" s="329">
        <v>849</v>
      </c>
      <c r="F30" s="330">
        <v>428</v>
      </c>
      <c r="G30" s="331">
        <v>421</v>
      </c>
      <c r="H30" s="332">
        <v>281</v>
      </c>
      <c r="I30" s="330">
        <v>138</v>
      </c>
      <c r="J30" s="331">
        <v>143</v>
      </c>
      <c r="K30" s="332">
        <v>272</v>
      </c>
      <c r="L30" s="330">
        <v>147</v>
      </c>
      <c r="M30" s="331">
        <v>125</v>
      </c>
      <c r="N30" s="332">
        <v>296</v>
      </c>
      <c r="O30" s="330">
        <v>143</v>
      </c>
      <c r="P30" s="229">
        <v>153</v>
      </c>
    </row>
    <row r="31" spans="3:16" ht="14.25" customHeight="1" x14ac:dyDescent="0.4">
      <c r="C31" s="328"/>
      <c r="D31" s="142" t="s">
        <v>133</v>
      </c>
      <c r="E31" s="329">
        <v>236</v>
      </c>
      <c r="F31" s="330">
        <v>137</v>
      </c>
      <c r="G31" s="331">
        <v>99</v>
      </c>
      <c r="H31" s="332">
        <v>70</v>
      </c>
      <c r="I31" s="330">
        <v>40</v>
      </c>
      <c r="J31" s="331">
        <v>30</v>
      </c>
      <c r="K31" s="332">
        <v>76</v>
      </c>
      <c r="L31" s="330">
        <v>45</v>
      </c>
      <c r="M31" s="331">
        <v>31</v>
      </c>
      <c r="N31" s="332">
        <v>90</v>
      </c>
      <c r="O31" s="330">
        <v>52</v>
      </c>
      <c r="P31" s="229">
        <v>38</v>
      </c>
    </row>
    <row r="32" spans="3:16" ht="14.25" customHeight="1" x14ac:dyDescent="0.4">
      <c r="C32" s="334"/>
      <c r="D32" s="142" t="s">
        <v>134</v>
      </c>
      <c r="E32" s="329">
        <v>825</v>
      </c>
      <c r="F32" s="330">
        <v>420</v>
      </c>
      <c r="G32" s="331">
        <v>405</v>
      </c>
      <c r="H32" s="332">
        <v>305</v>
      </c>
      <c r="I32" s="330">
        <v>164</v>
      </c>
      <c r="J32" s="331">
        <v>141</v>
      </c>
      <c r="K32" s="332">
        <v>294</v>
      </c>
      <c r="L32" s="330">
        <v>135</v>
      </c>
      <c r="M32" s="331">
        <v>159</v>
      </c>
      <c r="N32" s="332">
        <v>226</v>
      </c>
      <c r="O32" s="330">
        <v>121</v>
      </c>
      <c r="P32" s="229">
        <v>105</v>
      </c>
    </row>
    <row r="33" spans="3:16" ht="14.25" customHeight="1" x14ac:dyDescent="0.4">
      <c r="C33" s="325" t="s">
        <v>210</v>
      </c>
      <c r="D33" s="216" t="s">
        <v>60</v>
      </c>
      <c r="E33" s="341">
        <v>4441</v>
      </c>
      <c r="F33" s="321">
        <v>2285</v>
      </c>
      <c r="G33" s="319">
        <v>2156</v>
      </c>
      <c r="H33" s="320">
        <v>1496</v>
      </c>
      <c r="I33" s="321">
        <v>781</v>
      </c>
      <c r="J33" s="322">
        <v>715</v>
      </c>
      <c r="K33" s="320">
        <v>1464</v>
      </c>
      <c r="L33" s="321">
        <v>756</v>
      </c>
      <c r="M33" s="322">
        <v>708</v>
      </c>
      <c r="N33" s="320">
        <v>1481</v>
      </c>
      <c r="O33" s="321">
        <v>748</v>
      </c>
      <c r="P33" s="322">
        <v>733</v>
      </c>
    </row>
    <row r="34" spans="3:16" ht="14.25" customHeight="1" x14ac:dyDescent="0.4">
      <c r="C34" s="328"/>
      <c r="D34" s="142" t="s">
        <v>131</v>
      </c>
      <c r="E34" s="329">
        <v>2487</v>
      </c>
      <c r="F34" s="330">
        <v>1281</v>
      </c>
      <c r="G34" s="331">
        <v>1206</v>
      </c>
      <c r="H34" s="332">
        <v>833</v>
      </c>
      <c r="I34" s="330">
        <v>444</v>
      </c>
      <c r="J34" s="331">
        <v>389</v>
      </c>
      <c r="K34" s="332">
        <v>812</v>
      </c>
      <c r="L34" s="330">
        <v>416</v>
      </c>
      <c r="M34" s="331">
        <v>396</v>
      </c>
      <c r="N34" s="332">
        <v>842</v>
      </c>
      <c r="O34" s="330">
        <v>421</v>
      </c>
      <c r="P34" s="230">
        <v>421</v>
      </c>
    </row>
    <row r="35" spans="3:16" ht="14.25" customHeight="1" x14ac:dyDescent="0.4">
      <c r="C35" s="328"/>
      <c r="D35" s="142" t="s">
        <v>132</v>
      </c>
      <c r="E35" s="329">
        <v>848</v>
      </c>
      <c r="F35" s="330">
        <v>427</v>
      </c>
      <c r="G35" s="331">
        <v>421</v>
      </c>
      <c r="H35" s="332">
        <v>293</v>
      </c>
      <c r="I35" s="330">
        <v>139</v>
      </c>
      <c r="J35" s="331">
        <v>154</v>
      </c>
      <c r="K35" s="332">
        <v>282</v>
      </c>
      <c r="L35" s="330">
        <v>139</v>
      </c>
      <c r="M35" s="331">
        <v>143</v>
      </c>
      <c r="N35" s="332">
        <v>273</v>
      </c>
      <c r="O35" s="330">
        <v>149</v>
      </c>
      <c r="P35" s="230">
        <v>124</v>
      </c>
    </row>
    <row r="36" spans="3:16" ht="14.25" customHeight="1" x14ac:dyDescent="0.4">
      <c r="C36" s="328"/>
      <c r="D36" s="142" t="s">
        <v>133</v>
      </c>
      <c r="E36" s="329">
        <v>230</v>
      </c>
      <c r="F36" s="330">
        <v>134</v>
      </c>
      <c r="G36" s="331">
        <v>96</v>
      </c>
      <c r="H36" s="332">
        <v>80</v>
      </c>
      <c r="I36" s="330">
        <v>49</v>
      </c>
      <c r="J36" s="331">
        <v>31</v>
      </c>
      <c r="K36" s="332">
        <v>72</v>
      </c>
      <c r="L36" s="330">
        <v>39</v>
      </c>
      <c r="M36" s="331">
        <v>33</v>
      </c>
      <c r="N36" s="332">
        <v>78</v>
      </c>
      <c r="O36" s="330">
        <v>46</v>
      </c>
      <c r="P36" s="230">
        <v>32</v>
      </c>
    </row>
    <row r="37" spans="3:16" ht="14.25" customHeight="1" x14ac:dyDescent="0.4">
      <c r="C37" s="334"/>
      <c r="D37" s="142" t="s">
        <v>134</v>
      </c>
      <c r="E37" s="329">
        <v>876</v>
      </c>
      <c r="F37" s="330">
        <v>443</v>
      </c>
      <c r="G37" s="331">
        <v>433</v>
      </c>
      <c r="H37" s="332">
        <v>290</v>
      </c>
      <c r="I37" s="330">
        <v>149</v>
      </c>
      <c r="J37" s="331">
        <v>141</v>
      </c>
      <c r="K37" s="332">
        <v>298</v>
      </c>
      <c r="L37" s="330">
        <v>162</v>
      </c>
      <c r="M37" s="331">
        <v>136</v>
      </c>
      <c r="N37" s="332">
        <v>288</v>
      </c>
      <c r="O37" s="330">
        <v>132</v>
      </c>
      <c r="P37" s="230">
        <v>156</v>
      </c>
    </row>
    <row r="38" spans="3:16" ht="14.25" customHeight="1" x14ac:dyDescent="0.4">
      <c r="C38" s="325" t="s">
        <v>211</v>
      </c>
      <c r="D38" s="216" t="s">
        <v>60</v>
      </c>
      <c r="E38" s="341">
        <v>4439</v>
      </c>
      <c r="F38" s="321">
        <v>2297</v>
      </c>
      <c r="G38" s="319">
        <v>2142</v>
      </c>
      <c r="H38" s="320">
        <v>1487</v>
      </c>
      <c r="I38" s="321">
        <v>767</v>
      </c>
      <c r="J38" s="322">
        <v>720</v>
      </c>
      <c r="K38" s="320">
        <v>1499</v>
      </c>
      <c r="L38" s="321">
        <v>783</v>
      </c>
      <c r="M38" s="322">
        <v>716</v>
      </c>
      <c r="N38" s="320">
        <v>1453</v>
      </c>
      <c r="O38" s="321">
        <v>747</v>
      </c>
      <c r="P38" s="322">
        <v>706</v>
      </c>
    </row>
    <row r="39" spans="3:16" ht="14.25" customHeight="1" x14ac:dyDescent="0.4">
      <c r="C39" s="328"/>
      <c r="D39" s="142" t="s">
        <v>131</v>
      </c>
      <c r="E39" s="329">
        <v>2467</v>
      </c>
      <c r="F39" s="330">
        <v>1300</v>
      </c>
      <c r="G39" s="331">
        <v>1167</v>
      </c>
      <c r="H39" s="332">
        <v>830</v>
      </c>
      <c r="I39" s="330">
        <v>449</v>
      </c>
      <c r="J39" s="331">
        <v>381</v>
      </c>
      <c r="K39" s="332">
        <v>829</v>
      </c>
      <c r="L39" s="330">
        <v>441</v>
      </c>
      <c r="M39" s="331">
        <v>388</v>
      </c>
      <c r="N39" s="332">
        <v>808</v>
      </c>
      <c r="O39" s="330">
        <v>410</v>
      </c>
      <c r="P39" s="229">
        <v>398</v>
      </c>
    </row>
    <row r="40" spans="3:16" ht="14.25" customHeight="1" x14ac:dyDescent="0.4">
      <c r="C40" s="328"/>
      <c r="D40" s="142" t="s">
        <v>132</v>
      </c>
      <c r="E40" s="329">
        <v>883</v>
      </c>
      <c r="F40" s="330">
        <v>435</v>
      </c>
      <c r="G40" s="331">
        <v>448</v>
      </c>
      <c r="H40" s="332">
        <v>305</v>
      </c>
      <c r="I40" s="330">
        <v>156</v>
      </c>
      <c r="J40" s="331">
        <v>149</v>
      </c>
      <c r="K40" s="332">
        <v>299</v>
      </c>
      <c r="L40" s="330">
        <v>142</v>
      </c>
      <c r="M40" s="331">
        <v>157</v>
      </c>
      <c r="N40" s="332">
        <v>279</v>
      </c>
      <c r="O40" s="330">
        <v>137</v>
      </c>
      <c r="P40" s="229">
        <v>142</v>
      </c>
    </row>
    <row r="41" spans="3:16" ht="14.25" customHeight="1" x14ac:dyDescent="0.4">
      <c r="C41" s="328"/>
      <c r="D41" s="142" t="s">
        <v>133</v>
      </c>
      <c r="E41" s="329">
        <v>231</v>
      </c>
      <c r="F41" s="330">
        <v>129</v>
      </c>
      <c r="G41" s="331">
        <v>102</v>
      </c>
      <c r="H41" s="332">
        <v>77</v>
      </c>
      <c r="I41" s="330">
        <v>40</v>
      </c>
      <c r="J41" s="331">
        <v>37</v>
      </c>
      <c r="K41" s="332">
        <v>83</v>
      </c>
      <c r="L41" s="330">
        <v>51</v>
      </c>
      <c r="M41" s="331">
        <v>32</v>
      </c>
      <c r="N41" s="332">
        <v>71</v>
      </c>
      <c r="O41" s="330">
        <v>38</v>
      </c>
      <c r="P41" s="229">
        <v>33</v>
      </c>
    </row>
    <row r="42" spans="3:16" ht="14.25" customHeight="1" x14ac:dyDescent="0.4">
      <c r="C42" s="328"/>
      <c r="D42" s="142" t="s">
        <v>134</v>
      </c>
      <c r="E42" s="329">
        <v>858</v>
      </c>
      <c r="F42" s="330">
        <v>433</v>
      </c>
      <c r="G42" s="331">
        <v>425</v>
      </c>
      <c r="H42" s="332">
        <v>275</v>
      </c>
      <c r="I42" s="330">
        <v>122</v>
      </c>
      <c r="J42" s="331">
        <v>153</v>
      </c>
      <c r="K42" s="332">
        <v>288</v>
      </c>
      <c r="L42" s="330">
        <v>149</v>
      </c>
      <c r="M42" s="331">
        <v>139</v>
      </c>
      <c r="N42" s="332">
        <v>295</v>
      </c>
      <c r="O42" s="330">
        <v>162</v>
      </c>
      <c r="P42" s="229">
        <v>133</v>
      </c>
    </row>
    <row r="43" spans="3:16" ht="14.25" customHeight="1" x14ac:dyDescent="0.4">
      <c r="C43" s="325" t="s">
        <v>212</v>
      </c>
      <c r="D43" s="216" t="s">
        <v>60</v>
      </c>
      <c r="E43" s="341">
        <v>4466</v>
      </c>
      <c r="F43" s="321">
        <v>2278</v>
      </c>
      <c r="G43" s="319">
        <v>2188</v>
      </c>
      <c r="H43" s="320">
        <v>1471</v>
      </c>
      <c r="I43" s="321">
        <v>723</v>
      </c>
      <c r="J43" s="322">
        <v>748</v>
      </c>
      <c r="K43" s="320">
        <v>1492</v>
      </c>
      <c r="L43" s="321">
        <v>769</v>
      </c>
      <c r="M43" s="322">
        <v>723</v>
      </c>
      <c r="N43" s="320">
        <v>1503</v>
      </c>
      <c r="O43" s="321">
        <v>786</v>
      </c>
      <c r="P43" s="322">
        <v>717</v>
      </c>
    </row>
    <row r="44" spans="3:16" ht="14.25" customHeight="1" x14ac:dyDescent="0.4">
      <c r="C44" s="328"/>
      <c r="D44" s="142" t="s">
        <v>131</v>
      </c>
      <c r="E44" s="329">
        <v>2505</v>
      </c>
      <c r="F44" s="330">
        <v>1295</v>
      </c>
      <c r="G44" s="331">
        <v>1210</v>
      </c>
      <c r="H44" s="332">
        <v>844</v>
      </c>
      <c r="I44" s="330">
        <v>404</v>
      </c>
      <c r="J44" s="331">
        <v>440</v>
      </c>
      <c r="K44" s="332">
        <v>831</v>
      </c>
      <c r="L44" s="330">
        <v>449</v>
      </c>
      <c r="M44" s="331">
        <v>382</v>
      </c>
      <c r="N44" s="332">
        <v>830</v>
      </c>
      <c r="O44" s="330">
        <v>442</v>
      </c>
      <c r="P44" s="229">
        <v>388</v>
      </c>
    </row>
    <row r="45" spans="3:16" ht="14.25" customHeight="1" x14ac:dyDescent="0.4">
      <c r="C45" s="328"/>
      <c r="D45" s="142" t="s">
        <v>132</v>
      </c>
      <c r="E45" s="329">
        <v>892</v>
      </c>
      <c r="F45" s="330">
        <v>449</v>
      </c>
      <c r="G45" s="331">
        <v>443</v>
      </c>
      <c r="H45" s="332">
        <v>283</v>
      </c>
      <c r="I45" s="330">
        <v>148</v>
      </c>
      <c r="J45" s="331">
        <v>135</v>
      </c>
      <c r="K45" s="332">
        <v>307</v>
      </c>
      <c r="L45" s="330">
        <v>157</v>
      </c>
      <c r="M45" s="331">
        <v>150</v>
      </c>
      <c r="N45" s="332">
        <v>302</v>
      </c>
      <c r="O45" s="330">
        <v>144</v>
      </c>
      <c r="P45" s="229">
        <v>158</v>
      </c>
    </row>
    <row r="46" spans="3:16" ht="14.25" customHeight="1" x14ac:dyDescent="0.4">
      <c r="C46" s="328"/>
      <c r="D46" s="142" t="s">
        <v>133</v>
      </c>
      <c r="E46" s="329">
        <v>233</v>
      </c>
      <c r="F46" s="330">
        <v>129</v>
      </c>
      <c r="G46" s="331">
        <v>104</v>
      </c>
      <c r="H46" s="332">
        <v>71</v>
      </c>
      <c r="I46" s="330">
        <v>37</v>
      </c>
      <c r="J46" s="331">
        <v>34</v>
      </c>
      <c r="K46" s="332">
        <v>78</v>
      </c>
      <c r="L46" s="330">
        <v>41</v>
      </c>
      <c r="M46" s="331">
        <v>37</v>
      </c>
      <c r="N46" s="332">
        <v>84</v>
      </c>
      <c r="O46" s="330">
        <v>51</v>
      </c>
      <c r="P46" s="229">
        <v>33</v>
      </c>
    </row>
    <row r="47" spans="3:16" ht="14.25" customHeight="1" x14ac:dyDescent="0.4">
      <c r="C47" s="334"/>
      <c r="D47" s="142" t="s">
        <v>134</v>
      </c>
      <c r="E47" s="335">
        <v>836</v>
      </c>
      <c r="F47" s="336">
        <v>405</v>
      </c>
      <c r="G47" s="337">
        <v>431</v>
      </c>
      <c r="H47" s="338">
        <v>273</v>
      </c>
      <c r="I47" s="336">
        <v>134</v>
      </c>
      <c r="J47" s="337">
        <v>139</v>
      </c>
      <c r="K47" s="338">
        <v>276</v>
      </c>
      <c r="L47" s="336">
        <v>122</v>
      </c>
      <c r="M47" s="337">
        <v>154</v>
      </c>
      <c r="N47" s="338">
        <v>287</v>
      </c>
      <c r="O47" s="336">
        <v>149</v>
      </c>
      <c r="P47" s="233">
        <v>138</v>
      </c>
    </row>
    <row r="48" spans="3:16" ht="14.25" customHeight="1" x14ac:dyDescent="0.4">
      <c r="C48" s="325" t="s">
        <v>141</v>
      </c>
      <c r="D48" s="241" t="s">
        <v>60</v>
      </c>
      <c r="E48" s="342">
        <v>4408</v>
      </c>
      <c r="F48" s="321">
        <v>2224</v>
      </c>
      <c r="G48" s="319">
        <v>2184</v>
      </c>
      <c r="H48" s="320">
        <v>1447</v>
      </c>
      <c r="I48" s="321">
        <v>729</v>
      </c>
      <c r="J48" s="322">
        <v>718</v>
      </c>
      <c r="K48" s="320">
        <v>1473</v>
      </c>
      <c r="L48" s="321">
        <v>728</v>
      </c>
      <c r="M48" s="322">
        <v>745</v>
      </c>
      <c r="N48" s="320">
        <v>1488</v>
      </c>
      <c r="O48" s="321">
        <v>767</v>
      </c>
      <c r="P48" s="322">
        <v>721</v>
      </c>
    </row>
    <row r="49" spans="3:16" ht="14.25" customHeight="1" x14ac:dyDescent="0.4">
      <c r="C49" s="328"/>
      <c r="D49" s="142" t="s">
        <v>131</v>
      </c>
      <c r="E49" s="35" t="s">
        <v>213</v>
      </c>
      <c r="F49" s="228" t="s">
        <v>213</v>
      </c>
      <c r="G49" s="229" t="s">
        <v>213</v>
      </c>
      <c r="H49" s="35" t="s">
        <v>213</v>
      </c>
      <c r="I49" s="228" t="s">
        <v>213</v>
      </c>
      <c r="J49" s="229" t="s">
        <v>213</v>
      </c>
      <c r="K49" s="35" t="s">
        <v>213</v>
      </c>
      <c r="L49" s="228" t="s">
        <v>213</v>
      </c>
      <c r="M49" s="229" t="s">
        <v>213</v>
      </c>
      <c r="N49" s="35" t="s">
        <v>213</v>
      </c>
      <c r="O49" s="228" t="s">
        <v>213</v>
      </c>
      <c r="P49" s="229" t="s">
        <v>213</v>
      </c>
    </row>
    <row r="50" spans="3:16" ht="14.25" customHeight="1" x14ac:dyDescent="0.4">
      <c r="C50" s="328"/>
      <c r="D50" s="142" t="s">
        <v>132</v>
      </c>
      <c r="E50" s="35" t="s">
        <v>213</v>
      </c>
      <c r="F50" s="228" t="s">
        <v>213</v>
      </c>
      <c r="G50" s="229" t="s">
        <v>213</v>
      </c>
      <c r="H50" s="35" t="s">
        <v>213</v>
      </c>
      <c r="I50" s="228" t="s">
        <v>213</v>
      </c>
      <c r="J50" s="229" t="s">
        <v>213</v>
      </c>
      <c r="K50" s="35" t="s">
        <v>213</v>
      </c>
      <c r="L50" s="228" t="s">
        <v>213</v>
      </c>
      <c r="M50" s="229" t="s">
        <v>213</v>
      </c>
      <c r="N50" s="35" t="s">
        <v>213</v>
      </c>
      <c r="O50" s="228" t="s">
        <v>213</v>
      </c>
      <c r="P50" s="229" t="s">
        <v>213</v>
      </c>
    </row>
    <row r="51" spans="3:16" ht="14.25" customHeight="1" x14ac:dyDescent="0.4">
      <c r="C51" s="328"/>
      <c r="D51" s="142" t="s">
        <v>133</v>
      </c>
      <c r="E51" s="35" t="s">
        <v>213</v>
      </c>
      <c r="F51" s="228" t="s">
        <v>213</v>
      </c>
      <c r="G51" s="229" t="s">
        <v>213</v>
      </c>
      <c r="H51" s="35" t="s">
        <v>213</v>
      </c>
      <c r="I51" s="228" t="s">
        <v>213</v>
      </c>
      <c r="J51" s="229" t="s">
        <v>213</v>
      </c>
      <c r="K51" s="35" t="s">
        <v>213</v>
      </c>
      <c r="L51" s="228" t="s">
        <v>213</v>
      </c>
      <c r="M51" s="229" t="s">
        <v>213</v>
      </c>
      <c r="N51" s="35" t="s">
        <v>213</v>
      </c>
      <c r="O51" s="228" t="s">
        <v>213</v>
      </c>
      <c r="P51" s="229" t="s">
        <v>213</v>
      </c>
    </row>
    <row r="52" spans="3:16" ht="14.25" customHeight="1" x14ac:dyDescent="0.4">
      <c r="C52" s="334"/>
      <c r="D52" s="142" t="s">
        <v>134</v>
      </c>
      <c r="E52" s="124" t="s">
        <v>213</v>
      </c>
      <c r="F52" s="232" t="s">
        <v>213</v>
      </c>
      <c r="G52" s="233" t="s">
        <v>213</v>
      </c>
      <c r="H52" s="124" t="s">
        <v>213</v>
      </c>
      <c r="I52" s="232" t="s">
        <v>213</v>
      </c>
      <c r="J52" s="233" t="s">
        <v>213</v>
      </c>
      <c r="K52" s="124" t="s">
        <v>213</v>
      </c>
      <c r="L52" s="232" t="s">
        <v>213</v>
      </c>
      <c r="M52" s="233" t="s">
        <v>213</v>
      </c>
      <c r="N52" s="124" t="s">
        <v>213</v>
      </c>
      <c r="O52" s="232" t="s">
        <v>213</v>
      </c>
      <c r="P52" s="233" t="s">
        <v>213</v>
      </c>
    </row>
    <row r="53" spans="3:16" ht="14.25" customHeight="1" x14ac:dyDescent="0.4">
      <c r="C53" s="325" t="s">
        <v>142</v>
      </c>
      <c r="D53" s="241" t="s">
        <v>60</v>
      </c>
      <c r="E53" s="342">
        <v>4394</v>
      </c>
      <c r="F53" s="321">
        <v>2206</v>
      </c>
      <c r="G53" s="319">
        <v>2188</v>
      </c>
      <c r="H53" s="320">
        <v>1468</v>
      </c>
      <c r="I53" s="321">
        <v>750</v>
      </c>
      <c r="J53" s="322">
        <v>718</v>
      </c>
      <c r="K53" s="320">
        <v>1450</v>
      </c>
      <c r="L53" s="321">
        <v>729</v>
      </c>
      <c r="M53" s="322">
        <v>721</v>
      </c>
      <c r="N53" s="320">
        <v>1476</v>
      </c>
      <c r="O53" s="321">
        <v>727</v>
      </c>
      <c r="P53" s="322">
        <v>749</v>
      </c>
    </row>
    <row r="54" spans="3:16" ht="14.25" customHeight="1" x14ac:dyDescent="0.4">
      <c r="C54" s="328"/>
      <c r="D54" s="142" t="s">
        <v>131</v>
      </c>
      <c r="E54" s="35" t="s">
        <v>213</v>
      </c>
      <c r="F54" s="228" t="s">
        <v>213</v>
      </c>
      <c r="G54" s="229" t="s">
        <v>213</v>
      </c>
      <c r="H54" s="35" t="s">
        <v>213</v>
      </c>
      <c r="I54" s="228" t="s">
        <v>213</v>
      </c>
      <c r="J54" s="229" t="s">
        <v>213</v>
      </c>
      <c r="K54" s="35" t="s">
        <v>213</v>
      </c>
      <c r="L54" s="228" t="s">
        <v>213</v>
      </c>
      <c r="M54" s="229" t="s">
        <v>213</v>
      </c>
      <c r="N54" s="35" t="s">
        <v>213</v>
      </c>
      <c r="O54" s="228" t="s">
        <v>213</v>
      </c>
      <c r="P54" s="229" t="s">
        <v>213</v>
      </c>
    </row>
    <row r="55" spans="3:16" ht="14.25" customHeight="1" x14ac:dyDescent="0.4">
      <c r="C55" s="328"/>
      <c r="D55" s="142" t="s">
        <v>132</v>
      </c>
      <c r="E55" s="35" t="s">
        <v>213</v>
      </c>
      <c r="F55" s="228" t="s">
        <v>213</v>
      </c>
      <c r="G55" s="229" t="s">
        <v>213</v>
      </c>
      <c r="H55" s="35" t="s">
        <v>213</v>
      </c>
      <c r="I55" s="228" t="s">
        <v>213</v>
      </c>
      <c r="J55" s="229" t="s">
        <v>213</v>
      </c>
      <c r="K55" s="35" t="s">
        <v>213</v>
      </c>
      <c r="L55" s="228" t="s">
        <v>213</v>
      </c>
      <c r="M55" s="229" t="s">
        <v>213</v>
      </c>
      <c r="N55" s="35" t="s">
        <v>213</v>
      </c>
      <c r="O55" s="228" t="s">
        <v>213</v>
      </c>
      <c r="P55" s="229" t="s">
        <v>213</v>
      </c>
    </row>
    <row r="56" spans="3:16" ht="14.25" customHeight="1" x14ac:dyDescent="0.4">
      <c r="C56" s="328"/>
      <c r="D56" s="142" t="s">
        <v>133</v>
      </c>
      <c r="E56" s="35" t="s">
        <v>213</v>
      </c>
      <c r="F56" s="228" t="s">
        <v>213</v>
      </c>
      <c r="G56" s="229" t="s">
        <v>213</v>
      </c>
      <c r="H56" s="35" t="s">
        <v>213</v>
      </c>
      <c r="I56" s="228" t="s">
        <v>213</v>
      </c>
      <c r="J56" s="229" t="s">
        <v>213</v>
      </c>
      <c r="K56" s="35" t="s">
        <v>213</v>
      </c>
      <c r="L56" s="228" t="s">
        <v>213</v>
      </c>
      <c r="M56" s="229" t="s">
        <v>213</v>
      </c>
      <c r="N56" s="35" t="s">
        <v>213</v>
      </c>
      <c r="O56" s="228" t="s">
        <v>213</v>
      </c>
      <c r="P56" s="229" t="s">
        <v>213</v>
      </c>
    </row>
    <row r="57" spans="3:16" ht="14.25" customHeight="1" x14ac:dyDescent="0.4">
      <c r="C57" s="334"/>
      <c r="D57" s="142" t="s">
        <v>134</v>
      </c>
      <c r="E57" s="124" t="s">
        <v>213</v>
      </c>
      <c r="F57" s="232" t="s">
        <v>213</v>
      </c>
      <c r="G57" s="233" t="s">
        <v>213</v>
      </c>
      <c r="H57" s="124" t="s">
        <v>213</v>
      </c>
      <c r="I57" s="232" t="s">
        <v>213</v>
      </c>
      <c r="J57" s="233" t="s">
        <v>213</v>
      </c>
      <c r="K57" s="124" t="s">
        <v>213</v>
      </c>
      <c r="L57" s="232" t="s">
        <v>213</v>
      </c>
      <c r="M57" s="233" t="s">
        <v>213</v>
      </c>
      <c r="N57" s="124" t="s">
        <v>213</v>
      </c>
      <c r="O57" s="232" t="s">
        <v>213</v>
      </c>
      <c r="P57" s="233" t="s">
        <v>213</v>
      </c>
    </row>
    <row r="58" spans="3:16" ht="14.25" customHeight="1" x14ac:dyDescent="0.4">
      <c r="C58" s="325" t="s">
        <v>144</v>
      </c>
      <c r="D58" s="241" t="s">
        <v>60</v>
      </c>
      <c r="E58" s="342">
        <v>4315</v>
      </c>
      <c r="F58" s="321">
        <v>2207</v>
      </c>
      <c r="G58" s="319">
        <v>2108</v>
      </c>
      <c r="H58" s="320">
        <v>1411</v>
      </c>
      <c r="I58" s="321">
        <v>731</v>
      </c>
      <c r="J58" s="322">
        <v>680</v>
      </c>
      <c r="K58" s="320">
        <v>1468</v>
      </c>
      <c r="L58" s="321">
        <v>756</v>
      </c>
      <c r="M58" s="322">
        <v>712</v>
      </c>
      <c r="N58" s="320">
        <v>1436</v>
      </c>
      <c r="O58" s="321">
        <v>720</v>
      </c>
      <c r="P58" s="322">
        <v>716</v>
      </c>
    </row>
    <row r="59" spans="3:16" ht="14.25" customHeight="1" x14ac:dyDescent="0.4">
      <c r="C59" s="328"/>
      <c r="D59" s="142" t="s">
        <v>131</v>
      </c>
      <c r="E59" s="35" t="s">
        <v>213</v>
      </c>
      <c r="F59" s="228" t="s">
        <v>213</v>
      </c>
      <c r="G59" s="229" t="s">
        <v>213</v>
      </c>
      <c r="H59" s="35" t="s">
        <v>213</v>
      </c>
      <c r="I59" s="228" t="s">
        <v>213</v>
      </c>
      <c r="J59" s="229" t="s">
        <v>213</v>
      </c>
      <c r="K59" s="35" t="s">
        <v>213</v>
      </c>
      <c r="L59" s="228" t="s">
        <v>213</v>
      </c>
      <c r="M59" s="229" t="s">
        <v>213</v>
      </c>
      <c r="N59" s="35" t="s">
        <v>213</v>
      </c>
      <c r="O59" s="228" t="s">
        <v>213</v>
      </c>
      <c r="P59" s="229" t="s">
        <v>213</v>
      </c>
    </row>
    <row r="60" spans="3:16" ht="14.25" customHeight="1" x14ac:dyDescent="0.4">
      <c r="C60" s="328"/>
      <c r="D60" s="142" t="s">
        <v>132</v>
      </c>
      <c r="E60" s="35" t="s">
        <v>213</v>
      </c>
      <c r="F60" s="228" t="s">
        <v>213</v>
      </c>
      <c r="G60" s="229" t="s">
        <v>213</v>
      </c>
      <c r="H60" s="35" t="s">
        <v>213</v>
      </c>
      <c r="I60" s="228" t="s">
        <v>213</v>
      </c>
      <c r="J60" s="229" t="s">
        <v>213</v>
      </c>
      <c r="K60" s="35" t="s">
        <v>213</v>
      </c>
      <c r="L60" s="228" t="s">
        <v>213</v>
      </c>
      <c r="M60" s="229" t="s">
        <v>213</v>
      </c>
      <c r="N60" s="35" t="s">
        <v>213</v>
      </c>
      <c r="O60" s="228" t="s">
        <v>213</v>
      </c>
      <c r="P60" s="229" t="s">
        <v>213</v>
      </c>
    </row>
    <row r="61" spans="3:16" ht="14.25" customHeight="1" x14ac:dyDescent="0.4">
      <c r="C61" s="328"/>
      <c r="D61" s="142" t="s">
        <v>133</v>
      </c>
      <c r="E61" s="35" t="s">
        <v>213</v>
      </c>
      <c r="F61" s="228" t="s">
        <v>213</v>
      </c>
      <c r="G61" s="229" t="s">
        <v>213</v>
      </c>
      <c r="H61" s="35" t="s">
        <v>213</v>
      </c>
      <c r="I61" s="228" t="s">
        <v>213</v>
      </c>
      <c r="J61" s="229" t="s">
        <v>213</v>
      </c>
      <c r="K61" s="35" t="s">
        <v>213</v>
      </c>
      <c r="L61" s="228" t="s">
        <v>213</v>
      </c>
      <c r="M61" s="229" t="s">
        <v>213</v>
      </c>
      <c r="N61" s="35" t="s">
        <v>213</v>
      </c>
      <c r="O61" s="228" t="s">
        <v>213</v>
      </c>
      <c r="P61" s="229" t="s">
        <v>213</v>
      </c>
    </row>
    <row r="62" spans="3:16" ht="14.25" customHeight="1" x14ac:dyDescent="0.4">
      <c r="C62" s="334"/>
      <c r="D62" s="142" t="s">
        <v>134</v>
      </c>
      <c r="E62" s="124" t="s">
        <v>213</v>
      </c>
      <c r="F62" s="232" t="s">
        <v>213</v>
      </c>
      <c r="G62" s="233" t="s">
        <v>213</v>
      </c>
      <c r="H62" s="124" t="s">
        <v>213</v>
      </c>
      <c r="I62" s="232" t="s">
        <v>213</v>
      </c>
      <c r="J62" s="233" t="s">
        <v>213</v>
      </c>
      <c r="K62" s="124" t="s">
        <v>213</v>
      </c>
      <c r="L62" s="232" t="s">
        <v>213</v>
      </c>
      <c r="M62" s="233" t="s">
        <v>213</v>
      </c>
      <c r="N62" s="124" t="s">
        <v>213</v>
      </c>
      <c r="O62" s="232" t="s">
        <v>213</v>
      </c>
      <c r="P62" s="233" t="s">
        <v>213</v>
      </c>
    </row>
    <row r="63" spans="3:16" ht="14.25" customHeight="1" x14ac:dyDescent="0.4">
      <c r="C63" s="325" t="s">
        <v>145</v>
      </c>
      <c r="D63" s="241" t="s">
        <v>60</v>
      </c>
      <c r="E63" s="342">
        <v>4312</v>
      </c>
      <c r="F63" s="321">
        <v>2218</v>
      </c>
      <c r="G63" s="319">
        <v>2094</v>
      </c>
      <c r="H63" s="320">
        <v>1424</v>
      </c>
      <c r="I63" s="321">
        <v>727</v>
      </c>
      <c r="J63" s="322">
        <v>697</v>
      </c>
      <c r="K63" s="320">
        <v>1414</v>
      </c>
      <c r="L63" s="321">
        <v>732</v>
      </c>
      <c r="M63" s="322">
        <v>682</v>
      </c>
      <c r="N63" s="320">
        <v>1474</v>
      </c>
      <c r="O63" s="321">
        <v>759</v>
      </c>
      <c r="P63" s="322">
        <v>715</v>
      </c>
    </row>
    <row r="64" spans="3:16" ht="14.25" customHeight="1" x14ac:dyDescent="0.4">
      <c r="C64" s="328"/>
      <c r="D64" s="142" t="s">
        <v>131</v>
      </c>
      <c r="E64" s="35" t="s">
        <v>213</v>
      </c>
      <c r="F64" s="228" t="s">
        <v>213</v>
      </c>
      <c r="G64" s="229" t="s">
        <v>213</v>
      </c>
      <c r="H64" s="35" t="s">
        <v>213</v>
      </c>
      <c r="I64" s="228" t="s">
        <v>213</v>
      </c>
      <c r="J64" s="229" t="s">
        <v>213</v>
      </c>
      <c r="K64" s="35" t="s">
        <v>213</v>
      </c>
      <c r="L64" s="228" t="s">
        <v>213</v>
      </c>
      <c r="M64" s="229" t="s">
        <v>213</v>
      </c>
      <c r="N64" s="35" t="s">
        <v>213</v>
      </c>
      <c r="O64" s="228" t="s">
        <v>213</v>
      </c>
      <c r="P64" s="229" t="s">
        <v>213</v>
      </c>
    </row>
    <row r="65" spans="3:16" ht="14.25" customHeight="1" x14ac:dyDescent="0.4">
      <c r="C65" s="328"/>
      <c r="D65" s="142" t="s">
        <v>132</v>
      </c>
      <c r="E65" s="35" t="s">
        <v>213</v>
      </c>
      <c r="F65" s="228" t="s">
        <v>213</v>
      </c>
      <c r="G65" s="229" t="s">
        <v>213</v>
      </c>
      <c r="H65" s="35" t="s">
        <v>213</v>
      </c>
      <c r="I65" s="228" t="s">
        <v>213</v>
      </c>
      <c r="J65" s="229" t="s">
        <v>213</v>
      </c>
      <c r="K65" s="35" t="s">
        <v>213</v>
      </c>
      <c r="L65" s="228" t="s">
        <v>213</v>
      </c>
      <c r="M65" s="229" t="s">
        <v>213</v>
      </c>
      <c r="N65" s="35" t="s">
        <v>213</v>
      </c>
      <c r="O65" s="228" t="s">
        <v>213</v>
      </c>
      <c r="P65" s="229" t="s">
        <v>213</v>
      </c>
    </row>
    <row r="66" spans="3:16" ht="14.25" customHeight="1" x14ac:dyDescent="0.4">
      <c r="C66" s="328"/>
      <c r="D66" s="142" t="s">
        <v>133</v>
      </c>
      <c r="E66" s="35" t="s">
        <v>213</v>
      </c>
      <c r="F66" s="228" t="s">
        <v>213</v>
      </c>
      <c r="G66" s="229" t="s">
        <v>213</v>
      </c>
      <c r="H66" s="35" t="s">
        <v>213</v>
      </c>
      <c r="I66" s="228" t="s">
        <v>213</v>
      </c>
      <c r="J66" s="229" t="s">
        <v>213</v>
      </c>
      <c r="K66" s="35" t="s">
        <v>213</v>
      </c>
      <c r="L66" s="228" t="s">
        <v>213</v>
      </c>
      <c r="M66" s="229" t="s">
        <v>213</v>
      </c>
      <c r="N66" s="35" t="s">
        <v>213</v>
      </c>
      <c r="O66" s="228" t="s">
        <v>213</v>
      </c>
      <c r="P66" s="229" t="s">
        <v>213</v>
      </c>
    </row>
    <row r="67" spans="3:16" ht="14.25" customHeight="1" x14ac:dyDescent="0.4">
      <c r="C67" s="334"/>
      <c r="D67" s="142" t="s">
        <v>134</v>
      </c>
      <c r="E67" s="124" t="s">
        <v>213</v>
      </c>
      <c r="F67" s="232" t="s">
        <v>213</v>
      </c>
      <c r="G67" s="233" t="s">
        <v>213</v>
      </c>
      <c r="H67" s="124" t="s">
        <v>213</v>
      </c>
      <c r="I67" s="232" t="s">
        <v>213</v>
      </c>
      <c r="J67" s="233" t="s">
        <v>213</v>
      </c>
      <c r="K67" s="124" t="s">
        <v>213</v>
      </c>
      <c r="L67" s="232" t="s">
        <v>213</v>
      </c>
      <c r="M67" s="233" t="s">
        <v>213</v>
      </c>
      <c r="N67" s="124" t="s">
        <v>213</v>
      </c>
      <c r="O67" s="232" t="s">
        <v>213</v>
      </c>
      <c r="P67" s="233" t="s">
        <v>213</v>
      </c>
    </row>
    <row r="68" spans="3:16" ht="14.25" customHeight="1" x14ac:dyDescent="0.4">
      <c r="C68" s="325" t="s">
        <v>146</v>
      </c>
      <c r="D68" s="241" t="s">
        <v>60</v>
      </c>
      <c r="E68" s="342">
        <v>4271</v>
      </c>
      <c r="F68" s="321">
        <v>2215</v>
      </c>
      <c r="G68" s="319">
        <v>2056</v>
      </c>
      <c r="H68" s="320">
        <v>1431</v>
      </c>
      <c r="I68" s="321">
        <v>761</v>
      </c>
      <c r="J68" s="322">
        <v>670</v>
      </c>
      <c r="K68" s="320">
        <v>1425</v>
      </c>
      <c r="L68" s="321">
        <v>726</v>
      </c>
      <c r="M68" s="322">
        <v>699</v>
      </c>
      <c r="N68" s="320">
        <v>1415</v>
      </c>
      <c r="O68" s="321">
        <v>728</v>
      </c>
      <c r="P68" s="322">
        <v>687</v>
      </c>
    </row>
    <row r="69" spans="3:16" ht="14.25" customHeight="1" x14ac:dyDescent="0.4">
      <c r="C69" s="328"/>
      <c r="D69" s="142" t="s">
        <v>131</v>
      </c>
      <c r="E69" s="35" t="s">
        <v>213</v>
      </c>
      <c r="F69" s="228" t="s">
        <v>213</v>
      </c>
      <c r="G69" s="229" t="s">
        <v>213</v>
      </c>
      <c r="H69" s="35" t="s">
        <v>213</v>
      </c>
      <c r="I69" s="228" t="s">
        <v>213</v>
      </c>
      <c r="J69" s="229" t="s">
        <v>213</v>
      </c>
      <c r="K69" s="35" t="s">
        <v>213</v>
      </c>
      <c r="L69" s="228" t="s">
        <v>213</v>
      </c>
      <c r="M69" s="229" t="s">
        <v>213</v>
      </c>
      <c r="N69" s="35" t="s">
        <v>213</v>
      </c>
      <c r="O69" s="228" t="s">
        <v>213</v>
      </c>
      <c r="P69" s="229" t="s">
        <v>213</v>
      </c>
    </row>
    <row r="70" spans="3:16" ht="14.25" customHeight="1" x14ac:dyDescent="0.4">
      <c r="C70" s="328"/>
      <c r="D70" s="142" t="s">
        <v>132</v>
      </c>
      <c r="E70" s="35" t="s">
        <v>213</v>
      </c>
      <c r="F70" s="228" t="s">
        <v>213</v>
      </c>
      <c r="G70" s="229" t="s">
        <v>213</v>
      </c>
      <c r="H70" s="35" t="s">
        <v>213</v>
      </c>
      <c r="I70" s="228" t="s">
        <v>213</v>
      </c>
      <c r="J70" s="229" t="s">
        <v>213</v>
      </c>
      <c r="K70" s="35" t="s">
        <v>213</v>
      </c>
      <c r="L70" s="228" t="s">
        <v>213</v>
      </c>
      <c r="M70" s="229" t="s">
        <v>213</v>
      </c>
      <c r="N70" s="35" t="s">
        <v>213</v>
      </c>
      <c r="O70" s="228" t="s">
        <v>213</v>
      </c>
      <c r="P70" s="229" t="s">
        <v>213</v>
      </c>
    </row>
    <row r="71" spans="3:16" ht="14.25" customHeight="1" x14ac:dyDescent="0.4">
      <c r="C71" s="328"/>
      <c r="D71" s="142" t="s">
        <v>133</v>
      </c>
      <c r="E71" s="35" t="s">
        <v>213</v>
      </c>
      <c r="F71" s="228" t="s">
        <v>213</v>
      </c>
      <c r="G71" s="229" t="s">
        <v>213</v>
      </c>
      <c r="H71" s="35" t="s">
        <v>213</v>
      </c>
      <c r="I71" s="228" t="s">
        <v>213</v>
      </c>
      <c r="J71" s="229" t="s">
        <v>213</v>
      </c>
      <c r="K71" s="35" t="s">
        <v>213</v>
      </c>
      <c r="L71" s="228" t="s">
        <v>213</v>
      </c>
      <c r="M71" s="229" t="s">
        <v>213</v>
      </c>
      <c r="N71" s="35" t="s">
        <v>213</v>
      </c>
      <c r="O71" s="228" t="s">
        <v>213</v>
      </c>
      <c r="P71" s="229" t="s">
        <v>213</v>
      </c>
    </row>
    <row r="72" spans="3:16" ht="14.25" customHeight="1" x14ac:dyDescent="0.4">
      <c r="C72" s="334"/>
      <c r="D72" s="142" t="s">
        <v>134</v>
      </c>
      <c r="E72" s="124" t="s">
        <v>213</v>
      </c>
      <c r="F72" s="232" t="s">
        <v>213</v>
      </c>
      <c r="G72" s="233" t="s">
        <v>213</v>
      </c>
      <c r="H72" s="124" t="s">
        <v>213</v>
      </c>
      <c r="I72" s="232" t="s">
        <v>213</v>
      </c>
      <c r="J72" s="233" t="s">
        <v>213</v>
      </c>
      <c r="K72" s="124" t="s">
        <v>213</v>
      </c>
      <c r="L72" s="232" t="s">
        <v>213</v>
      </c>
      <c r="M72" s="233" t="s">
        <v>213</v>
      </c>
      <c r="N72" s="124" t="s">
        <v>213</v>
      </c>
      <c r="O72" s="232" t="s">
        <v>213</v>
      </c>
      <c r="P72" s="233" t="s">
        <v>213</v>
      </c>
    </row>
    <row r="73" spans="3:16" ht="14.25" customHeight="1" x14ac:dyDescent="0.4">
      <c r="C73" s="325" t="s">
        <v>147</v>
      </c>
      <c r="D73" s="241" t="s">
        <v>60</v>
      </c>
      <c r="E73" s="342">
        <v>4244</v>
      </c>
      <c r="F73" s="321">
        <v>2171</v>
      </c>
      <c r="G73" s="319">
        <v>2073</v>
      </c>
      <c r="H73" s="320">
        <v>1384</v>
      </c>
      <c r="I73" s="321">
        <v>689</v>
      </c>
      <c r="J73" s="322">
        <v>695</v>
      </c>
      <c r="K73" s="320">
        <v>1428</v>
      </c>
      <c r="L73" s="321">
        <v>756</v>
      </c>
      <c r="M73" s="322">
        <v>672</v>
      </c>
      <c r="N73" s="320">
        <v>1432</v>
      </c>
      <c r="O73" s="321">
        <v>726</v>
      </c>
      <c r="P73" s="322">
        <v>706</v>
      </c>
    </row>
    <row r="74" spans="3:16" ht="14.25" customHeight="1" x14ac:dyDescent="0.4">
      <c r="C74" s="328"/>
      <c r="D74" s="142" t="s">
        <v>131</v>
      </c>
      <c r="E74" s="35" t="s">
        <v>213</v>
      </c>
      <c r="F74" s="228" t="s">
        <v>213</v>
      </c>
      <c r="G74" s="229" t="s">
        <v>213</v>
      </c>
      <c r="H74" s="35" t="s">
        <v>213</v>
      </c>
      <c r="I74" s="228" t="s">
        <v>213</v>
      </c>
      <c r="J74" s="229" t="s">
        <v>213</v>
      </c>
      <c r="K74" s="35" t="s">
        <v>213</v>
      </c>
      <c r="L74" s="228" t="s">
        <v>213</v>
      </c>
      <c r="M74" s="229" t="s">
        <v>213</v>
      </c>
      <c r="N74" s="35" t="s">
        <v>213</v>
      </c>
      <c r="O74" s="228" t="s">
        <v>213</v>
      </c>
      <c r="P74" s="229" t="s">
        <v>213</v>
      </c>
    </row>
    <row r="75" spans="3:16" ht="14.25" customHeight="1" x14ac:dyDescent="0.4">
      <c r="C75" s="328"/>
      <c r="D75" s="142" t="s">
        <v>132</v>
      </c>
      <c r="E75" s="35" t="s">
        <v>213</v>
      </c>
      <c r="F75" s="228" t="s">
        <v>213</v>
      </c>
      <c r="G75" s="229" t="s">
        <v>213</v>
      </c>
      <c r="H75" s="35" t="s">
        <v>213</v>
      </c>
      <c r="I75" s="228" t="s">
        <v>213</v>
      </c>
      <c r="J75" s="229" t="s">
        <v>213</v>
      </c>
      <c r="K75" s="35" t="s">
        <v>213</v>
      </c>
      <c r="L75" s="228" t="s">
        <v>213</v>
      </c>
      <c r="M75" s="229" t="s">
        <v>213</v>
      </c>
      <c r="N75" s="35" t="s">
        <v>213</v>
      </c>
      <c r="O75" s="228" t="s">
        <v>213</v>
      </c>
      <c r="P75" s="229" t="s">
        <v>213</v>
      </c>
    </row>
    <row r="76" spans="3:16" ht="14.25" customHeight="1" x14ac:dyDescent="0.4">
      <c r="C76" s="328"/>
      <c r="D76" s="142" t="s">
        <v>133</v>
      </c>
      <c r="E76" s="35" t="s">
        <v>213</v>
      </c>
      <c r="F76" s="228" t="s">
        <v>213</v>
      </c>
      <c r="G76" s="229" t="s">
        <v>213</v>
      </c>
      <c r="H76" s="35" t="s">
        <v>213</v>
      </c>
      <c r="I76" s="228" t="s">
        <v>213</v>
      </c>
      <c r="J76" s="229" t="s">
        <v>213</v>
      </c>
      <c r="K76" s="35" t="s">
        <v>213</v>
      </c>
      <c r="L76" s="228" t="s">
        <v>213</v>
      </c>
      <c r="M76" s="229" t="s">
        <v>213</v>
      </c>
      <c r="N76" s="35" t="s">
        <v>213</v>
      </c>
      <c r="O76" s="228" t="s">
        <v>213</v>
      </c>
      <c r="P76" s="229" t="s">
        <v>213</v>
      </c>
    </row>
    <row r="77" spans="3:16" ht="14.25" customHeight="1" x14ac:dyDescent="0.4">
      <c r="C77" s="334"/>
      <c r="D77" s="142" t="s">
        <v>134</v>
      </c>
      <c r="E77" s="124" t="s">
        <v>213</v>
      </c>
      <c r="F77" s="232" t="s">
        <v>213</v>
      </c>
      <c r="G77" s="233" t="s">
        <v>213</v>
      </c>
      <c r="H77" s="124" t="s">
        <v>213</v>
      </c>
      <c r="I77" s="232" t="s">
        <v>213</v>
      </c>
      <c r="J77" s="233" t="s">
        <v>213</v>
      </c>
      <c r="K77" s="124" t="s">
        <v>213</v>
      </c>
      <c r="L77" s="232" t="s">
        <v>213</v>
      </c>
      <c r="M77" s="233" t="s">
        <v>213</v>
      </c>
      <c r="N77" s="124" t="s">
        <v>213</v>
      </c>
      <c r="O77" s="232" t="s">
        <v>213</v>
      </c>
      <c r="P77" s="233" t="s">
        <v>213</v>
      </c>
    </row>
    <row r="78" spans="3:16" ht="14.25" customHeight="1" x14ac:dyDescent="0.4">
      <c r="C78" s="325" t="s">
        <v>148</v>
      </c>
      <c r="D78" s="241" t="s">
        <v>60</v>
      </c>
      <c r="E78" s="342">
        <v>4171</v>
      </c>
      <c r="F78" s="321">
        <v>2175</v>
      </c>
      <c r="G78" s="319">
        <v>1996</v>
      </c>
      <c r="H78" s="320">
        <v>1353</v>
      </c>
      <c r="I78" s="321">
        <v>721</v>
      </c>
      <c r="J78" s="322">
        <v>632</v>
      </c>
      <c r="K78" s="320">
        <v>1379</v>
      </c>
      <c r="L78" s="321">
        <v>690</v>
      </c>
      <c r="M78" s="322">
        <v>689</v>
      </c>
      <c r="N78" s="320">
        <v>1439</v>
      </c>
      <c r="O78" s="321">
        <v>764</v>
      </c>
      <c r="P78" s="322">
        <v>675</v>
      </c>
    </row>
    <row r="79" spans="3:16" ht="14.25" customHeight="1" x14ac:dyDescent="0.4">
      <c r="C79" s="328"/>
      <c r="D79" s="142" t="s">
        <v>131</v>
      </c>
      <c r="E79" s="35" t="s">
        <v>213</v>
      </c>
      <c r="F79" s="228" t="s">
        <v>213</v>
      </c>
      <c r="G79" s="229" t="s">
        <v>213</v>
      </c>
      <c r="H79" s="35" t="s">
        <v>213</v>
      </c>
      <c r="I79" s="228" t="s">
        <v>213</v>
      </c>
      <c r="J79" s="229" t="s">
        <v>213</v>
      </c>
      <c r="K79" s="35" t="s">
        <v>213</v>
      </c>
      <c r="L79" s="228" t="s">
        <v>213</v>
      </c>
      <c r="M79" s="229" t="s">
        <v>213</v>
      </c>
      <c r="N79" s="35" t="s">
        <v>213</v>
      </c>
      <c r="O79" s="228" t="s">
        <v>213</v>
      </c>
      <c r="P79" s="229" t="s">
        <v>213</v>
      </c>
    </row>
    <row r="80" spans="3:16" ht="14.25" customHeight="1" x14ac:dyDescent="0.4">
      <c r="C80" s="328"/>
      <c r="D80" s="142" t="s">
        <v>132</v>
      </c>
      <c r="E80" s="35" t="s">
        <v>213</v>
      </c>
      <c r="F80" s="228" t="s">
        <v>213</v>
      </c>
      <c r="G80" s="229" t="s">
        <v>213</v>
      </c>
      <c r="H80" s="35" t="s">
        <v>213</v>
      </c>
      <c r="I80" s="228" t="s">
        <v>213</v>
      </c>
      <c r="J80" s="229" t="s">
        <v>213</v>
      </c>
      <c r="K80" s="35" t="s">
        <v>213</v>
      </c>
      <c r="L80" s="228" t="s">
        <v>213</v>
      </c>
      <c r="M80" s="229" t="s">
        <v>213</v>
      </c>
      <c r="N80" s="35" t="s">
        <v>213</v>
      </c>
      <c r="O80" s="228" t="s">
        <v>213</v>
      </c>
      <c r="P80" s="229" t="s">
        <v>213</v>
      </c>
    </row>
    <row r="81" spans="3:16" ht="14.25" customHeight="1" x14ac:dyDescent="0.4">
      <c r="C81" s="328"/>
      <c r="D81" s="142" t="s">
        <v>133</v>
      </c>
      <c r="E81" s="35" t="s">
        <v>213</v>
      </c>
      <c r="F81" s="228" t="s">
        <v>213</v>
      </c>
      <c r="G81" s="229" t="s">
        <v>213</v>
      </c>
      <c r="H81" s="35" t="s">
        <v>213</v>
      </c>
      <c r="I81" s="228" t="s">
        <v>213</v>
      </c>
      <c r="J81" s="229" t="s">
        <v>213</v>
      </c>
      <c r="K81" s="35" t="s">
        <v>213</v>
      </c>
      <c r="L81" s="228" t="s">
        <v>213</v>
      </c>
      <c r="M81" s="229" t="s">
        <v>213</v>
      </c>
      <c r="N81" s="35" t="s">
        <v>213</v>
      </c>
      <c r="O81" s="228" t="s">
        <v>213</v>
      </c>
      <c r="P81" s="229" t="s">
        <v>213</v>
      </c>
    </row>
    <row r="82" spans="3:16" ht="14.25" customHeight="1" x14ac:dyDescent="0.4">
      <c r="C82" s="334"/>
      <c r="D82" s="142" t="s">
        <v>134</v>
      </c>
      <c r="E82" s="124" t="s">
        <v>213</v>
      </c>
      <c r="F82" s="232" t="s">
        <v>213</v>
      </c>
      <c r="G82" s="233" t="s">
        <v>213</v>
      </c>
      <c r="H82" s="124" t="s">
        <v>213</v>
      </c>
      <c r="I82" s="232" t="s">
        <v>213</v>
      </c>
      <c r="J82" s="233" t="s">
        <v>213</v>
      </c>
      <c r="K82" s="124" t="s">
        <v>213</v>
      </c>
      <c r="L82" s="232" t="s">
        <v>213</v>
      </c>
      <c r="M82" s="233" t="s">
        <v>213</v>
      </c>
      <c r="N82" s="124" t="s">
        <v>213</v>
      </c>
      <c r="O82" s="232" t="s">
        <v>213</v>
      </c>
      <c r="P82" s="233" t="s">
        <v>213</v>
      </c>
    </row>
    <row r="83" spans="3:16" ht="14.25" customHeight="1" x14ac:dyDescent="0.4">
      <c r="C83" s="325" t="s">
        <v>214</v>
      </c>
      <c r="D83" s="241" t="s">
        <v>60</v>
      </c>
      <c r="E83" s="342">
        <v>4078</v>
      </c>
      <c r="F83" s="321">
        <v>2087</v>
      </c>
      <c r="G83" s="319">
        <v>1991</v>
      </c>
      <c r="H83" s="320">
        <v>1339</v>
      </c>
      <c r="I83" s="321">
        <v>675</v>
      </c>
      <c r="J83" s="322">
        <v>664</v>
      </c>
      <c r="K83" s="320">
        <v>1353</v>
      </c>
      <c r="L83" s="321">
        <v>720</v>
      </c>
      <c r="M83" s="322">
        <v>633</v>
      </c>
      <c r="N83" s="320">
        <v>1386</v>
      </c>
      <c r="O83" s="321">
        <v>692</v>
      </c>
      <c r="P83" s="322">
        <v>694</v>
      </c>
    </row>
    <row r="84" spans="3:16" ht="14.25" customHeight="1" x14ac:dyDescent="0.4">
      <c r="C84" s="328"/>
      <c r="D84" s="142" t="s">
        <v>131</v>
      </c>
      <c r="E84" s="35" t="s">
        <v>213</v>
      </c>
      <c r="F84" s="228" t="s">
        <v>213</v>
      </c>
      <c r="G84" s="229" t="s">
        <v>213</v>
      </c>
      <c r="H84" s="35" t="s">
        <v>213</v>
      </c>
      <c r="I84" s="228" t="s">
        <v>213</v>
      </c>
      <c r="J84" s="229" t="s">
        <v>213</v>
      </c>
      <c r="K84" s="35" t="s">
        <v>213</v>
      </c>
      <c r="L84" s="228" t="s">
        <v>213</v>
      </c>
      <c r="M84" s="229" t="s">
        <v>213</v>
      </c>
      <c r="N84" s="35" t="s">
        <v>213</v>
      </c>
      <c r="O84" s="228" t="s">
        <v>213</v>
      </c>
      <c r="P84" s="229" t="s">
        <v>213</v>
      </c>
    </row>
    <row r="85" spans="3:16" ht="14.25" customHeight="1" x14ac:dyDescent="0.4">
      <c r="C85" s="328"/>
      <c r="D85" s="142" t="s">
        <v>132</v>
      </c>
      <c r="E85" s="35" t="s">
        <v>213</v>
      </c>
      <c r="F85" s="228" t="s">
        <v>213</v>
      </c>
      <c r="G85" s="229" t="s">
        <v>213</v>
      </c>
      <c r="H85" s="35" t="s">
        <v>213</v>
      </c>
      <c r="I85" s="228" t="s">
        <v>213</v>
      </c>
      <c r="J85" s="229" t="s">
        <v>213</v>
      </c>
      <c r="K85" s="35" t="s">
        <v>213</v>
      </c>
      <c r="L85" s="228" t="s">
        <v>213</v>
      </c>
      <c r="M85" s="229" t="s">
        <v>213</v>
      </c>
      <c r="N85" s="35" t="s">
        <v>213</v>
      </c>
      <c r="O85" s="228" t="s">
        <v>213</v>
      </c>
      <c r="P85" s="229" t="s">
        <v>213</v>
      </c>
    </row>
    <row r="86" spans="3:16" ht="14.25" customHeight="1" x14ac:dyDescent="0.4">
      <c r="C86" s="328"/>
      <c r="D86" s="142" t="s">
        <v>133</v>
      </c>
      <c r="E86" s="35" t="s">
        <v>213</v>
      </c>
      <c r="F86" s="228" t="s">
        <v>213</v>
      </c>
      <c r="G86" s="229" t="s">
        <v>213</v>
      </c>
      <c r="H86" s="35" t="s">
        <v>213</v>
      </c>
      <c r="I86" s="228" t="s">
        <v>213</v>
      </c>
      <c r="J86" s="229" t="s">
        <v>213</v>
      </c>
      <c r="K86" s="35" t="s">
        <v>213</v>
      </c>
      <c r="L86" s="228" t="s">
        <v>213</v>
      </c>
      <c r="M86" s="229" t="s">
        <v>213</v>
      </c>
      <c r="N86" s="35" t="s">
        <v>213</v>
      </c>
      <c r="O86" s="228" t="s">
        <v>213</v>
      </c>
      <c r="P86" s="229" t="s">
        <v>213</v>
      </c>
    </row>
    <row r="87" spans="3:16" ht="14.25" customHeight="1" x14ac:dyDescent="0.4">
      <c r="C87" s="328"/>
      <c r="D87" s="142" t="s">
        <v>134</v>
      </c>
      <c r="E87" s="124" t="s">
        <v>213</v>
      </c>
      <c r="F87" s="232" t="s">
        <v>213</v>
      </c>
      <c r="G87" s="233" t="s">
        <v>213</v>
      </c>
      <c r="H87" s="124" t="s">
        <v>213</v>
      </c>
      <c r="I87" s="232" t="s">
        <v>213</v>
      </c>
      <c r="J87" s="233" t="s">
        <v>213</v>
      </c>
      <c r="K87" s="124" t="s">
        <v>213</v>
      </c>
      <c r="L87" s="232" t="s">
        <v>213</v>
      </c>
      <c r="M87" s="233" t="s">
        <v>213</v>
      </c>
      <c r="N87" s="124" t="s">
        <v>213</v>
      </c>
      <c r="O87" s="232" t="s">
        <v>213</v>
      </c>
      <c r="P87" s="233" t="s">
        <v>213</v>
      </c>
    </row>
    <row r="88" spans="3:16" ht="14.25" customHeight="1" x14ac:dyDescent="0.4">
      <c r="C88" s="325" t="s">
        <v>189</v>
      </c>
      <c r="D88" s="241" t="s">
        <v>60</v>
      </c>
      <c r="E88" s="342">
        <v>4164</v>
      </c>
      <c r="F88" s="321">
        <v>2137</v>
      </c>
      <c r="G88" s="319">
        <v>2027</v>
      </c>
      <c r="H88" s="320">
        <v>1478</v>
      </c>
      <c r="I88" s="321">
        <v>749</v>
      </c>
      <c r="J88" s="322">
        <v>729</v>
      </c>
      <c r="K88" s="320">
        <v>1335</v>
      </c>
      <c r="L88" s="321">
        <v>671</v>
      </c>
      <c r="M88" s="322">
        <v>664</v>
      </c>
      <c r="N88" s="320">
        <v>1351</v>
      </c>
      <c r="O88" s="321">
        <v>717</v>
      </c>
      <c r="P88" s="322">
        <v>634</v>
      </c>
    </row>
    <row r="89" spans="3:16" ht="14.25" customHeight="1" x14ac:dyDescent="0.4">
      <c r="C89" s="328"/>
      <c r="D89" s="142" t="s">
        <v>131</v>
      </c>
      <c r="E89" s="35" t="s">
        <v>213</v>
      </c>
      <c r="F89" s="228" t="s">
        <v>213</v>
      </c>
      <c r="G89" s="229" t="s">
        <v>213</v>
      </c>
      <c r="H89" s="35" t="s">
        <v>213</v>
      </c>
      <c r="I89" s="228" t="s">
        <v>213</v>
      </c>
      <c r="J89" s="229" t="s">
        <v>213</v>
      </c>
      <c r="K89" s="35" t="s">
        <v>213</v>
      </c>
      <c r="L89" s="228" t="s">
        <v>213</v>
      </c>
      <c r="M89" s="229" t="s">
        <v>213</v>
      </c>
      <c r="N89" s="35" t="s">
        <v>213</v>
      </c>
      <c r="O89" s="228" t="s">
        <v>213</v>
      </c>
      <c r="P89" s="229" t="s">
        <v>213</v>
      </c>
    </row>
    <row r="90" spans="3:16" ht="14.25" customHeight="1" x14ac:dyDescent="0.4">
      <c r="C90" s="328"/>
      <c r="D90" s="142" t="s">
        <v>132</v>
      </c>
      <c r="E90" s="35" t="s">
        <v>213</v>
      </c>
      <c r="F90" s="228" t="s">
        <v>213</v>
      </c>
      <c r="G90" s="229" t="s">
        <v>213</v>
      </c>
      <c r="H90" s="35" t="s">
        <v>213</v>
      </c>
      <c r="I90" s="228" t="s">
        <v>213</v>
      </c>
      <c r="J90" s="229" t="s">
        <v>213</v>
      </c>
      <c r="K90" s="35" t="s">
        <v>213</v>
      </c>
      <c r="L90" s="228" t="s">
        <v>213</v>
      </c>
      <c r="M90" s="229" t="s">
        <v>213</v>
      </c>
      <c r="N90" s="35" t="s">
        <v>213</v>
      </c>
      <c r="O90" s="228" t="s">
        <v>213</v>
      </c>
      <c r="P90" s="229" t="s">
        <v>213</v>
      </c>
    </row>
    <row r="91" spans="3:16" ht="14.25" customHeight="1" x14ac:dyDescent="0.4">
      <c r="C91" s="328"/>
      <c r="D91" s="142" t="s">
        <v>133</v>
      </c>
      <c r="E91" s="35" t="s">
        <v>213</v>
      </c>
      <c r="F91" s="228" t="s">
        <v>213</v>
      </c>
      <c r="G91" s="229" t="s">
        <v>213</v>
      </c>
      <c r="H91" s="35" t="s">
        <v>213</v>
      </c>
      <c r="I91" s="228" t="s">
        <v>213</v>
      </c>
      <c r="J91" s="229" t="s">
        <v>213</v>
      </c>
      <c r="K91" s="35" t="s">
        <v>213</v>
      </c>
      <c r="L91" s="228" t="s">
        <v>213</v>
      </c>
      <c r="M91" s="229" t="s">
        <v>213</v>
      </c>
      <c r="N91" s="35" t="s">
        <v>213</v>
      </c>
      <c r="O91" s="228" t="s">
        <v>213</v>
      </c>
      <c r="P91" s="229" t="s">
        <v>213</v>
      </c>
    </row>
    <row r="92" spans="3:16" ht="14.25" customHeight="1" x14ac:dyDescent="0.4">
      <c r="C92" s="328"/>
      <c r="D92" s="142" t="s">
        <v>134</v>
      </c>
      <c r="E92" s="124" t="s">
        <v>213</v>
      </c>
      <c r="F92" s="232" t="s">
        <v>213</v>
      </c>
      <c r="G92" s="233" t="s">
        <v>213</v>
      </c>
      <c r="H92" s="124" t="s">
        <v>213</v>
      </c>
      <c r="I92" s="232" t="s">
        <v>213</v>
      </c>
      <c r="J92" s="233" t="s">
        <v>213</v>
      </c>
      <c r="K92" s="124" t="s">
        <v>213</v>
      </c>
      <c r="L92" s="232" t="s">
        <v>213</v>
      </c>
      <c r="M92" s="233" t="s">
        <v>213</v>
      </c>
      <c r="N92" s="124" t="s">
        <v>213</v>
      </c>
      <c r="O92" s="232" t="s">
        <v>213</v>
      </c>
      <c r="P92" s="233" t="s">
        <v>213</v>
      </c>
    </row>
    <row r="93" spans="3:16" ht="14.25" customHeight="1" x14ac:dyDescent="0.4">
      <c r="C93" s="325" t="s">
        <v>190</v>
      </c>
      <c r="D93" s="241" t="s">
        <v>60</v>
      </c>
      <c r="E93" s="342">
        <v>4224</v>
      </c>
      <c r="F93" s="321">
        <v>2141</v>
      </c>
      <c r="G93" s="319">
        <v>2083</v>
      </c>
      <c r="H93" s="320">
        <v>1411</v>
      </c>
      <c r="I93" s="321">
        <v>719</v>
      </c>
      <c r="J93" s="322">
        <v>692</v>
      </c>
      <c r="K93" s="320">
        <v>1475</v>
      </c>
      <c r="L93" s="321">
        <v>747</v>
      </c>
      <c r="M93" s="322">
        <v>728</v>
      </c>
      <c r="N93" s="320">
        <v>1338</v>
      </c>
      <c r="O93" s="321">
        <v>675</v>
      </c>
      <c r="P93" s="322">
        <v>663</v>
      </c>
    </row>
    <row r="94" spans="3:16" ht="14.25" customHeight="1" x14ac:dyDescent="0.4">
      <c r="C94" s="328"/>
      <c r="D94" s="142" t="s">
        <v>131</v>
      </c>
      <c r="E94" s="35" t="s">
        <v>213</v>
      </c>
      <c r="F94" s="228" t="s">
        <v>213</v>
      </c>
      <c r="G94" s="229" t="s">
        <v>213</v>
      </c>
      <c r="H94" s="35" t="s">
        <v>213</v>
      </c>
      <c r="I94" s="228" t="s">
        <v>213</v>
      </c>
      <c r="J94" s="229" t="s">
        <v>213</v>
      </c>
      <c r="K94" s="35" t="s">
        <v>213</v>
      </c>
      <c r="L94" s="228" t="s">
        <v>213</v>
      </c>
      <c r="M94" s="229" t="s">
        <v>213</v>
      </c>
      <c r="N94" s="35" t="s">
        <v>213</v>
      </c>
      <c r="O94" s="228" t="s">
        <v>213</v>
      </c>
      <c r="P94" s="229" t="s">
        <v>213</v>
      </c>
    </row>
    <row r="95" spans="3:16" ht="14.25" customHeight="1" x14ac:dyDescent="0.4">
      <c r="C95" s="328"/>
      <c r="D95" s="142" t="s">
        <v>132</v>
      </c>
      <c r="E95" s="35" t="s">
        <v>213</v>
      </c>
      <c r="F95" s="228" t="s">
        <v>213</v>
      </c>
      <c r="G95" s="229" t="s">
        <v>213</v>
      </c>
      <c r="H95" s="35" t="s">
        <v>213</v>
      </c>
      <c r="I95" s="228" t="s">
        <v>213</v>
      </c>
      <c r="J95" s="229" t="s">
        <v>213</v>
      </c>
      <c r="K95" s="35" t="s">
        <v>213</v>
      </c>
      <c r="L95" s="228" t="s">
        <v>213</v>
      </c>
      <c r="M95" s="229" t="s">
        <v>213</v>
      </c>
      <c r="N95" s="35" t="s">
        <v>213</v>
      </c>
      <c r="O95" s="228" t="s">
        <v>213</v>
      </c>
      <c r="P95" s="229" t="s">
        <v>213</v>
      </c>
    </row>
    <row r="96" spans="3:16" ht="14.25" customHeight="1" x14ac:dyDescent="0.4">
      <c r="C96" s="328"/>
      <c r="D96" s="142" t="s">
        <v>133</v>
      </c>
      <c r="E96" s="35" t="s">
        <v>213</v>
      </c>
      <c r="F96" s="228" t="s">
        <v>213</v>
      </c>
      <c r="G96" s="229" t="s">
        <v>213</v>
      </c>
      <c r="H96" s="35" t="s">
        <v>213</v>
      </c>
      <c r="I96" s="228" t="s">
        <v>213</v>
      </c>
      <c r="J96" s="229" t="s">
        <v>213</v>
      </c>
      <c r="K96" s="35" t="s">
        <v>213</v>
      </c>
      <c r="L96" s="228" t="s">
        <v>213</v>
      </c>
      <c r="M96" s="229" t="s">
        <v>213</v>
      </c>
      <c r="N96" s="35" t="s">
        <v>213</v>
      </c>
      <c r="O96" s="228" t="s">
        <v>213</v>
      </c>
      <c r="P96" s="229" t="s">
        <v>213</v>
      </c>
    </row>
    <row r="97" spans="3:16" ht="14.25" customHeight="1" x14ac:dyDescent="0.4">
      <c r="C97" s="334"/>
      <c r="D97" s="142" t="s">
        <v>134</v>
      </c>
      <c r="E97" s="124" t="s">
        <v>213</v>
      </c>
      <c r="F97" s="232" t="s">
        <v>213</v>
      </c>
      <c r="G97" s="233" t="s">
        <v>213</v>
      </c>
      <c r="H97" s="124" t="s">
        <v>213</v>
      </c>
      <c r="I97" s="232" t="s">
        <v>213</v>
      </c>
      <c r="J97" s="233" t="s">
        <v>213</v>
      </c>
      <c r="K97" s="124" t="s">
        <v>213</v>
      </c>
      <c r="L97" s="232" t="s">
        <v>213</v>
      </c>
      <c r="M97" s="233" t="s">
        <v>213</v>
      </c>
      <c r="N97" s="124" t="s">
        <v>213</v>
      </c>
      <c r="O97" s="232" t="s">
        <v>213</v>
      </c>
      <c r="P97" s="233" t="s">
        <v>213</v>
      </c>
    </row>
    <row r="98" spans="3:16" ht="14.25" customHeight="1" x14ac:dyDescent="0.4">
      <c r="C98" s="325" t="s">
        <v>191</v>
      </c>
      <c r="D98" s="241" t="s">
        <v>60</v>
      </c>
      <c r="E98" s="342">
        <v>4055</v>
      </c>
      <c r="F98" s="321">
        <v>2056</v>
      </c>
      <c r="G98" s="319">
        <v>1999</v>
      </c>
      <c r="H98" s="320">
        <v>1317</v>
      </c>
      <c r="I98" s="321">
        <v>663</v>
      </c>
      <c r="J98" s="322">
        <v>654</v>
      </c>
      <c r="K98" s="320">
        <v>1339</v>
      </c>
      <c r="L98" s="321">
        <v>682</v>
      </c>
      <c r="M98" s="322">
        <v>657</v>
      </c>
      <c r="N98" s="320">
        <v>1399</v>
      </c>
      <c r="O98" s="321">
        <v>711</v>
      </c>
      <c r="P98" s="322">
        <v>688</v>
      </c>
    </row>
    <row r="99" spans="3:16" ht="14.25" customHeight="1" x14ac:dyDescent="0.4">
      <c r="C99" s="328"/>
      <c r="D99" s="142" t="s">
        <v>131</v>
      </c>
      <c r="E99" s="35">
        <v>2581</v>
      </c>
      <c r="F99" s="228">
        <v>1325</v>
      </c>
      <c r="G99" s="229">
        <v>1256</v>
      </c>
      <c r="H99" s="35">
        <v>848</v>
      </c>
      <c r="I99" s="228">
        <v>428</v>
      </c>
      <c r="J99" s="229">
        <v>420</v>
      </c>
      <c r="K99" s="35">
        <v>849</v>
      </c>
      <c r="L99" s="228">
        <v>443</v>
      </c>
      <c r="M99" s="229">
        <v>406</v>
      </c>
      <c r="N99" s="35">
        <v>884</v>
      </c>
      <c r="O99" s="228">
        <v>454</v>
      </c>
      <c r="P99" s="229">
        <v>430</v>
      </c>
    </row>
    <row r="100" spans="3:16" ht="14.25" customHeight="1" x14ac:dyDescent="0.4">
      <c r="C100" s="328"/>
      <c r="D100" s="142" t="s">
        <v>132</v>
      </c>
      <c r="E100" s="35">
        <v>758</v>
      </c>
      <c r="F100" s="228">
        <v>377</v>
      </c>
      <c r="G100" s="229">
        <v>381</v>
      </c>
      <c r="H100" s="35">
        <v>259</v>
      </c>
      <c r="I100" s="228">
        <v>127</v>
      </c>
      <c r="J100" s="229">
        <v>132</v>
      </c>
      <c r="K100" s="35">
        <v>237</v>
      </c>
      <c r="L100" s="228">
        <v>114</v>
      </c>
      <c r="M100" s="229">
        <v>123</v>
      </c>
      <c r="N100" s="35">
        <v>262</v>
      </c>
      <c r="O100" s="228">
        <v>136</v>
      </c>
      <c r="P100" s="229">
        <v>126</v>
      </c>
    </row>
    <row r="101" spans="3:16" ht="14.25" customHeight="1" x14ac:dyDescent="0.4">
      <c r="C101" s="328"/>
      <c r="D101" s="142" t="s">
        <v>133</v>
      </c>
      <c r="E101" s="35">
        <v>136</v>
      </c>
      <c r="F101" s="228">
        <v>67</v>
      </c>
      <c r="G101" s="229">
        <v>69</v>
      </c>
      <c r="H101" s="35">
        <v>37</v>
      </c>
      <c r="I101" s="228">
        <v>14</v>
      </c>
      <c r="J101" s="229">
        <v>23</v>
      </c>
      <c r="K101" s="35">
        <v>51</v>
      </c>
      <c r="L101" s="228">
        <v>24</v>
      </c>
      <c r="M101" s="229">
        <v>27</v>
      </c>
      <c r="N101" s="35">
        <v>48</v>
      </c>
      <c r="O101" s="228">
        <v>29</v>
      </c>
      <c r="P101" s="229">
        <v>19</v>
      </c>
    </row>
    <row r="102" spans="3:16" ht="14.25" customHeight="1" x14ac:dyDescent="0.4">
      <c r="C102" s="334"/>
      <c r="D102" s="142" t="s">
        <v>134</v>
      </c>
      <c r="E102" s="124">
        <v>580</v>
      </c>
      <c r="F102" s="232">
        <v>287</v>
      </c>
      <c r="G102" s="233">
        <v>293</v>
      </c>
      <c r="H102" s="124">
        <v>173</v>
      </c>
      <c r="I102" s="232">
        <v>94</v>
      </c>
      <c r="J102" s="233">
        <v>79</v>
      </c>
      <c r="K102" s="124">
        <v>202</v>
      </c>
      <c r="L102" s="232">
        <v>101</v>
      </c>
      <c r="M102" s="233">
        <v>101</v>
      </c>
      <c r="N102" s="124">
        <v>205</v>
      </c>
      <c r="O102" s="232">
        <v>92</v>
      </c>
      <c r="P102" s="233">
        <v>113</v>
      </c>
    </row>
    <row r="103" spans="3:16" ht="14.25" customHeight="1" x14ac:dyDescent="0.4">
      <c r="C103" s="325" t="s">
        <v>192</v>
      </c>
      <c r="D103" s="241" t="s">
        <v>60</v>
      </c>
      <c r="E103" s="342">
        <v>3994</v>
      </c>
      <c r="F103" s="321">
        <v>2019</v>
      </c>
      <c r="G103" s="319">
        <v>1975</v>
      </c>
      <c r="H103" s="320">
        <v>1334</v>
      </c>
      <c r="I103" s="321">
        <v>676</v>
      </c>
      <c r="J103" s="322">
        <v>658</v>
      </c>
      <c r="K103" s="320">
        <v>1320</v>
      </c>
      <c r="L103" s="321">
        <v>661</v>
      </c>
      <c r="M103" s="322">
        <v>659</v>
      </c>
      <c r="N103" s="320">
        <v>1340</v>
      </c>
      <c r="O103" s="321">
        <v>682</v>
      </c>
      <c r="P103" s="322">
        <v>658</v>
      </c>
    </row>
    <row r="104" spans="3:16" ht="14.25" customHeight="1" x14ac:dyDescent="0.4">
      <c r="C104" s="328"/>
      <c r="D104" s="142" t="s">
        <v>131</v>
      </c>
      <c r="E104" s="35">
        <v>2554</v>
      </c>
      <c r="F104" s="228">
        <v>1285</v>
      </c>
      <c r="G104" s="229">
        <v>1269</v>
      </c>
      <c r="H104" s="35">
        <v>853</v>
      </c>
      <c r="I104" s="228">
        <v>417</v>
      </c>
      <c r="J104" s="229">
        <v>436</v>
      </c>
      <c r="K104" s="35">
        <v>851</v>
      </c>
      <c r="L104" s="228">
        <v>426</v>
      </c>
      <c r="M104" s="229">
        <v>425</v>
      </c>
      <c r="N104" s="35">
        <v>850</v>
      </c>
      <c r="O104" s="228">
        <v>442</v>
      </c>
      <c r="P104" s="229">
        <v>408</v>
      </c>
    </row>
    <row r="105" spans="3:16" ht="14.25" customHeight="1" x14ac:dyDescent="0.4">
      <c r="C105" s="328"/>
      <c r="D105" s="142" t="s">
        <v>132</v>
      </c>
      <c r="E105" s="35">
        <v>747</v>
      </c>
      <c r="F105" s="228">
        <v>382</v>
      </c>
      <c r="G105" s="229">
        <v>365</v>
      </c>
      <c r="H105" s="35">
        <v>250</v>
      </c>
      <c r="I105" s="228">
        <v>139</v>
      </c>
      <c r="J105" s="229">
        <v>111</v>
      </c>
      <c r="K105" s="35">
        <v>261</v>
      </c>
      <c r="L105" s="228">
        <v>128</v>
      </c>
      <c r="M105" s="229">
        <v>133</v>
      </c>
      <c r="N105" s="35">
        <v>236</v>
      </c>
      <c r="O105" s="228">
        <v>115</v>
      </c>
      <c r="P105" s="229">
        <v>121</v>
      </c>
    </row>
    <row r="106" spans="3:16" ht="14.25" customHeight="1" x14ac:dyDescent="0.4">
      <c r="C106" s="328"/>
      <c r="D106" s="142" t="s">
        <v>133</v>
      </c>
      <c r="E106" s="35">
        <v>128</v>
      </c>
      <c r="F106" s="228">
        <v>53</v>
      </c>
      <c r="G106" s="229">
        <v>75</v>
      </c>
      <c r="H106" s="35">
        <v>39</v>
      </c>
      <c r="I106" s="228">
        <v>15</v>
      </c>
      <c r="J106" s="229">
        <v>24</v>
      </c>
      <c r="K106" s="35">
        <v>37</v>
      </c>
      <c r="L106" s="228">
        <v>14</v>
      </c>
      <c r="M106" s="229">
        <v>23</v>
      </c>
      <c r="N106" s="35">
        <v>52</v>
      </c>
      <c r="O106" s="228">
        <v>24</v>
      </c>
      <c r="P106" s="229">
        <v>28</v>
      </c>
    </row>
    <row r="107" spans="3:16" ht="14.25" customHeight="1" x14ac:dyDescent="0.4">
      <c r="C107" s="334"/>
      <c r="D107" s="142" t="s">
        <v>134</v>
      </c>
      <c r="E107" s="124">
        <v>565</v>
      </c>
      <c r="F107" s="232">
        <v>299</v>
      </c>
      <c r="G107" s="233">
        <v>266</v>
      </c>
      <c r="H107" s="124">
        <v>192</v>
      </c>
      <c r="I107" s="232">
        <v>105</v>
      </c>
      <c r="J107" s="233">
        <v>87</v>
      </c>
      <c r="K107" s="124">
        <v>171</v>
      </c>
      <c r="L107" s="232">
        <v>93</v>
      </c>
      <c r="M107" s="233">
        <v>78</v>
      </c>
      <c r="N107" s="124">
        <v>202</v>
      </c>
      <c r="O107" s="232">
        <v>101</v>
      </c>
      <c r="P107" s="233">
        <v>101</v>
      </c>
    </row>
    <row r="108" spans="3:16" ht="14.25" customHeight="1" x14ac:dyDescent="0.4">
      <c r="C108" s="325" t="s">
        <v>193</v>
      </c>
      <c r="D108" s="241" t="s">
        <v>60</v>
      </c>
      <c r="E108" s="342">
        <f>SUM(E109:E112)</f>
        <v>3977</v>
      </c>
      <c r="F108" s="321">
        <f t="shared" ref="F108:P108" si="0">SUM(F109:F112)</f>
        <v>2002</v>
      </c>
      <c r="G108" s="319">
        <f t="shared" si="0"/>
        <v>1975</v>
      </c>
      <c r="H108" s="342">
        <f t="shared" si="0"/>
        <v>1322</v>
      </c>
      <c r="I108" s="321">
        <f t="shared" si="0"/>
        <v>659</v>
      </c>
      <c r="J108" s="319">
        <f t="shared" si="0"/>
        <v>663</v>
      </c>
      <c r="K108" s="342">
        <f t="shared" si="0"/>
        <v>1338</v>
      </c>
      <c r="L108" s="321">
        <f t="shared" si="0"/>
        <v>682</v>
      </c>
      <c r="M108" s="319">
        <f t="shared" si="0"/>
        <v>656</v>
      </c>
      <c r="N108" s="342">
        <f t="shared" si="0"/>
        <v>1317</v>
      </c>
      <c r="O108" s="321">
        <f t="shared" si="0"/>
        <v>661</v>
      </c>
      <c r="P108" s="319">
        <f t="shared" si="0"/>
        <v>656</v>
      </c>
    </row>
    <row r="109" spans="3:16" ht="14.25" customHeight="1" x14ac:dyDescent="0.4">
      <c r="C109" s="328"/>
      <c r="D109" s="142" t="s">
        <v>131</v>
      </c>
      <c r="E109" s="35">
        <v>2538</v>
      </c>
      <c r="F109" s="228">
        <v>1263</v>
      </c>
      <c r="G109" s="229">
        <v>1275</v>
      </c>
      <c r="H109" s="35">
        <f>SUM(I109:J109)</f>
        <v>837</v>
      </c>
      <c r="I109" s="228">
        <v>417</v>
      </c>
      <c r="J109" s="229">
        <v>420</v>
      </c>
      <c r="K109" s="35">
        <f>SUM(L109:M109)</f>
        <v>850</v>
      </c>
      <c r="L109" s="228">
        <v>419</v>
      </c>
      <c r="M109" s="229">
        <v>431</v>
      </c>
      <c r="N109" s="35">
        <f>SUM(O109:P109)</f>
        <v>851</v>
      </c>
      <c r="O109" s="228">
        <v>427</v>
      </c>
      <c r="P109" s="229">
        <v>424</v>
      </c>
    </row>
    <row r="110" spans="3:16" ht="14.25" customHeight="1" x14ac:dyDescent="0.4">
      <c r="C110" s="328"/>
      <c r="D110" s="142" t="s">
        <v>132</v>
      </c>
      <c r="E110" s="35">
        <v>755</v>
      </c>
      <c r="F110" s="228">
        <v>398</v>
      </c>
      <c r="G110" s="229">
        <v>357</v>
      </c>
      <c r="H110" s="35">
        <f>SUM(I110:J110)</f>
        <v>245</v>
      </c>
      <c r="I110" s="228">
        <v>130</v>
      </c>
      <c r="J110" s="229">
        <v>115</v>
      </c>
      <c r="K110" s="35">
        <f>SUM(L110:M110)</f>
        <v>254</v>
      </c>
      <c r="L110" s="228">
        <v>141</v>
      </c>
      <c r="M110" s="229">
        <v>113</v>
      </c>
      <c r="N110" s="35">
        <f>SUM(O110:P110)</f>
        <v>256</v>
      </c>
      <c r="O110" s="228">
        <v>127</v>
      </c>
      <c r="P110" s="229">
        <v>129</v>
      </c>
    </row>
    <row r="111" spans="3:16" ht="14.25" customHeight="1" x14ac:dyDescent="0.4">
      <c r="C111" s="328"/>
      <c r="D111" s="142" t="s">
        <v>133</v>
      </c>
      <c r="E111" s="35">
        <v>127</v>
      </c>
      <c r="F111" s="228">
        <v>62</v>
      </c>
      <c r="G111" s="229">
        <v>65</v>
      </c>
      <c r="H111" s="35">
        <f>SUM(I111:J111)</f>
        <v>49</v>
      </c>
      <c r="I111" s="228">
        <v>33</v>
      </c>
      <c r="J111" s="229">
        <v>16</v>
      </c>
      <c r="K111" s="35">
        <f>SUM(L111:M111)</f>
        <v>42</v>
      </c>
      <c r="L111" s="228">
        <v>16</v>
      </c>
      <c r="M111" s="229">
        <v>26</v>
      </c>
      <c r="N111" s="35">
        <f>SUM(O111:P111)</f>
        <v>36</v>
      </c>
      <c r="O111" s="228">
        <v>13</v>
      </c>
      <c r="P111" s="229">
        <v>23</v>
      </c>
    </row>
    <row r="112" spans="3:16" ht="14.25" customHeight="1" x14ac:dyDescent="0.4">
      <c r="C112" s="334"/>
      <c r="D112" s="147" t="s">
        <v>134</v>
      </c>
      <c r="E112" s="124">
        <v>557</v>
      </c>
      <c r="F112" s="232">
        <v>279</v>
      </c>
      <c r="G112" s="233">
        <v>278</v>
      </c>
      <c r="H112" s="343">
        <f>SUM(I112:J112)</f>
        <v>191</v>
      </c>
      <c r="I112" s="232">
        <v>79</v>
      </c>
      <c r="J112" s="233">
        <v>112</v>
      </c>
      <c r="K112" s="343">
        <f>SUM(L112:M112)</f>
        <v>192</v>
      </c>
      <c r="L112" s="232">
        <v>106</v>
      </c>
      <c r="M112" s="233">
        <v>86</v>
      </c>
      <c r="N112" s="343">
        <f>SUM(O112:P112)</f>
        <v>174</v>
      </c>
      <c r="O112" s="232">
        <v>94</v>
      </c>
      <c r="P112" s="233">
        <v>80</v>
      </c>
    </row>
    <row r="113" spans="16:16" ht="16.5" customHeight="1" x14ac:dyDescent="0.4">
      <c r="P113" s="244" t="s">
        <v>87</v>
      </c>
    </row>
  </sheetData>
  <mergeCells count="23">
    <mergeCell ref="C88:C92"/>
    <mergeCell ref="C93:C97"/>
    <mergeCell ref="C98:C102"/>
    <mergeCell ref="C103:C107"/>
    <mergeCell ref="C108:C112"/>
    <mergeCell ref="C58:C62"/>
    <mergeCell ref="C63:C67"/>
    <mergeCell ref="C68:C72"/>
    <mergeCell ref="C73:C77"/>
    <mergeCell ref="C78:C82"/>
    <mergeCell ref="C83:C87"/>
    <mergeCell ref="C28:C32"/>
    <mergeCell ref="C33:C37"/>
    <mergeCell ref="C38:C42"/>
    <mergeCell ref="C43:C47"/>
    <mergeCell ref="C48:C52"/>
    <mergeCell ref="C53:C57"/>
    <mergeCell ref="C5:C6"/>
    <mergeCell ref="D5:D6"/>
    <mergeCell ref="C7:C12"/>
    <mergeCell ref="C13:C17"/>
    <mergeCell ref="C18:C22"/>
    <mergeCell ref="C23:C27"/>
  </mergeCells>
  <phoneticPr fontId="4"/>
  <hyperlinks>
    <hyperlink ref="A1" location="基本情報!C93" display="基本情報"/>
  </hyperlink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rowBreaks count="1" manualBreakCount="1">
    <brk id="62" min="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31</vt:i4>
      </vt:variant>
    </vt:vector>
  </HeadingPairs>
  <TitlesOfParts>
    <vt:vector size="55" baseType="lpstr">
      <vt:lpstr>教育・文化・観光</vt:lpstr>
      <vt:lpstr>5-1</vt:lpstr>
      <vt:lpstr>5-2</vt:lpstr>
      <vt:lpstr>5-3</vt:lpstr>
      <vt:lpstr>5-4</vt:lpstr>
      <vt:lpstr>5-5</vt:lpstr>
      <vt:lpstr>5-6</vt:lpstr>
      <vt:lpstr>5-7</vt:lpstr>
      <vt:lpstr>5-8</vt:lpstr>
      <vt:lpstr>5-9,10</vt:lpstr>
      <vt:lpstr>5-11</vt:lpstr>
      <vt:lpstr>5-12</vt:lpstr>
      <vt:lpstr>5-13</vt:lpstr>
      <vt:lpstr>5-14</vt:lpstr>
      <vt:lpstr>5-15</vt:lpstr>
      <vt:lpstr>5-16,17</vt:lpstr>
      <vt:lpstr>5-18</vt:lpstr>
      <vt:lpstr>5-19</vt:lpstr>
      <vt:lpstr>5-20</vt:lpstr>
      <vt:lpstr>5-21</vt:lpstr>
      <vt:lpstr>5-22</vt:lpstr>
      <vt:lpstr>5-23</vt:lpstr>
      <vt:lpstr>5-24,25</vt:lpstr>
      <vt:lpstr>5-26</vt:lpstr>
      <vt:lpstr>'5-1'!Print_Area</vt:lpstr>
      <vt:lpstr>'5-11'!Print_Area</vt:lpstr>
      <vt:lpstr>'5-12'!Print_Area</vt:lpstr>
      <vt:lpstr>'5-13'!Print_Area</vt:lpstr>
      <vt:lpstr>'5-14'!Print_Area</vt:lpstr>
      <vt:lpstr>'5-15'!Print_Area</vt:lpstr>
      <vt:lpstr>'5-16,17'!Print_Area</vt:lpstr>
      <vt:lpstr>'5-18'!Print_Area</vt:lpstr>
      <vt:lpstr>'5-19'!Print_Area</vt:lpstr>
      <vt:lpstr>'5-2'!Print_Area</vt:lpstr>
      <vt:lpstr>'5-20'!Print_Area</vt:lpstr>
      <vt:lpstr>'5-21'!Print_Area</vt:lpstr>
      <vt:lpstr>'5-22'!Print_Area</vt:lpstr>
      <vt:lpstr>'5-23'!Print_Area</vt:lpstr>
      <vt:lpstr>'5-24,25'!Print_Area</vt:lpstr>
      <vt:lpstr>'5-26'!Print_Area</vt:lpstr>
      <vt:lpstr>'5-3'!Print_Area</vt:lpstr>
      <vt:lpstr>'5-4'!Print_Area</vt:lpstr>
      <vt:lpstr>'5-5'!Print_Area</vt:lpstr>
      <vt:lpstr>'5-6'!Print_Area</vt:lpstr>
      <vt:lpstr>'5-7'!Print_Area</vt:lpstr>
      <vt:lpstr>'5-8'!Print_Area</vt:lpstr>
      <vt:lpstr>'5-9,10'!Print_Area</vt:lpstr>
      <vt:lpstr>'5-11'!Print_Titles</vt:lpstr>
      <vt:lpstr>'5-12'!Print_Titles</vt:lpstr>
      <vt:lpstr>'5-13'!Print_Titles</vt:lpstr>
      <vt:lpstr>'5-14'!Print_Titles</vt:lpstr>
      <vt:lpstr>'5-22'!Print_Titles</vt:lpstr>
      <vt:lpstr>'5-23'!Print_Titles</vt:lpstr>
      <vt:lpstr>'5-6'!Print_Titles</vt:lpstr>
      <vt:lpstr>'5-8'!Print_Titles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久場　七星</dc:creator>
  <cp:lastModifiedBy>久場　七星</cp:lastModifiedBy>
  <cp:lastPrinted>2026-03-27T08:16:14Z</cp:lastPrinted>
  <dcterms:created xsi:type="dcterms:W3CDTF">2026-03-27T08:15:38Z</dcterms:created>
  <dcterms:modified xsi:type="dcterms:W3CDTF">2026-03-27T08:16:18Z</dcterms:modified>
</cp:coreProperties>
</file>