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0" windowWidth="15360" windowHeight="8985" tabRatio="819" activeTab="1"/>
  </bookViews>
  <sheets>
    <sheet name="入力方法および注意点" sheetId="28" r:id="rId1"/>
    <sheet name="通所型サービス(計算式あり）" sheetId="16" r:id="rId2"/>
    <sheet name="通所型サービス(計算式なし)" sheetId="31" r:id="rId3"/>
    <sheet name="Sheet1" sheetId="30" r:id="rId4"/>
  </sheets>
  <definedNames>
    <definedName name="_xlnm.Print_Area" localSheetId="1">'通所型サービス(計算式あり）'!$A$4:$BC$84</definedName>
    <definedName name="_xlnm.Print_Area" localSheetId="2">'通所型サービス(計算式なし)'!$A$4:$BC$78</definedName>
    <definedName name="_xlnm.Print_Area" localSheetId="0">入力方法および注意点!$A$23:$AU$63</definedName>
  </definedNames>
  <calcPr calcId="145621"/>
</workbook>
</file>

<file path=xl/calcChain.xml><?xml version="1.0" encoding="utf-8"?>
<calcChain xmlns="http://schemas.openxmlformats.org/spreadsheetml/2006/main">
  <c r="U67" i="31" l="1"/>
  <c r="AJ67" i="31" s="1"/>
  <c r="BP58" i="31"/>
  <c r="BP57" i="31"/>
  <c r="BP55" i="31"/>
  <c r="BP54" i="31"/>
  <c r="BP53" i="31"/>
  <c r="BP52" i="31"/>
  <c r="BP51" i="31"/>
  <c r="BP49" i="31"/>
  <c r="BP48" i="31"/>
  <c r="BP46" i="31"/>
  <c r="BP44" i="31"/>
  <c r="BP43" i="31"/>
  <c r="BP42" i="31"/>
  <c r="BP41" i="31"/>
  <c r="BP40" i="31"/>
  <c r="BP39" i="31"/>
  <c r="BP36" i="31"/>
  <c r="BP35" i="31"/>
  <c r="BP34" i="31"/>
  <c r="BP33" i="31"/>
  <c r="BP32" i="31"/>
  <c r="BP31" i="31"/>
  <c r="BP30" i="31"/>
  <c r="BP29" i="31"/>
  <c r="BP28" i="31"/>
  <c r="BP27" i="31"/>
  <c r="BP26" i="31"/>
  <c r="BP25" i="31"/>
  <c r="BP24" i="31"/>
  <c r="BP23" i="31"/>
  <c r="BP22" i="31"/>
  <c r="BP21" i="31"/>
  <c r="BG20" i="31"/>
  <c r="BP19" i="31"/>
  <c r="BP18" i="31"/>
  <c r="BP15" i="31"/>
  <c r="BP14" i="31"/>
  <c r="R11" i="31"/>
  <c r="O68" i="31" s="1"/>
  <c r="BP46" i="16"/>
  <c r="AT15" i="16"/>
  <c r="AT20" i="16"/>
  <c r="AT19" i="16"/>
  <c r="AT18" i="16"/>
  <c r="AT17" i="16"/>
  <c r="AT16" i="16"/>
  <c r="AT21" i="16"/>
  <c r="AT22" i="16"/>
  <c r="AT23" i="16"/>
  <c r="AT24" i="16"/>
  <c r="AT25" i="16"/>
  <c r="AT26" i="16"/>
  <c r="AT27" i="16"/>
  <c r="AT28" i="16"/>
  <c r="AT29" i="16"/>
  <c r="AT30" i="16"/>
  <c r="AT31" i="16"/>
  <c r="AT32" i="16"/>
  <c r="AT33" i="16"/>
  <c r="AT34" i="16"/>
  <c r="AT35" i="16"/>
  <c r="AT36" i="16"/>
  <c r="AT37" i="16"/>
  <c r="AT38" i="16"/>
  <c r="AT39" i="16"/>
  <c r="AT40" i="16"/>
  <c r="AT41" i="16"/>
  <c r="AT42" i="16"/>
  <c r="AT43" i="16"/>
  <c r="AT44" i="16"/>
  <c r="A63" i="16"/>
  <c r="A54" i="16"/>
  <c r="A51" i="16"/>
  <c r="F58" i="16" l="1"/>
  <c r="BJ58" i="31" l="1"/>
  <c r="BJ59" i="31" s="1"/>
  <c r="BG58" i="31" s="1"/>
  <c r="BJ36" i="31"/>
  <c r="BG47" i="31"/>
  <c r="F65" i="16"/>
  <c r="BG54" i="31" l="1"/>
  <c r="BG55" i="31"/>
  <c r="BG51" i="31"/>
  <c r="BG52" i="31"/>
  <c r="BG53" i="31"/>
  <c r="AG68" i="31"/>
  <c r="F64" i="16"/>
  <c r="L64" i="16" s="1"/>
  <c r="F63" i="16"/>
  <c r="F62" i="16"/>
  <c r="L62" i="16" s="1"/>
  <c r="F61" i="16"/>
  <c r="L61" i="16" s="1"/>
  <c r="L65" i="16"/>
  <c r="A64" i="16"/>
  <c r="AR64" i="16"/>
  <c r="BP48" i="16"/>
  <c r="BP49" i="16"/>
  <c r="F51" i="16"/>
  <c r="U51" i="16" s="1"/>
  <c r="AR51" i="16"/>
  <c r="BP51" i="16"/>
  <c r="A52" i="16"/>
  <c r="F52" i="16"/>
  <c r="U52" i="16" s="1"/>
  <c r="AJ52" i="16" s="1"/>
  <c r="AO52" i="16" s="1"/>
  <c r="AR52" i="16"/>
  <c r="BP52" i="16"/>
  <c r="A53" i="16"/>
  <c r="F53" i="16"/>
  <c r="U53" i="16" s="1"/>
  <c r="AJ53" i="16" s="1"/>
  <c r="AO53" i="16" s="1"/>
  <c r="AR53" i="16"/>
  <c r="BP53" i="16"/>
  <c r="F54" i="16"/>
  <c r="L54" i="16" s="1"/>
  <c r="AR54" i="16"/>
  <c r="BP54" i="16"/>
  <c r="A55" i="16"/>
  <c r="F55" i="16"/>
  <c r="L55" i="16" s="1"/>
  <c r="AR55" i="16"/>
  <c r="BP55" i="16"/>
  <c r="A56" i="16"/>
  <c r="F56" i="16"/>
  <c r="O56" i="16" s="1"/>
  <c r="AR56" i="16"/>
  <c r="A57" i="16"/>
  <c r="F57" i="16"/>
  <c r="AR57" i="16"/>
  <c r="BP57" i="16"/>
  <c r="A58" i="16"/>
  <c r="L58" i="16"/>
  <c r="AR58" i="16"/>
  <c r="BP58" i="16"/>
  <c r="A59" i="16"/>
  <c r="F59" i="16"/>
  <c r="L59" i="16" s="1"/>
  <c r="AR59" i="16"/>
  <c r="A60" i="16"/>
  <c r="F60" i="16"/>
  <c r="O60" i="16" s="1"/>
  <c r="AR60" i="16"/>
  <c r="A61" i="16"/>
  <c r="AR61" i="16"/>
  <c r="A62" i="16"/>
  <c r="AR62" i="16"/>
  <c r="AR63" i="16"/>
  <c r="A65" i="16"/>
  <c r="AR65" i="16"/>
  <c r="BG57" i="31" l="1"/>
  <c r="BG56" i="31"/>
  <c r="L53" i="16"/>
  <c r="AJ51" i="16"/>
  <c r="AO51" i="16" s="1"/>
  <c r="AS51" i="16" s="1"/>
  <c r="AY51" i="16" s="1"/>
  <c r="BG20" i="16"/>
  <c r="U57" i="16" s="1"/>
  <c r="AJ57" i="16" s="1"/>
  <c r="AO57" i="16" s="1"/>
  <c r="AS57" i="16" s="1"/>
  <c r="AY57" i="16" s="1"/>
  <c r="L56" i="16"/>
  <c r="L51" i="16"/>
  <c r="O52" i="16"/>
  <c r="O53" i="16"/>
  <c r="L52" i="16"/>
  <c r="O57" i="16"/>
  <c r="L57" i="16"/>
  <c r="O51" i="16"/>
  <c r="U59" i="16"/>
  <c r="AJ59" i="16" s="1"/>
  <c r="AO59" i="16" s="1"/>
  <c r="U58" i="16"/>
  <c r="AJ58" i="16" s="1"/>
  <c r="AO58" i="16" s="1"/>
  <c r="AS58" i="16" s="1"/>
  <c r="AY58" i="16" s="1"/>
  <c r="O59" i="16"/>
  <c r="O58" i="16"/>
  <c r="L60" i="16"/>
  <c r="L63" i="16"/>
  <c r="AS52" i="16"/>
  <c r="AY52" i="16" s="1"/>
  <c r="AS53" i="16"/>
  <c r="AY53" i="16" s="1"/>
  <c r="O54" i="16"/>
  <c r="O62" i="16"/>
  <c r="O55" i="16"/>
  <c r="U60" i="16"/>
  <c r="AJ60" i="16" s="1"/>
  <c r="AO60" i="16" s="1"/>
  <c r="BP28" i="16"/>
  <c r="BP29" i="16"/>
  <c r="BP44" i="16"/>
  <c r="BP43" i="16"/>
  <c r="AS59" i="16" l="1"/>
  <c r="AY59" i="16" s="1"/>
  <c r="AS60" i="16"/>
  <c r="AY60" i="16" s="1"/>
  <c r="R11" i="16" l="1"/>
  <c r="O68" i="16" s="1"/>
  <c r="A66" i="28"/>
  <c r="BK65" i="28"/>
  <c r="A65" i="28"/>
  <c r="R65" i="28"/>
  <c r="BK64" i="28"/>
  <c r="A64" i="28"/>
  <c r="L64" i="28" s="1"/>
  <c r="H64" i="28"/>
  <c r="BK63" i="28"/>
  <c r="A63" i="28"/>
  <c r="L63" i="28"/>
  <c r="H63" i="28"/>
  <c r="BK62" i="28"/>
  <c r="A62" i="28"/>
  <c r="R62" i="28" s="1"/>
  <c r="A61" i="28"/>
  <c r="H61" i="28"/>
  <c r="BK60" i="28"/>
  <c r="A60" i="28"/>
  <c r="H60" i="28" s="1"/>
  <c r="A59" i="28"/>
  <c r="L59" i="28"/>
  <c r="BK58" i="28"/>
  <c r="A58" i="28"/>
  <c r="R58" i="28" s="1"/>
  <c r="H58" i="28"/>
  <c r="BK57" i="28"/>
  <c r="A57" i="28"/>
  <c r="L57" i="28"/>
  <c r="BB40" i="28"/>
  <c r="H57" i="28"/>
  <c r="BK56" i="28"/>
  <c r="BK55" i="28"/>
  <c r="BK54" i="28"/>
  <c r="BK53" i="28"/>
  <c r="BK52" i="28"/>
  <c r="AO52" i="28"/>
  <c r="P66" i="28" s="1"/>
  <c r="BK51" i="28"/>
  <c r="BK50" i="28"/>
  <c r="AO50" i="28"/>
  <c r="P65" i="28"/>
  <c r="BK49" i="28"/>
  <c r="BK48" i="28"/>
  <c r="AO48" i="28"/>
  <c r="P64" i="28"/>
  <c r="BK47" i="28"/>
  <c r="BK46" i="28"/>
  <c r="AO46" i="28"/>
  <c r="P63" i="28" s="1"/>
  <c r="BK45" i="28"/>
  <c r="BK44" i="28"/>
  <c r="AO44" i="28"/>
  <c r="P62" i="28"/>
  <c r="BK43" i="28"/>
  <c r="BK42" i="28"/>
  <c r="AO42" i="28"/>
  <c r="P61" i="28"/>
  <c r="BK41" i="28"/>
  <c r="BK40" i="28"/>
  <c r="AO40" i="28"/>
  <c r="P60" i="28" s="1"/>
  <c r="BK38" i="28"/>
  <c r="AO38" i="28"/>
  <c r="P59" i="28"/>
  <c r="BK37" i="28"/>
  <c r="AO36" i="28"/>
  <c r="P58" i="28" s="1"/>
  <c r="BK34" i="28"/>
  <c r="AO34" i="28"/>
  <c r="P57" i="28"/>
  <c r="BK33" i="28"/>
  <c r="R30" i="28"/>
  <c r="BP22" i="16"/>
  <c r="BP23" i="16"/>
  <c r="BP24" i="16"/>
  <c r="BP25" i="16"/>
  <c r="BP26" i="16"/>
  <c r="BP27" i="16"/>
  <c r="BP30" i="16"/>
  <c r="BP31" i="16"/>
  <c r="BP32" i="16"/>
  <c r="BP33" i="16"/>
  <c r="BP34" i="16"/>
  <c r="BP35" i="16"/>
  <c r="BP36" i="16"/>
  <c r="BP39" i="16"/>
  <c r="BP40" i="16"/>
  <c r="BP41" i="16"/>
  <c r="BP42" i="16"/>
  <c r="BP21" i="16"/>
  <c r="BP15" i="16"/>
  <c r="BP18" i="16"/>
  <c r="BP19" i="16"/>
  <c r="BP14" i="16"/>
  <c r="H65" i="28"/>
  <c r="U67" i="16"/>
  <c r="AJ67" i="16" s="1"/>
  <c r="R57" i="28"/>
  <c r="H66" i="28"/>
  <c r="L61" i="28"/>
  <c r="R64" i="28"/>
  <c r="R59" i="28"/>
  <c r="L65" i="28"/>
  <c r="H59" i="28"/>
  <c r="R61" i="28" l="1"/>
  <c r="R67" i="28" s="1"/>
  <c r="L62" i="28"/>
  <c r="R60" i="28"/>
  <c r="H62" i="28"/>
  <c r="L60" i="28"/>
  <c r="R63" i="28"/>
  <c r="L58" i="28"/>
  <c r="BB60" i="28" l="1"/>
  <c r="BE54" i="28"/>
  <c r="BB62" i="28" l="1"/>
  <c r="BB63" i="28"/>
  <c r="BB64" i="28" l="1"/>
  <c r="BB65" i="28"/>
  <c r="R66" i="28"/>
  <c r="L66" i="28"/>
  <c r="O61" i="16" l="1"/>
  <c r="O64" i="16" l="1"/>
  <c r="O63" i="16"/>
  <c r="U63" i="16"/>
  <c r="U65" i="16"/>
  <c r="O65" i="16"/>
  <c r="AJ65" i="16" l="1"/>
  <c r="AO65" i="16" s="1"/>
  <c r="AS65" i="16" s="1"/>
  <c r="AY65" i="16" s="1"/>
  <c r="AJ63" i="16"/>
  <c r="AO63" i="16" s="1"/>
  <c r="AS63" i="16" s="1"/>
  <c r="AY63" i="16" s="1"/>
  <c r="U64" i="16" l="1"/>
  <c r="AJ64" i="16" s="1"/>
  <c r="AO64" i="16" s="1"/>
  <c r="T53" i="16"/>
  <c r="T58" i="16"/>
  <c r="T51" i="16"/>
  <c r="T64" i="16"/>
  <c r="T65" i="16"/>
  <c r="T62" i="16"/>
  <c r="T60" i="16"/>
  <c r="T59" i="16"/>
  <c r="T55" i="16"/>
  <c r="U55" i="16" s="1"/>
  <c r="AJ55" i="16" s="1"/>
  <c r="AO55" i="16" s="1"/>
  <c r="T63" i="16"/>
  <c r="T52" i="16"/>
  <c r="T57" i="16"/>
  <c r="T54" i="16"/>
  <c r="U54" i="16" s="1"/>
  <c r="T61" i="16"/>
  <c r="U62" i="16" s="1"/>
  <c r="AJ62" i="16" s="1"/>
  <c r="AO62" i="16" s="1"/>
  <c r="U61" i="16"/>
  <c r="AJ61" i="16" s="1"/>
  <c r="AO61" i="16" s="1"/>
  <c r="T56" i="16"/>
  <c r="U56" i="16"/>
  <c r="AJ56" i="16" s="1"/>
  <c r="AO56" i="16" s="1"/>
  <c r="BJ58" i="16" l="1"/>
  <c r="BJ59" i="16" s="1"/>
  <c r="AS64" i="16"/>
  <c r="AY64" i="16"/>
  <c r="AS61" i="16"/>
  <c r="AY61" i="16" s="1"/>
  <c r="AS62" i="16"/>
  <c r="AY62" i="16" s="1"/>
  <c r="BG47" i="16"/>
  <c r="AJ54" i="16"/>
  <c r="AO54" i="16" s="1"/>
  <c r="BG58" i="16"/>
  <c r="U68" i="16"/>
  <c r="BJ36" i="16"/>
  <c r="AS56" i="16"/>
  <c r="AY56" i="16" s="1"/>
  <c r="AS55" i="16"/>
  <c r="AY55" i="16" s="1"/>
  <c r="AO68" i="16" l="1"/>
  <c r="AS54" i="16"/>
  <c r="AS68" i="16" s="1"/>
  <c r="AY54" i="16"/>
  <c r="AY68" i="16" s="1"/>
  <c r="BG51" i="16"/>
  <c r="BG52" i="16"/>
  <c r="BG55" i="16"/>
  <c r="BG53" i="16"/>
  <c r="BG54" i="16"/>
  <c r="AJ68" i="16"/>
  <c r="AG68" i="16"/>
  <c r="BG56" i="16" l="1"/>
  <c r="BG57" i="16"/>
</calcChain>
</file>

<file path=xl/comments1.xml><?xml version="1.0" encoding="utf-8"?>
<comments xmlns="http://schemas.openxmlformats.org/spreadsheetml/2006/main">
  <authors>
    <author>okicom03</author>
  </authors>
  <commentLis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kaigo01:最上段
主要サービス(1月単位)を選択します。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
主要サービス(1月単位)と</t>
        </r>
        <r>
          <rPr>
            <b/>
            <sz val="9"/>
            <color indexed="10"/>
            <rFont val="ＭＳ Ｐゴシック"/>
            <family val="3"/>
            <charset val="128"/>
          </rPr>
          <t>同様のサービス（サービス提供時間が異なる）</t>
        </r>
        <r>
          <rPr>
            <b/>
            <sz val="9"/>
            <color indexed="81"/>
            <rFont val="ＭＳ Ｐゴシック"/>
            <family val="3"/>
            <charset val="128"/>
          </rPr>
          <t>を選択する際は、</t>
        </r>
        <r>
          <rPr>
            <b/>
            <sz val="9"/>
            <color indexed="10"/>
            <rFont val="ＭＳ Ｐゴシック"/>
            <family val="3"/>
            <charset val="128"/>
          </rPr>
          <t>「同様」</t>
        </r>
        <r>
          <rPr>
            <b/>
            <sz val="9"/>
            <color indexed="81"/>
            <rFont val="ＭＳ Ｐゴシック"/>
            <family val="3"/>
            <charset val="128"/>
          </rPr>
          <t>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kaigo01:紫色欄
主要サービス(1回単位)を選択します。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kaigo01:
</t>
        </r>
        <r>
          <rPr>
            <b/>
            <sz val="9"/>
            <color indexed="8"/>
            <rFont val="ＭＳ Ｐゴシック"/>
            <family val="3"/>
            <charset val="128"/>
          </rPr>
          <t>主要サービス(1回単位)と</t>
        </r>
        <r>
          <rPr>
            <b/>
            <sz val="9"/>
            <color indexed="10"/>
            <rFont val="ＭＳ Ｐゴシック"/>
            <family val="3"/>
            <charset val="128"/>
          </rPr>
          <t>同様のサービス（サービス提供時間が異なる）</t>
        </r>
        <r>
          <rPr>
            <b/>
            <sz val="9"/>
            <color indexed="8"/>
            <rFont val="ＭＳ Ｐゴシック"/>
            <family val="3"/>
            <charset val="128"/>
          </rPr>
          <t>を選択する際は、</t>
        </r>
        <r>
          <rPr>
            <b/>
            <sz val="9"/>
            <color indexed="10"/>
            <rFont val="ＭＳ Ｐゴシック"/>
            <family val="3"/>
            <charset val="128"/>
          </rPr>
          <t>主要サービス（1回単位）</t>
        </r>
        <r>
          <rPr>
            <b/>
            <sz val="9"/>
            <color indexed="81"/>
            <rFont val="ＭＳ Ｐゴシック"/>
            <family val="3"/>
            <charset val="128"/>
          </rPr>
          <t>を選択します。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6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kaigo01:桜色欄
加算(1月単位)の選択欄になります。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0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kaigo01:うぐいす色欄
加算(1回単位)の選択欄になります。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2" authorId="0">
      <text>
        <r>
          <rPr>
            <b/>
            <sz val="9"/>
            <color indexed="81"/>
            <rFont val="ＭＳ Ｐゴシック"/>
            <family val="3"/>
            <charset val="128"/>
          </rPr>
          <t>kaigo01:オレンジ色欄
処遇改善加算の専用選択欄になります。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uruma0580</author>
  </authors>
  <commentList>
    <comment ref="X5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令和3年改正
（給付管理の特例的な取り扱い対応）</t>
        </r>
      </text>
    </comment>
  </commentList>
</comments>
</file>

<file path=xl/comments3.xml><?xml version="1.0" encoding="utf-8"?>
<comments xmlns="http://schemas.openxmlformats.org/spreadsheetml/2006/main">
  <authors>
    <author>uruma0580</author>
  </authors>
  <commentList>
    <comment ref="X5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令和3年改正
（給付管理の特例的な取り扱い対応）</t>
        </r>
      </text>
    </comment>
  </commentList>
</comments>
</file>

<file path=xl/sharedStrings.xml><?xml version="1.0" encoding="utf-8"?>
<sst xmlns="http://schemas.openxmlformats.org/spreadsheetml/2006/main" count="654" uniqueCount="241">
  <si>
    <t>月</t>
    <rPh sb="0" eb="1">
      <t>ガツ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</si>
  <si>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</si>
  <si>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</si>
  <si>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分</t>
    <rPh sb="0" eb="1">
      <t>ブン</t>
    </rPh>
    <phoneticPr fontId="2"/>
  </si>
  <si>
    <t>日付</t>
    <rPh sb="0" eb="2">
      <t>ヒヅケ</t>
    </rPh>
    <phoneticPr fontId="2"/>
  </si>
  <si>
    <t>～</t>
    <phoneticPr fontId="2"/>
  </si>
  <si>
    <t>認定済</t>
  </si>
  <si>
    <t>作成年月日</t>
    <rPh sb="0" eb="2">
      <t>サクセイ</t>
    </rPh>
    <rPh sb="2" eb="5">
      <t>ネンガッピ</t>
    </rPh>
    <phoneticPr fontId="2"/>
  </si>
  <si>
    <t>サービス内容</t>
    <rPh sb="4" eb="6">
      <t>ナイヨウ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</si>
  <si>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</si>
  <si>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</si>
  <si>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実績</t>
    <rPh sb="0" eb="2">
      <t>ジッセキ</t>
    </rPh>
    <phoneticPr fontId="2"/>
  </si>
  <si>
    <t>事業所番号</t>
    <rPh sb="0" eb="3">
      <t>ジギョウショ</t>
    </rPh>
    <rPh sb="3" eb="5">
      <t>バンゴウ</t>
    </rPh>
    <phoneticPr fontId="2"/>
  </si>
  <si>
    <t>回数</t>
    <rPh sb="0" eb="2">
      <t>カイスウ</t>
    </rPh>
    <phoneticPr fontId="2"/>
  </si>
  <si>
    <t>うるま市</t>
    <rPh sb="3" eb="4">
      <t>シ</t>
    </rPh>
    <phoneticPr fontId="2"/>
  </si>
  <si>
    <t>事業所名</t>
    <rPh sb="0" eb="3">
      <t>ジギョウショ</t>
    </rPh>
    <rPh sb="3" eb="4">
      <t>メイ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</si>
  <si>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</si>
  <si>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</si>
  <si>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</si>
  <si>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</si>
  <si>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記録者</t>
    <rPh sb="0" eb="3">
      <t>キロクシャ</t>
    </rPh>
    <phoneticPr fontId="2"/>
  </si>
  <si>
    <t>被保険者　　番号</t>
    <rPh sb="0" eb="4">
      <t>ヒホケンシャ</t>
    </rPh>
    <rPh sb="6" eb="8">
      <t>バンゴウ</t>
    </rPh>
    <phoneticPr fontId="2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</si>
  <si>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2"/>
  </si>
  <si>
    <t>介護予防支援事業所および居宅支援事業所名</t>
    <rPh sb="0" eb="2">
      <t>カイゴ</t>
    </rPh>
    <rPh sb="2" eb="4">
      <t>ヨボウ</t>
    </rPh>
    <rPh sb="4" eb="6">
      <t>シエン</t>
    </rPh>
    <rPh sb="6" eb="8">
      <t>ジギョウ</t>
    </rPh>
    <rPh sb="8" eb="9">
      <t>ショ</t>
    </rPh>
    <rPh sb="12" eb="14">
      <t>キョタク</t>
    </rPh>
    <rPh sb="14" eb="16">
      <t>シエン</t>
    </rPh>
    <rPh sb="16" eb="19">
      <t>ジギョウショ</t>
    </rPh>
    <rPh sb="19" eb="20">
      <t>メイ</t>
    </rPh>
    <phoneticPr fontId="2"/>
  </si>
  <si>
    <t>被保険者　氏名</t>
    <rPh sb="0" eb="4">
      <t>ヒホケンシャ</t>
    </rPh>
    <rPh sb="5" eb="6">
      <t>シ</t>
    </rPh>
    <rPh sb="6" eb="7">
      <t>メイ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</si>
  <si>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</si>
  <si>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担当ケアマネージャー・プランナー名</t>
    <rPh sb="0" eb="2">
      <t>タントウ</t>
    </rPh>
    <rPh sb="16" eb="17">
      <t>メイ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</si>
  <si>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</si>
  <si>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</si>
  <si>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申請中</t>
    <rPh sb="0" eb="2">
      <t>シンセイ</t>
    </rPh>
    <rPh sb="2" eb="3">
      <t>チュウ</t>
    </rPh>
    <phoneticPr fontId="2"/>
  </si>
  <si>
    <t>サービス内容／種類</t>
    <rPh sb="4" eb="6">
      <t>ナイヨウ</t>
    </rPh>
    <rPh sb="7" eb="9">
      <t>シュルイ</t>
    </rPh>
    <phoneticPr fontId="2"/>
  </si>
  <si>
    <t>サービスコード</t>
    <phoneticPr fontId="2"/>
  </si>
  <si>
    <t>単位数</t>
    <rPh sb="0" eb="2">
      <t>タンイ</t>
    </rPh>
    <rPh sb="2" eb="3">
      <t>スウ</t>
    </rPh>
    <phoneticPr fontId="2"/>
  </si>
  <si>
    <t>合計単位数</t>
    <rPh sb="0" eb="2">
      <t>ゴウケイ</t>
    </rPh>
    <rPh sb="2" eb="4">
      <t>タンイ</t>
    </rPh>
    <rPh sb="4" eb="5">
      <t>スウ</t>
    </rPh>
    <phoneticPr fontId="2"/>
  </si>
  <si>
    <t>サービス単位数／金額</t>
    <rPh sb="4" eb="6">
      <t>タンイ</t>
    </rPh>
    <rPh sb="6" eb="7">
      <t>スウ</t>
    </rPh>
    <rPh sb="8" eb="10">
      <t>キンガク</t>
    </rPh>
    <phoneticPr fontId="2"/>
  </si>
  <si>
    <t>申請中</t>
    <rPh sb="0" eb="3">
      <t>シンセイチュウ</t>
    </rPh>
    <phoneticPr fontId="2"/>
  </si>
  <si>
    <t>提供時間</t>
    <rPh sb="0" eb="2">
      <t>テイキョウ</t>
    </rPh>
    <rPh sb="2" eb="4">
      <t>ジカン</t>
    </rPh>
    <phoneticPr fontId="2"/>
  </si>
  <si>
    <t>サービス提供状況・内容：</t>
    <rPh sb="4" eb="6">
      <t>テイキョウ</t>
    </rPh>
    <rPh sb="6" eb="8">
      <t>ジョウキョウ</t>
    </rPh>
    <rPh sb="9" eb="11">
      <t>ナイヨウ</t>
    </rPh>
    <phoneticPr fontId="2"/>
  </si>
  <si>
    <t>コード</t>
    <phoneticPr fontId="2"/>
  </si>
  <si>
    <t>単位</t>
    <rPh sb="0" eb="2">
      <t>タンイ</t>
    </rPh>
    <phoneticPr fontId="2"/>
  </si>
  <si>
    <t>区分</t>
    <rPh sb="0" eb="2">
      <t>クブン</t>
    </rPh>
    <phoneticPr fontId="2"/>
  </si>
  <si>
    <t>未定</t>
    <rPh sb="0" eb="2">
      <t>ミテイ</t>
    </rPh>
    <phoneticPr fontId="2"/>
  </si>
  <si>
    <t>時間</t>
    <rPh sb="0" eb="2">
      <t>ジカン</t>
    </rPh>
    <phoneticPr fontId="2"/>
  </si>
  <si>
    <t>同　様</t>
    <rPh sb="0" eb="1">
      <t>ドウ</t>
    </rPh>
    <rPh sb="2" eb="3">
      <t>サマ</t>
    </rPh>
    <phoneticPr fontId="4"/>
  </si>
  <si>
    <t>小計</t>
    <rPh sb="0" eb="2">
      <t>ショウケイ</t>
    </rPh>
    <phoneticPr fontId="2"/>
  </si>
  <si>
    <t>通所型サービス１</t>
  </si>
  <si>
    <t>通所型サービス２</t>
  </si>
  <si>
    <t>通所型サービス１回数</t>
    <rPh sb="8" eb="10">
      <t>カイスウ</t>
    </rPh>
    <phoneticPr fontId="2"/>
  </si>
  <si>
    <t>通所型サービス２回数</t>
    <rPh sb="8" eb="10">
      <t>カイスウ</t>
    </rPh>
    <phoneticPr fontId="2"/>
  </si>
  <si>
    <t>通所型サービス中山間地域等提供加算</t>
  </si>
  <si>
    <t>A58110</t>
  </si>
  <si>
    <t>通所型サービス若年性認知症受入加算</t>
  </si>
  <si>
    <t>A56109</t>
  </si>
  <si>
    <t>通所型サービス同一建物減算１</t>
    <rPh sb="7" eb="11">
      <t>ドウイツタテモノ</t>
    </rPh>
    <phoneticPr fontId="2"/>
  </si>
  <si>
    <t>A56105</t>
  </si>
  <si>
    <t>通所型サービス同一建物減算２</t>
    <rPh sb="7" eb="11">
      <t>ドウイツタテモノ</t>
    </rPh>
    <phoneticPr fontId="2"/>
  </si>
  <si>
    <t>A56106</t>
  </si>
  <si>
    <t>通介型生活向上グループ活動加算</t>
    <rPh sb="2" eb="3">
      <t>ガタ</t>
    </rPh>
    <phoneticPr fontId="2"/>
  </si>
  <si>
    <t>A55010</t>
  </si>
  <si>
    <t>通所型サービス運動器機能向上加算</t>
  </si>
  <si>
    <t>A55002</t>
  </si>
  <si>
    <t>通所型サービス栄養改善加算</t>
  </si>
  <si>
    <t>A55003</t>
  </si>
  <si>
    <t>通所型サービス口腔機能向上加算</t>
  </si>
  <si>
    <t>A55004</t>
  </si>
  <si>
    <t>通所型複数サービス実施加算Ⅰ１</t>
  </si>
  <si>
    <t>A55006</t>
  </si>
  <si>
    <t>通所型複数サービス実施加算Ⅰ２</t>
  </si>
  <si>
    <t>A55007</t>
  </si>
  <si>
    <t>通所型複数サービス実施加算Ⅰ３</t>
  </si>
  <si>
    <t>A55008</t>
  </si>
  <si>
    <t>通所型複数サービス実施加算Ⅱ</t>
  </si>
  <si>
    <t>A55009</t>
  </si>
  <si>
    <t>通所型サービス事業所評価加算</t>
    <rPh sb="2" eb="3">
      <t>ガタ</t>
    </rPh>
    <phoneticPr fontId="2"/>
  </si>
  <si>
    <t>A55005</t>
  </si>
  <si>
    <t>A56107</t>
  </si>
  <si>
    <t>通所型サービス提供体制加算Ⅰ１２</t>
  </si>
  <si>
    <t>A56108</t>
  </si>
  <si>
    <t>通所型サービス提供体制加算Ⅰ２１</t>
  </si>
  <si>
    <t>A56101</t>
  </si>
  <si>
    <t>通所型サービス提供体制加算Ⅰ２２</t>
  </si>
  <si>
    <t>A56102</t>
  </si>
  <si>
    <t>通所型サービス提供体制加算Ⅱ１</t>
  </si>
  <si>
    <t>A56103</t>
  </si>
  <si>
    <t>通所型サービス提供体制加算Ⅱ２</t>
  </si>
  <si>
    <t>A56104</t>
  </si>
  <si>
    <t>通所型サービス処遇改善加算Ⅰ</t>
  </si>
  <si>
    <t>A56110</t>
  </si>
  <si>
    <t>通所型サービス処遇改善加算Ⅱ</t>
  </si>
  <si>
    <t>A56111</t>
  </si>
  <si>
    <t>通所型サービス処遇改善加算Ⅲ</t>
  </si>
  <si>
    <t>A56113</t>
  </si>
  <si>
    <t>通所型サービス処遇改善加算Ⅳ</t>
  </si>
  <si>
    <t>A56115</t>
  </si>
  <si>
    <t>コード</t>
    <phoneticPr fontId="2"/>
  </si>
  <si>
    <t>事業対象者</t>
    <rPh sb="0" eb="5">
      <t>ジギョウタイショウシャ</t>
    </rPh>
    <phoneticPr fontId="2"/>
  </si>
  <si>
    <t>事業対象者(申請有)</t>
    <rPh sb="0" eb="5">
      <t>ジギョウタイショウシャ</t>
    </rPh>
    <rPh sb="6" eb="8">
      <t>シンセイ</t>
    </rPh>
    <rPh sb="8" eb="9">
      <t>ア</t>
    </rPh>
    <phoneticPr fontId="2"/>
  </si>
  <si>
    <t>通所型サービス中山間地域等提供加算回数</t>
    <rPh sb="17" eb="19">
      <t>カイスウ</t>
    </rPh>
    <phoneticPr fontId="2"/>
  </si>
  <si>
    <t>A58112</t>
    <phoneticPr fontId="2"/>
  </si>
  <si>
    <t>同　様</t>
    <phoneticPr fontId="2"/>
  </si>
  <si>
    <t>通所型サービス提供体制加算Ⅰ１１</t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</si>
  <si>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</si>
  <si>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</si>
  <si>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</si>
  <si>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</si>
  <si>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</si>
  <si>
    <t>日</t>
  </si>
  <si>
    <t>月</t>
  </si>
  <si>
    <t>火</t>
  </si>
  <si>
    <t>水</t>
  </si>
  <si>
    <t>木</t>
  </si>
  <si>
    <t>金</t>
  </si>
  <si>
    <t>サービス提供実績報告書票（通所型サービス(みなし))</t>
    <rPh sb="4" eb="6">
      <t>テイキョウ</t>
    </rPh>
    <rPh sb="6" eb="8">
      <t>ジッセキ</t>
    </rPh>
    <rPh sb="8" eb="10">
      <t>ホウコク</t>
    </rPh>
    <rPh sb="10" eb="11">
      <t>ショ</t>
    </rPh>
    <rPh sb="11" eb="12">
      <t>ヒョウ</t>
    </rPh>
    <rPh sb="13" eb="15">
      <t>ツウショ</t>
    </rPh>
    <rPh sb="15" eb="16">
      <t>ガタ</t>
    </rPh>
    <phoneticPr fontId="2"/>
  </si>
  <si>
    <t>サービス提供票別表</t>
  </si>
  <si>
    <t>訪問通所区分支給限度管理・利用者負担計算</t>
    <rPh sb="0" eb="2">
      <t>ホウモン</t>
    </rPh>
    <rPh sb="2" eb="3">
      <t>ツウ</t>
    </rPh>
    <rPh sb="3" eb="4">
      <t>ショ</t>
    </rPh>
    <rPh sb="4" eb="6">
      <t>クブン</t>
    </rPh>
    <rPh sb="6" eb="8">
      <t>シキュウ</t>
    </rPh>
    <rPh sb="8" eb="10">
      <t>ゲンド</t>
    </rPh>
    <rPh sb="10" eb="12">
      <t>カンリ</t>
    </rPh>
    <rPh sb="13" eb="16">
      <t>リヨウシャ</t>
    </rPh>
    <rPh sb="16" eb="18">
      <t>フタン</t>
    </rPh>
    <rPh sb="18" eb="20">
      <t>ケイサン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</si>
  <si>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</si>
  <si>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</si>
  <si>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サービス内容/種類</t>
    <rPh sb="4" eb="6">
      <t>ナイヨウ</t>
    </rPh>
    <rPh sb="7" eb="9">
      <t>シュルイ</t>
    </rPh>
    <phoneticPr fontId="4"/>
  </si>
  <si>
    <t>サービス　コード</t>
    <phoneticPr fontId="4"/>
  </si>
  <si>
    <t>単位数</t>
    <rPh sb="0" eb="2">
      <t>タンイ</t>
    </rPh>
    <rPh sb="2" eb="3">
      <t>スウ</t>
    </rPh>
    <phoneticPr fontId="4"/>
  </si>
  <si>
    <t>割引適用後　率％　単位数</t>
    <rPh sb="0" eb="2">
      <t>ワリビキ</t>
    </rPh>
    <rPh sb="2" eb="4">
      <t>テキヨウ</t>
    </rPh>
    <rPh sb="4" eb="5">
      <t>ゴ</t>
    </rPh>
    <rPh sb="6" eb="7">
      <t>リツ</t>
    </rPh>
    <rPh sb="9" eb="12">
      <t>タンイスウ</t>
    </rPh>
    <phoneticPr fontId="4"/>
  </si>
  <si>
    <t>回数</t>
    <rPh sb="0" eb="2">
      <t>カイスウ</t>
    </rPh>
    <phoneticPr fontId="4"/>
  </si>
  <si>
    <t>サービス　　単位/金額</t>
    <rPh sb="6" eb="8">
      <t>タンイ</t>
    </rPh>
    <rPh sb="9" eb="11">
      <t>キンガク</t>
    </rPh>
    <phoneticPr fontId="4"/>
  </si>
  <si>
    <t>種類支給限度基準を超える単位数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9" eb="10">
      <t>コ</t>
    </rPh>
    <rPh sb="12" eb="14">
      <t>タンイ</t>
    </rPh>
    <rPh sb="14" eb="15">
      <t>スウ</t>
    </rPh>
    <phoneticPr fontId="4"/>
  </si>
  <si>
    <t>種類支給限度　　　基準内単位数</t>
    <rPh sb="0" eb="2">
      <t>シュルイ</t>
    </rPh>
    <rPh sb="2" eb="4">
      <t>シキュウ</t>
    </rPh>
    <rPh sb="4" eb="6">
      <t>ゲンド</t>
    </rPh>
    <rPh sb="9" eb="12">
      <t>キジュンナイ</t>
    </rPh>
    <rPh sb="12" eb="15">
      <t>タンイスウ</t>
    </rPh>
    <phoneticPr fontId="4"/>
  </si>
  <si>
    <t>区分支給限度基準を超える単位数</t>
    <rPh sb="0" eb="2">
      <t>クブン</t>
    </rPh>
    <rPh sb="2" eb="4">
      <t>シキュウ</t>
    </rPh>
    <rPh sb="4" eb="6">
      <t>ゲンド</t>
    </rPh>
    <rPh sb="6" eb="8">
      <t>キジュン</t>
    </rPh>
    <rPh sb="9" eb="10">
      <t>コ</t>
    </rPh>
    <rPh sb="12" eb="15">
      <t>タンイスウ</t>
    </rPh>
    <phoneticPr fontId="4"/>
  </si>
  <si>
    <t>区分支給限度　　　基準内単位数</t>
    <rPh sb="0" eb="2">
      <t>クブン</t>
    </rPh>
    <rPh sb="2" eb="4">
      <t>シキュウ</t>
    </rPh>
    <rPh sb="4" eb="6">
      <t>ゲンド</t>
    </rPh>
    <rPh sb="9" eb="12">
      <t>キジュンナイ</t>
    </rPh>
    <rPh sb="12" eb="15">
      <t>タンイスウ</t>
    </rPh>
    <phoneticPr fontId="4"/>
  </si>
  <si>
    <t>単位数　単価</t>
    <rPh sb="0" eb="2">
      <t>タンイ</t>
    </rPh>
    <rPh sb="2" eb="3">
      <t>スウ</t>
    </rPh>
    <rPh sb="4" eb="6">
      <t>タンカ</t>
    </rPh>
    <phoneticPr fontId="4"/>
  </si>
  <si>
    <t>　　費用総額　　　　　（保険対象分）</t>
    <rPh sb="12" eb="14">
      <t>ホケン</t>
    </rPh>
    <rPh sb="14" eb="16">
      <t>タイショウ</t>
    </rPh>
    <rPh sb="16" eb="17">
      <t>ブン</t>
    </rPh>
    <phoneticPr fontId="4"/>
  </si>
  <si>
    <t>給付率％</t>
    <rPh sb="0" eb="2">
      <t>キュウフ</t>
    </rPh>
    <rPh sb="2" eb="3">
      <t>リツ</t>
    </rPh>
    <phoneticPr fontId="4"/>
  </si>
  <si>
    <t>保険給付額</t>
    <rPh sb="0" eb="2">
      <t>ホケン</t>
    </rPh>
    <rPh sb="2" eb="4">
      <t>キュウフ</t>
    </rPh>
    <rPh sb="4" eb="5">
      <t>ガク</t>
    </rPh>
    <phoneticPr fontId="4"/>
  </si>
  <si>
    <t>区分支給限度基準額（単位）</t>
    <rPh sb="0" eb="2">
      <t>クブン</t>
    </rPh>
    <rPh sb="2" eb="4">
      <t>シキュウ</t>
    </rPh>
    <rPh sb="4" eb="6">
      <t>ゲンド</t>
    </rPh>
    <rPh sb="6" eb="8">
      <t>キジュン</t>
    </rPh>
    <rPh sb="8" eb="9">
      <t>ガク</t>
    </rPh>
    <rPh sb="10" eb="12">
      <t>タンイ</t>
    </rPh>
    <phoneticPr fontId="4"/>
  </si>
  <si>
    <t>合計</t>
    <rPh sb="0" eb="2">
      <t>ゴウケイ</t>
    </rPh>
    <phoneticPr fontId="4"/>
  </si>
  <si>
    <t>種類別支給限度管理</t>
    <rPh sb="0" eb="2">
      <t>シュルイ</t>
    </rPh>
    <rPh sb="2" eb="3">
      <t>ベツ</t>
    </rPh>
    <rPh sb="3" eb="5">
      <t>シキュウ</t>
    </rPh>
    <rPh sb="5" eb="7">
      <t>ゲンド</t>
    </rPh>
    <rPh sb="7" eb="9">
      <t>カンリ</t>
    </rPh>
    <phoneticPr fontId="4"/>
  </si>
  <si>
    <t>サービス種類</t>
    <rPh sb="4" eb="6">
      <t>シュルイ</t>
    </rPh>
    <phoneticPr fontId="4"/>
  </si>
  <si>
    <t>種類支給限度　　基準額（単位）</t>
    <rPh sb="0" eb="2">
      <t>シュルイ</t>
    </rPh>
    <rPh sb="2" eb="4">
      <t>シキュウ</t>
    </rPh>
    <rPh sb="4" eb="6">
      <t>ゲンド</t>
    </rPh>
    <rPh sb="8" eb="10">
      <t>キジュン</t>
    </rPh>
    <rPh sb="10" eb="11">
      <t>ガク</t>
    </rPh>
    <rPh sb="12" eb="14">
      <t>タンイ</t>
    </rPh>
    <phoneticPr fontId="4"/>
  </si>
  <si>
    <t>合計単位数</t>
    <rPh sb="0" eb="2">
      <t>ゴウケイ</t>
    </rPh>
    <rPh sb="2" eb="5">
      <t>タンイスウ</t>
    </rPh>
    <phoneticPr fontId="4"/>
  </si>
  <si>
    <t>訪問介護</t>
    <rPh sb="0" eb="2">
      <t>ホウモン</t>
    </rPh>
    <rPh sb="2" eb="4">
      <t>カイゴ</t>
    </rPh>
    <phoneticPr fontId="4"/>
  </si>
  <si>
    <t>通所介護</t>
    <rPh sb="0" eb="1">
      <t>ツウ</t>
    </rPh>
    <rPh sb="1" eb="2">
      <t>ショ</t>
    </rPh>
    <rPh sb="2" eb="4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</si>
  <si>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</si>
  <si>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通所リハビリテーション</t>
    <rPh sb="0" eb="1">
      <t>ツウ</t>
    </rPh>
    <rPh sb="1" eb="2">
      <t>ショ</t>
    </rPh>
    <phoneticPr fontId="4"/>
  </si>
  <si>
    <t>福祉用具貸与</t>
    <rPh sb="0" eb="2">
      <t>フクシ</t>
    </rPh>
    <rPh sb="2" eb="4">
      <t>ヨウグ</t>
    </rPh>
    <rPh sb="4" eb="5">
      <t>カ</t>
    </rPh>
    <rPh sb="5" eb="6">
      <t>アタ</t>
    </rPh>
    <phoneticPr fontId="4"/>
  </si>
  <si>
    <t>訪問リハビリテーション</t>
    <rPh sb="0" eb="2">
      <t>ホウモン</t>
    </rPh>
    <phoneticPr fontId="4"/>
  </si>
  <si>
    <t>種類支給限度　
基準額（単位）</t>
    <rPh sb="0" eb="2">
      <t>シュルイ</t>
    </rPh>
    <rPh sb="2" eb="4">
      <t>シキュウ</t>
    </rPh>
    <rPh sb="4" eb="6">
      <t>ゲンド</t>
    </rPh>
    <rPh sb="8" eb="10">
      <t>キジュン</t>
    </rPh>
    <rPh sb="10" eb="11">
      <t>ガク</t>
    </rPh>
    <rPh sb="12" eb="14">
      <t>タンイ</t>
    </rPh>
    <phoneticPr fontId="4"/>
  </si>
  <si>
    <t>種類支給限度基準を超える単位数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9" eb="10">
      <t>コ</t>
    </rPh>
    <rPh sb="12" eb="15">
      <t>タンイスウ</t>
    </rPh>
    <phoneticPr fontId="4"/>
  </si>
  <si>
    <t>事業所</t>
    <rPh sb="0" eb="3">
      <t>ジギョウショ</t>
    </rPh>
    <phoneticPr fontId="2"/>
  </si>
  <si>
    <t>利用者負担（全額負担分）</t>
    <rPh sb="0" eb="3">
      <t>リヨウシャ</t>
    </rPh>
    <rPh sb="3" eb="5">
      <t>フタン</t>
    </rPh>
    <rPh sb="6" eb="8">
      <t>ゼンガク</t>
    </rPh>
    <rPh sb="8" eb="10">
      <t>フタン</t>
    </rPh>
    <rPh sb="10" eb="11">
      <t>ブン</t>
    </rPh>
    <phoneticPr fontId="4"/>
  </si>
  <si>
    <t>予定</t>
    <rPh sb="0" eb="2">
      <t>ヨテイ</t>
    </rPh>
    <phoneticPr fontId="2"/>
  </si>
  <si>
    <t>給付率</t>
    <rPh sb="0" eb="2">
      <t>キュウフ</t>
    </rPh>
    <rPh sb="2" eb="3">
      <t>リツ</t>
    </rPh>
    <phoneticPr fontId="2"/>
  </si>
  <si>
    <t>サービス提供票（通所型サービス(独自))</t>
    <rPh sb="16" eb="18">
      <t>ドクジ</t>
    </rPh>
    <phoneticPr fontId="2"/>
  </si>
  <si>
    <t>A61111</t>
    <phoneticPr fontId="2"/>
  </si>
  <si>
    <t>A61121</t>
    <phoneticPr fontId="2"/>
  </si>
  <si>
    <t>A61113</t>
    <phoneticPr fontId="2"/>
  </si>
  <si>
    <t>A61123</t>
    <phoneticPr fontId="2"/>
  </si>
  <si>
    <t>A68110</t>
    <phoneticPr fontId="2"/>
  </si>
  <si>
    <t>A66109</t>
    <phoneticPr fontId="2"/>
  </si>
  <si>
    <t>A66105</t>
    <phoneticPr fontId="2"/>
  </si>
  <si>
    <t>A66106</t>
    <phoneticPr fontId="2"/>
  </si>
  <si>
    <t>A65010</t>
    <phoneticPr fontId="2"/>
  </si>
  <si>
    <t>A65002</t>
    <phoneticPr fontId="2"/>
  </si>
  <si>
    <t>A65004</t>
    <phoneticPr fontId="2"/>
  </si>
  <si>
    <t>A65005</t>
    <phoneticPr fontId="2"/>
  </si>
  <si>
    <t>A66110</t>
    <phoneticPr fontId="2"/>
  </si>
  <si>
    <t>A66111</t>
    <phoneticPr fontId="2"/>
  </si>
  <si>
    <t>A66113</t>
    <phoneticPr fontId="2"/>
  </si>
  <si>
    <t>A66115</t>
    <phoneticPr fontId="2"/>
  </si>
  <si>
    <t>通所型独自サービス１回数</t>
    <rPh sb="10" eb="12">
      <t>カイスウ</t>
    </rPh>
    <phoneticPr fontId="2"/>
  </si>
  <si>
    <t>通所型独自サービス２回数</t>
    <rPh sb="10" eb="12">
      <t>カイスウ</t>
    </rPh>
    <phoneticPr fontId="2"/>
  </si>
  <si>
    <t>通所型独自サービス中山間地域等提供加算</t>
    <phoneticPr fontId="2"/>
  </si>
  <si>
    <t>通所型独自サービス若年性認知症受入加算</t>
    <phoneticPr fontId="2"/>
  </si>
  <si>
    <t>通所型独自サービス同一建物減算１</t>
    <rPh sb="9" eb="13">
      <t>ドウイツタテモノ</t>
    </rPh>
    <phoneticPr fontId="2"/>
  </si>
  <si>
    <t>通所型独自サービス同一建物減算２</t>
    <rPh sb="9" eb="13">
      <t>ドウイツタテモノ</t>
    </rPh>
    <phoneticPr fontId="2"/>
  </si>
  <si>
    <t>通介型独自生活向上グループ活動加算</t>
    <rPh sb="2" eb="3">
      <t>ガタ</t>
    </rPh>
    <phoneticPr fontId="2"/>
  </si>
  <si>
    <t>通所型独自サービス運動器機能向上加算</t>
    <phoneticPr fontId="2"/>
  </si>
  <si>
    <t>通所型独自サービス事業所評価加算</t>
    <rPh sb="2" eb="3">
      <t>ガタ</t>
    </rPh>
    <phoneticPr fontId="2"/>
  </si>
  <si>
    <t>通所型独自サービス処遇改善加算Ⅰ</t>
    <phoneticPr fontId="2"/>
  </si>
  <si>
    <t>通所型独自サービス処遇改善加算Ⅱ</t>
    <phoneticPr fontId="2"/>
  </si>
  <si>
    <t>通所型独自サービス処遇改善加算Ⅲ</t>
    <phoneticPr fontId="2"/>
  </si>
  <si>
    <t>通所型独自サービス処遇改善加算Ⅳ</t>
    <phoneticPr fontId="2"/>
  </si>
  <si>
    <t>通所型独自サービス処遇改善加算Ⅴ</t>
    <phoneticPr fontId="2"/>
  </si>
  <si>
    <t>A66100</t>
    <phoneticPr fontId="2"/>
  </si>
  <si>
    <t>令和</t>
    <rPh sb="0" eb="1">
      <t>レイ</t>
    </rPh>
    <rPh sb="1" eb="2">
      <t>ワ</t>
    </rPh>
    <phoneticPr fontId="2"/>
  </si>
  <si>
    <t>通所型独自サービス特定処遇改善加算Ⅰ</t>
    <rPh sb="9" eb="11">
      <t>トクテイ</t>
    </rPh>
    <phoneticPr fontId="2"/>
  </si>
  <si>
    <t>通所型独自サービス特定処遇改善加算Ⅱ</t>
    <rPh sb="9" eb="11">
      <t>トクテイ</t>
    </rPh>
    <phoneticPr fontId="2"/>
  </si>
  <si>
    <t>A66118</t>
    <phoneticPr fontId="2"/>
  </si>
  <si>
    <t>A66119</t>
    <phoneticPr fontId="2"/>
  </si>
  <si>
    <t>通所型独自サービス口腔機能向上加算Ⅰ</t>
    <phoneticPr fontId="2"/>
  </si>
  <si>
    <t>通所型独自サービス提供体制加算Ⅰ（１）　事業対象者・要支援１</t>
    <rPh sb="20" eb="22">
      <t>ジギョウ</t>
    </rPh>
    <rPh sb="22" eb="24">
      <t>タイショウ</t>
    </rPh>
    <rPh sb="24" eb="25">
      <t>シャ</t>
    </rPh>
    <rPh sb="26" eb="29">
      <t>ヨウシエン</t>
    </rPh>
    <phoneticPr fontId="2"/>
  </si>
  <si>
    <t>通所型独自サービス提供体制加算Ⅰ（２）　事業対象者・要支援２</t>
    <rPh sb="20" eb="22">
      <t>ジギョウ</t>
    </rPh>
    <rPh sb="22" eb="24">
      <t>タイショウ</t>
    </rPh>
    <rPh sb="24" eb="25">
      <t>シャ</t>
    </rPh>
    <rPh sb="26" eb="29">
      <t>ヨウシエン</t>
    </rPh>
    <phoneticPr fontId="2"/>
  </si>
  <si>
    <t>通所型独自サービス提供体制加算Ⅱ（１）事業対象者・要支援１</t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</si>
  <si>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通所型独自サービス提供体制加算Ⅱ（２）　事業対象者・要支援２</t>
    <rPh sb="20" eb="22">
      <t>ジギョウ</t>
    </rPh>
    <rPh sb="22" eb="24">
      <t>タイショウ</t>
    </rPh>
    <rPh sb="24" eb="25">
      <t>シャ</t>
    </rPh>
    <rPh sb="26" eb="29">
      <t>ヨウシエン</t>
    </rPh>
    <phoneticPr fontId="2"/>
  </si>
  <si>
    <t>通所型独自サービス提供体制加算Ⅲ（１）事業対象者・要支援１</t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</si>
  <si>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通所型独自サービス提供体制加算Ⅲ（２）事業対象者・要支援２</t>
    <rPh sb="19" eb="21">
      <t>ジギョウ</t>
    </rPh>
    <rPh sb="21" eb="24">
      <t>タイショウシャ</t>
    </rPh>
    <rPh sb="25" eb="28">
      <t>ヨウシエン</t>
    </rPh>
    <phoneticPr fontId="2"/>
  </si>
  <si>
    <t>通所型独自サービス口腔・栄養スクリーニング加算Ⅱ</t>
    <rPh sb="9" eb="11">
      <t>コウクウ</t>
    </rPh>
    <rPh sb="12" eb="14">
      <t>エイヨウ</t>
    </rPh>
    <rPh sb="21" eb="23">
      <t>カサン</t>
    </rPh>
    <phoneticPr fontId="2"/>
  </si>
  <si>
    <t>通所型独自サービス口腔・栄養スクリーニング加算Ⅰ</t>
    <rPh sb="9" eb="11">
      <t>コウクウ</t>
    </rPh>
    <rPh sb="12" eb="14">
      <t>エイヨウ</t>
    </rPh>
    <rPh sb="21" eb="23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</si>
  <si>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</si>
  <si>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通所型独自サービス生活機能向上連携加算（Ⅰ）</t>
    <rPh sb="0" eb="2">
      <t>ツウショ</t>
    </rPh>
    <rPh sb="2" eb="3">
      <t>ガタ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2"/>
  </si>
  <si>
    <t>通所型独自サービス１</t>
    <rPh sb="3" eb="5">
      <t>ドクジ</t>
    </rPh>
    <phoneticPr fontId="2"/>
  </si>
  <si>
    <t>通所型独自サービス２</t>
    <phoneticPr fontId="2"/>
  </si>
  <si>
    <t>A66116</t>
    <phoneticPr fontId="2"/>
  </si>
  <si>
    <t>通所型独自サービス栄養アセスメント加算</t>
    <rPh sb="9" eb="11">
      <t>エイヨウ</t>
    </rPh>
    <rPh sb="17" eb="19">
      <t>カサン</t>
    </rPh>
    <phoneticPr fontId="2"/>
  </si>
  <si>
    <t>通所型独自サービス栄養改善加算</t>
    <rPh sb="0" eb="2">
      <t>ツウショ</t>
    </rPh>
    <rPh sb="2" eb="3">
      <t>ガタ</t>
    </rPh>
    <rPh sb="3" eb="5">
      <t>ドクジ</t>
    </rPh>
    <rPh sb="9" eb="11">
      <t>エイヨウ</t>
    </rPh>
    <rPh sb="11" eb="13">
      <t>カイゼン</t>
    </rPh>
    <rPh sb="13" eb="15">
      <t>カサン</t>
    </rPh>
    <phoneticPr fontId="2"/>
  </si>
  <si>
    <t>A65003</t>
    <phoneticPr fontId="2"/>
  </si>
  <si>
    <t>通所型独自サービス口腔機能向上加算Ⅱ</t>
    <phoneticPr fontId="2"/>
  </si>
  <si>
    <t>A65011</t>
    <phoneticPr fontId="2"/>
  </si>
  <si>
    <t>通所型独自複数サービス実施加算Ⅰ1</t>
    <phoneticPr fontId="2"/>
  </si>
  <si>
    <t>Ａ65006</t>
    <phoneticPr fontId="2"/>
  </si>
  <si>
    <t>通所型独自複数サービス実施加算Ⅰ2</t>
    <phoneticPr fontId="2"/>
  </si>
  <si>
    <t>Ａ65007</t>
    <phoneticPr fontId="2"/>
  </si>
  <si>
    <t>Ａ65008</t>
    <phoneticPr fontId="2"/>
  </si>
  <si>
    <t>通所型独自複数サービス実施加算Ⅰ3</t>
    <phoneticPr fontId="2"/>
  </si>
  <si>
    <t>通所型独自複数サービス実施加算Ⅱ</t>
    <phoneticPr fontId="2"/>
  </si>
  <si>
    <t>Ａ65009</t>
    <phoneticPr fontId="2"/>
  </si>
  <si>
    <t>Ａ66011</t>
    <phoneticPr fontId="2"/>
  </si>
  <si>
    <t>Ａ66012</t>
    <phoneticPr fontId="2"/>
  </si>
  <si>
    <t>Ａ66107</t>
    <phoneticPr fontId="2"/>
  </si>
  <si>
    <t>Ａ66108</t>
    <phoneticPr fontId="2"/>
  </si>
  <si>
    <t>Ａ66103</t>
    <phoneticPr fontId="2"/>
  </si>
  <si>
    <t>Ａ66104</t>
    <phoneticPr fontId="2"/>
  </si>
  <si>
    <t>Ａ64001</t>
    <phoneticPr fontId="2"/>
  </si>
  <si>
    <t>通所型独自サービス生活機能向上連携加算（Ⅱ）1</t>
    <rPh sb="0" eb="2">
      <t>ツウショ</t>
    </rPh>
    <rPh sb="2" eb="3">
      <t>ガタ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2"/>
  </si>
  <si>
    <t>Ａ64002</t>
    <phoneticPr fontId="2"/>
  </si>
  <si>
    <t>通所型独自サービス生活機能向上連携加算（Ⅱ）2</t>
    <rPh sb="0" eb="2">
      <t>ツウショ</t>
    </rPh>
    <rPh sb="2" eb="3">
      <t>ガタ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2"/>
  </si>
  <si>
    <t>Ａ64003</t>
    <phoneticPr fontId="2"/>
  </si>
  <si>
    <t>Ａ66311</t>
    <phoneticPr fontId="2"/>
  </si>
  <si>
    <t>Ａ66200</t>
    <phoneticPr fontId="2"/>
  </si>
  <si>
    <t>Ａ66201</t>
    <phoneticPr fontId="2"/>
  </si>
  <si>
    <t>Ａ68310</t>
    <phoneticPr fontId="2"/>
  </si>
  <si>
    <t>A68112</t>
    <phoneticPr fontId="2"/>
  </si>
  <si>
    <t>通所型独自サービス令和3年9月30日までの上乗せ</t>
    <rPh sb="0" eb="2">
      <t>ツウショ</t>
    </rPh>
    <rPh sb="2" eb="3">
      <t>ガタ</t>
    </rPh>
    <rPh sb="3" eb="5">
      <t>ドクジ</t>
    </rPh>
    <rPh sb="9" eb="11">
      <t>レイワ</t>
    </rPh>
    <rPh sb="12" eb="13">
      <t>ネン</t>
    </rPh>
    <rPh sb="14" eb="15">
      <t>ガツ</t>
    </rPh>
    <rPh sb="17" eb="18">
      <t>ニチ</t>
    </rPh>
    <rPh sb="21" eb="23">
      <t>ウワノ</t>
    </rPh>
    <phoneticPr fontId="2"/>
  </si>
  <si>
    <t>小計</t>
    <rPh sb="0" eb="2">
      <t>ショウケイ</t>
    </rPh>
    <phoneticPr fontId="2"/>
  </si>
  <si>
    <t>給付管理単位数</t>
    <rPh sb="0" eb="2">
      <t>キュウフ</t>
    </rPh>
    <rPh sb="2" eb="4">
      <t>カンリ</t>
    </rPh>
    <rPh sb="4" eb="7">
      <t>タンイスウ</t>
    </rPh>
    <phoneticPr fontId="2"/>
  </si>
  <si>
    <t>定額利用者負担単価金額</t>
    <rPh sb="0" eb="2">
      <t>テイガク</t>
    </rPh>
    <rPh sb="2" eb="5">
      <t>リヨウシャ</t>
    </rPh>
    <rPh sb="5" eb="7">
      <t>フタン</t>
    </rPh>
    <rPh sb="7" eb="9">
      <t>タンカ</t>
    </rPh>
    <rPh sb="9" eb="11">
      <t>キンガク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</si>
  <si>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</si>
  <si>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</si>
  <si>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利用者負担　
（保険対象分）</t>
    <rPh sb="0" eb="3">
      <t>リヨウシャ</t>
    </rPh>
    <rPh sb="3" eb="5">
      <t>フタン</t>
    </rPh>
    <rPh sb="8" eb="10">
      <t>ホケン</t>
    </rPh>
    <rPh sb="10" eb="12">
      <t>タイショウ</t>
    </rPh>
    <rPh sb="12" eb="13">
      <t>ブン</t>
    </rPh>
    <phoneticPr fontId="4"/>
  </si>
  <si>
    <t>種類支給限度基準を超える単位数</t>
    <phoneticPr fontId="2"/>
  </si>
  <si>
    <t>要介護認定期間中の短期入所利用日数</t>
    <rPh sb="0" eb="1">
      <t>ヨウ</t>
    </rPh>
    <rPh sb="1" eb="3">
      <t>カイゴ</t>
    </rPh>
    <rPh sb="3" eb="5">
      <t>ニンテイ</t>
    </rPh>
    <rPh sb="5" eb="8">
      <t>キカンチュウ</t>
    </rPh>
    <rPh sb="9" eb="11">
      <t>タンキ</t>
    </rPh>
    <rPh sb="11" eb="13">
      <t>ニュウショ</t>
    </rPh>
    <rPh sb="13" eb="15">
      <t>リヨウ</t>
    </rPh>
    <rPh sb="15" eb="17">
      <t>ニッスウ</t>
    </rPh>
    <phoneticPr fontId="2"/>
  </si>
  <si>
    <t>前月までの利用日数</t>
    <rPh sb="0" eb="1">
      <t>ゼン</t>
    </rPh>
    <rPh sb="1" eb="2">
      <t>ツキ</t>
    </rPh>
    <rPh sb="5" eb="7">
      <t>リヨウ</t>
    </rPh>
    <rPh sb="7" eb="9">
      <t>ニッスウ</t>
    </rPh>
    <phoneticPr fontId="2"/>
  </si>
  <si>
    <t>当月の計画利用日数</t>
    <rPh sb="0" eb="1">
      <t>トウ</t>
    </rPh>
    <rPh sb="1" eb="2">
      <t>ツキ</t>
    </rPh>
    <rPh sb="3" eb="5">
      <t>ケイカク</t>
    </rPh>
    <rPh sb="5" eb="7">
      <t>リヨウ</t>
    </rPh>
    <rPh sb="7" eb="9">
      <t>ニッスウ</t>
    </rPh>
    <phoneticPr fontId="2"/>
  </si>
  <si>
    <t>累計利用日数</t>
    <rPh sb="0" eb="2">
      <t>ルイケイ</t>
    </rPh>
    <rPh sb="2" eb="4">
      <t>リヨウ</t>
    </rPh>
    <rPh sb="4" eb="6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</si>
</sst>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¥&quot;#,##0;[Red]&quot;¥&quot;\-#,##0"/>
    <numFmt numFmtId="176" formatCode="0_);[Red]\(0\)"/>
    <numFmt numFmtId="177" formatCode="0.0"/>
    <numFmt numFmtId="178" formatCode="#,##0_ "/>
    <numFmt numFmtId="179" formatCode="0_ "/>
    <numFmt numFmtId="180" formatCode="##,##0"/>
    <numFmt numFmtId="181" formatCode="\A\5#"/>
    <numFmt numFmtId="182" formatCode="0;[Red]0"/>
    <numFmt numFmtId="183" formatCode="0;_됅"/>
    <numFmt numFmtId="184" formatCode="#,##0_);[Red]\(#,##0\)"/>
    <numFmt numFmtId="185" formatCode="#,##0;[Red]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Arial"/>
      <family val="2"/>
    </font>
    <font>
      <sz val="10"/>
      <color indexed="63"/>
      <name val="Arial"/>
      <family val="2"/>
    </font>
    <font>
      <sz val="11"/>
      <color indexed="6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2FCF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7" fillId="0" borderId="0"/>
  </cellStyleXfs>
  <cellXfs count="738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Fill="1"/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0" xfId="0" applyFill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Fill="1" applyBorder="1"/>
    <xf numFmtId="20" fontId="6" fillId="0" borderId="1" xfId="0" applyNumberFormat="1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2" borderId="15" xfId="0" applyFill="1" applyBorder="1"/>
    <xf numFmtId="0" fontId="0" fillId="2" borderId="16" xfId="0" applyFill="1" applyBorder="1"/>
    <xf numFmtId="0" fontId="0" fillId="2" borderId="9" xfId="0" applyFill="1" applyBorder="1"/>
    <xf numFmtId="0" fontId="6" fillId="3" borderId="1" xfId="0" applyFont="1" applyFill="1" applyBorder="1" applyAlignment="1">
      <alignment vertical="center"/>
    </xf>
    <xf numFmtId="0" fontId="0" fillId="4" borderId="1" xfId="0" applyFill="1" applyBorder="1" applyAlignment="1">
      <alignment shrinkToFit="1"/>
    </xf>
    <xf numFmtId="179" fontId="0" fillId="4" borderId="1" xfId="0" applyNumberFormat="1" applyFill="1" applyBorder="1"/>
    <xf numFmtId="0" fontId="0" fillId="6" borderId="1" xfId="0" applyFill="1" applyBorder="1" applyAlignment="1">
      <alignment shrinkToFit="1"/>
    </xf>
    <xf numFmtId="179" fontId="6" fillId="0" borderId="1" xfId="0" applyNumberFormat="1" applyFont="1" applyBorder="1" applyAlignment="1">
      <alignment vertical="center"/>
    </xf>
    <xf numFmtId="0" fontId="0" fillId="7" borderId="1" xfId="0" applyFill="1" applyBorder="1" applyAlignment="1">
      <alignment shrinkToFit="1"/>
    </xf>
    <xf numFmtId="0" fontId="0" fillId="7" borderId="1" xfId="0" applyNumberFormat="1" applyFill="1" applyBorder="1" applyAlignment="1">
      <alignment horizontal="right"/>
    </xf>
    <xf numFmtId="0" fontId="0" fillId="6" borderId="1" xfId="0" applyNumberFormat="1" applyFill="1" applyBorder="1" applyAlignment="1">
      <alignment horizontal="right"/>
    </xf>
    <xf numFmtId="0" fontId="0" fillId="3" borderId="17" xfId="0" applyFont="1" applyFill="1" applyBorder="1" applyAlignment="1">
      <alignment vertical="center"/>
    </xf>
    <xf numFmtId="180" fontId="12" fillId="8" borderId="5" xfId="0" applyNumberFormat="1" applyFont="1" applyFill="1" applyBorder="1" applyAlignment="1">
      <alignment horizontal="right" vertical="center"/>
    </xf>
    <xf numFmtId="180" fontId="12" fillId="8" borderId="18" xfId="0" applyNumberFormat="1" applyFont="1" applyFill="1" applyBorder="1" applyAlignment="1">
      <alignment horizontal="right"/>
    </xf>
    <xf numFmtId="0" fontId="0" fillId="9" borderId="19" xfId="0" applyFill="1" applyBorder="1" applyAlignment="1">
      <alignment shrinkToFit="1"/>
    </xf>
    <xf numFmtId="0" fontId="0" fillId="9" borderId="19" xfId="0" applyNumberFormat="1" applyFill="1" applyBorder="1"/>
    <xf numFmtId="3" fontId="0" fillId="9" borderId="19" xfId="0" applyNumberFormat="1" applyFill="1" applyBorder="1"/>
    <xf numFmtId="0" fontId="0" fillId="9" borderId="1" xfId="0" applyFill="1" applyBorder="1" applyAlignment="1">
      <alignment shrinkToFit="1"/>
    </xf>
    <xf numFmtId="3" fontId="0" fillId="9" borderId="1" xfId="0" applyNumberFormat="1" applyFill="1" applyBorder="1"/>
    <xf numFmtId="0" fontId="0" fillId="8" borderId="20" xfId="0" applyFill="1" applyBorder="1" applyAlignment="1">
      <alignment shrinkToFit="1"/>
    </xf>
    <xf numFmtId="0" fontId="0" fillId="8" borderId="21" xfId="0" applyFill="1" applyBorder="1" applyAlignment="1">
      <alignment shrinkToFit="1"/>
    </xf>
    <xf numFmtId="0" fontId="0" fillId="4" borderId="1" xfId="0" applyNumberForma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3" fontId="0" fillId="7" borderId="1" xfId="0" applyNumberForma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179" fontId="0" fillId="6" borderId="1" xfId="0" applyNumberFormat="1" applyFill="1" applyBorder="1" applyAlignment="1">
      <alignment horizontal="right"/>
    </xf>
    <xf numFmtId="181" fontId="0" fillId="8" borderId="5" xfId="0" applyNumberFormat="1" applyFill="1" applyBorder="1" applyAlignment="1">
      <alignment horizontal="right"/>
    </xf>
    <xf numFmtId="181" fontId="0" fillId="8" borderId="18" xfId="0" applyNumberFormat="1" applyFill="1" applyBorder="1" applyAlignment="1">
      <alignment horizontal="right"/>
    </xf>
    <xf numFmtId="181" fontId="0" fillId="9" borderId="1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4" fillId="10" borderId="2" xfId="0" applyFont="1" applyFill="1" applyBorder="1" applyAlignment="1" applyProtection="1">
      <alignment horizontal="center" vertical="center"/>
      <protection locked="0"/>
    </xf>
    <xf numFmtId="0" fontId="4" fillId="10" borderId="3" xfId="0" applyFont="1" applyFill="1" applyBorder="1" applyAlignment="1" applyProtection="1">
      <alignment horizontal="center" vertical="center"/>
      <protection locked="0"/>
    </xf>
    <xf numFmtId="0" fontId="4" fillId="10" borderId="4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>
      <alignment shrinkToFit="1"/>
    </xf>
    <xf numFmtId="0" fontId="0" fillId="11" borderId="1" xfId="0" applyNumberFormat="1" applyFill="1" applyBorder="1" applyAlignment="1">
      <alignment horizontal="right"/>
    </xf>
    <xf numFmtId="3" fontId="0" fillId="11" borderId="1" xfId="0" applyNumberFormat="1" applyFill="1" applyBorder="1" applyAlignment="1">
      <alignment horizontal="right"/>
    </xf>
    <xf numFmtId="179" fontId="0" fillId="11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/>
    <xf numFmtId="0" fontId="13" fillId="0" borderId="0" xfId="0" applyFont="1"/>
    <xf numFmtId="0" fontId="14" fillId="0" borderId="0" xfId="0" applyFont="1"/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4" fillId="0" borderId="1" xfId="0" applyFont="1" applyBorder="1"/>
    <xf numFmtId="0" fontId="0" fillId="0" borderId="9" xfId="0" applyBorder="1" applyAlignment="1"/>
    <xf numFmtId="0" fontId="2" fillId="6" borderId="1" xfId="0" applyFont="1" applyFill="1" applyBorder="1" applyAlignment="1">
      <alignment horizontal="center" vertical="center" wrapText="1" shrinkToFit="1"/>
    </xf>
    <xf numFmtId="0" fontId="14" fillId="6" borderId="1" xfId="0" applyFont="1" applyFill="1" applyBorder="1"/>
    <xf numFmtId="176" fontId="4" fillId="6" borderId="1" xfId="0" applyNumberFormat="1" applyFont="1" applyFill="1" applyBorder="1" applyAlignment="1">
      <alignment shrinkToFit="1"/>
    </xf>
    <xf numFmtId="0" fontId="4" fillId="6" borderId="1" xfId="0" applyFont="1" applyFill="1" applyBorder="1" applyAlignment="1">
      <alignment horizontal="center" vertical="center"/>
    </xf>
    <xf numFmtId="0" fontId="14" fillId="10" borderId="1" xfId="0" applyFont="1" applyFill="1" applyBorder="1"/>
    <xf numFmtId="0" fontId="4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 shrinkToFit="1"/>
    </xf>
    <xf numFmtId="0" fontId="4" fillId="10" borderId="1" xfId="0" applyFont="1" applyFill="1" applyBorder="1" applyAlignment="1">
      <alignment shrinkToFit="1"/>
    </xf>
    <xf numFmtId="0" fontId="2" fillId="0" borderId="1" xfId="0" applyFont="1" applyBorder="1" applyAlignment="1">
      <alignment horizontal="right"/>
    </xf>
    <xf numFmtId="183" fontId="0" fillId="0" borderId="25" xfId="0" applyNumberFormat="1" applyBorder="1" applyAlignment="1">
      <alignment horizontal="right"/>
    </xf>
    <xf numFmtId="0" fontId="13" fillId="0" borderId="19" xfId="0" applyFont="1" applyBorder="1"/>
    <xf numFmtId="0" fontId="0" fillId="0" borderId="19" xfId="0" applyBorder="1"/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14" fillId="0" borderId="15" xfId="0" applyFont="1" applyBorder="1"/>
    <xf numFmtId="0" fontId="0" fillId="0" borderId="16" xfId="0" applyBorder="1"/>
    <xf numFmtId="0" fontId="0" fillId="0" borderId="9" xfId="0" applyBorder="1"/>
    <xf numFmtId="0" fontId="0" fillId="0" borderId="15" xfId="0" applyBorder="1"/>
    <xf numFmtId="0" fontId="2" fillId="0" borderId="1" xfId="0" applyFont="1" applyBorder="1"/>
    <xf numFmtId="0" fontId="2" fillId="0" borderId="9" xfId="0" applyFont="1" applyBorder="1" applyAlignment="1">
      <alignment vertical="center" wrapText="1"/>
    </xf>
    <xf numFmtId="0" fontId="0" fillId="12" borderId="9" xfId="0" applyFill="1" applyBorder="1" applyAlignment="1"/>
    <xf numFmtId="0" fontId="0" fillId="6" borderId="15" xfId="0" applyFill="1" applyBorder="1" applyAlignment="1"/>
    <xf numFmtId="0" fontId="0" fillId="6" borderId="9" xfId="0" applyFill="1" applyBorder="1" applyAlignment="1"/>
    <xf numFmtId="0" fontId="0" fillId="10" borderId="15" xfId="0" applyFill="1" applyBorder="1" applyAlignment="1"/>
    <xf numFmtId="0" fontId="0" fillId="10" borderId="9" xfId="0" applyFill="1" applyBorder="1" applyAlignment="1"/>
    <xf numFmtId="183" fontId="0" fillId="0" borderId="9" xfId="0" applyNumberFormat="1" applyBorder="1" applyAlignment="1">
      <alignment horizontal="right"/>
    </xf>
    <xf numFmtId="0" fontId="2" fillId="9" borderId="1" xfId="0" applyFont="1" applyFill="1" applyBorder="1" applyAlignment="1">
      <alignment horizontal="center" vertical="center" wrapText="1" shrinkToFit="1"/>
    </xf>
    <xf numFmtId="176" fontId="4" fillId="9" borderId="1" xfId="0" applyNumberFormat="1" applyFont="1" applyFill="1" applyBorder="1" applyAlignment="1">
      <alignment shrinkToFit="1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2" fillId="14" borderId="1" xfId="0" applyFont="1" applyFill="1" applyBorder="1" applyAlignment="1">
      <alignment horizontal="center" vertical="center" wrapText="1" shrinkToFit="1"/>
    </xf>
    <xf numFmtId="176" fontId="4" fillId="14" borderId="1" xfId="0" applyNumberFormat="1" applyFont="1" applyFill="1" applyBorder="1" applyAlignment="1">
      <alignment shrinkToFit="1"/>
    </xf>
    <xf numFmtId="176" fontId="4" fillId="10" borderId="15" xfId="0" applyNumberFormat="1" applyFont="1" applyFill="1" applyBorder="1" applyAlignment="1">
      <alignment vertical="center"/>
    </xf>
    <xf numFmtId="176" fontId="4" fillId="10" borderId="16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vertical="center" shrinkToFit="1"/>
    </xf>
    <xf numFmtId="0" fontId="2" fillId="15" borderId="1" xfId="0" applyFont="1" applyFill="1" applyBorder="1" applyAlignment="1">
      <alignment horizontal="center" vertical="center" wrapText="1" shrinkToFit="1"/>
    </xf>
    <xf numFmtId="176" fontId="4" fillId="15" borderId="1" xfId="0" applyNumberFormat="1" applyFont="1" applyFill="1" applyBorder="1" applyAlignment="1">
      <alignment shrinkToFit="1"/>
    </xf>
    <xf numFmtId="0" fontId="0" fillId="2" borderId="14" xfId="0" applyFill="1" applyBorder="1"/>
    <xf numFmtId="0" fontId="0" fillId="2" borderId="0" xfId="0" applyFill="1" applyBorder="1"/>
    <xf numFmtId="0" fontId="6" fillId="2" borderId="34" xfId="0" applyFont="1" applyFill="1" applyBorder="1" applyAlignment="1">
      <alignment vertical="center"/>
    </xf>
    <xf numFmtId="0" fontId="0" fillId="2" borderId="13" xfId="0" applyFill="1" applyBorder="1"/>
    <xf numFmtId="0" fontId="14" fillId="15" borderId="1" xfId="0" applyFont="1" applyFill="1" applyBorder="1"/>
    <xf numFmtId="0" fontId="4" fillId="15" borderId="1" xfId="0" applyFont="1" applyFill="1" applyBorder="1" applyAlignment="1">
      <alignment horizontal="center" vertical="center"/>
    </xf>
    <xf numFmtId="0" fontId="14" fillId="14" borderId="1" xfId="0" applyFont="1" applyFill="1" applyBorder="1"/>
    <xf numFmtId="0" fontId="4" fillId="14" borderId="1" xfId="0" applyFont="1" applyFill="1" applyBorder="1" applyAlignment="1">
      <alignment horizontal="center" vertical="center"/>
    </xf>
    <xf numFmtId="0" fontId="4" fillId="14" borderId="15" xfId="0" applyFont="1" applyFill="1" applyBorder="1" applyAlignment="1"/>
    <xf numFmtId="0" fontId="4" fillId="14" borderId="16" xfId="0" applyFont="1" applyFill="1" applyBorder="1" applyAlignment="1"/>
    <xf numFmtId="0" fontId="4" fillId="14" borderId="9" xfId="0" applyFont="1" applyFill="1" applyBorder="1" applyAlignment="1"/>
    <xf numFmtId="0" fontId="0" fillId="14" borderId="15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4" fillId="14" borderId="15" xfId="0" applyFont="1" applyFill="1" applyBorder="1" applyAlignment="1">
      <alignment shrinkToFit="1"/>
    </xf>
    <xf numFmtId="0" fontId="4" fillId="14" borderId="16" xfId="0" applyFont="1" applyFill="1" applyBorder="1" applyAlignment="1">
      <alignment shrinkToFit="1"/>
    </xf>
    <xf numFmtId="0" fontId="4" fillId="14" borderId="9" xfId="0" applyFont="1" applyFill="1" applyBorder="1" applyAlignment="1">
      <alignment shrinkToFit="1"/>
    </xf>
    <xf numFmtId="0" fontId="18" fillId="8" borderId="21" xfId="0" applyFont="1" applyFill="1" applyBorder="1" applyAlignment="1">
      <alignment shrinkToFit="1"/>
    </xf>
    <xf numFmtId="0" fontId="18" fillId="8" borderId="5" xfId="0" applyNumberFormat="1" applyFont="1" applyFill="1" applyBorder="1" applyAlignment="1">
      <alignment horizontal="right"/>
    </xf>
    <xf numFmtId="180" fontId="18" fillId="8" borderId="5" xfId="0" applyNumberFormat="1" applyFont="1" applyFill="1" applyBorder="1" applyAlignment="1">
      <alignment horizontal="right" vertical="center"/>
    </xf>
    <xf numFmtId="0" fontId="18" fillId="8" borderId="20" xfId="0" applyFont="1" applyFill="1" applyBorder="1" applyAlignment="1">
      <alignment shrinkToFit="1"/>
    </xf>
    <xf numFmtId="0" fontId="18" fillId="8" borderId="18" xfId="0" applyNumberFormat="1" applyFont="1" applyFill="1" applyBorder="1" applyAlignment="1">
      <alignment horizontal="right"/>
    </xf>
    <xf numFmtId="180" fontId="18" fillId="8" borderId="18" xfId="0" applyNumberFormat="1" applyFont="1" applyFill="1" applyBorder="1" applyAlignment="1">
      <alignment horizontal="right"/>
    </xf>
    <xf numFmtId="0" fontId="18" fillId="9" borderId="1" xfId="0" applyFont="1" applyFill="1" applyBorder="1" applyAlignment="1">
      <alignment shrinkToFit="1"/>
    </xf>
    <xf numFmtId="0" fontId="18" fillId="9" borderId="1" xfId="0" applyNumberFormat="1" applyFont="1" applyFill="1" applyBorder="1" applyAlignment="1">
      <alignment horizontal="right"/>
    </xf>
    <xf numFmtId="3" fontId="18" fillId="9" borderId="1" xfId="0" applyNumberFormat="1" applyFont="1" applyFill="1" applyBorder="1"/>
    <xf numFmtId="0" fontId="0" fillId="2" borderId="20" xfId="0" applyFill="1" applyBorder="1" applyAlignment="1">
      <alignment vertical="center" shrinkToFit="1"/>
    </xf>
    <xf numFmtId="0" fontId="19" fillId="0" borderId="1" xfId="0" applyFont="1" applyBorder="1" applyAlignment="1">
      <alignment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shrinkToFit="1"/>
    </xf>
    <xf numFmtId="3" fontId="18" fillId="4" borderId="1" xfId="0" applyNumberFormat="1" applyFont="1" applyFill="1" applyBorder="1" applyAlignment="1">
      <alignment horizontal="right"/>
    </xf>
    <xf numFmtId="0" fontId="2" fillId="0" borderId="9" xfId="0" applyFont="1" applyBorder="1" applyAlignment="1">
      <alignment vertical="center" wrapText="1"/>
    </xf>
    <xf numFmtId="0" fontId="0" fillId="14" borderId="15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18" fillId="4" borderId="1" xfId="0" applyNumberFormat="1" applyFont="1" applyFill="1" applyBorder="1" applyAlignment="1">
      <alignment horizontal="right"/>
    </xf>
    <xf numFmtId="0" fontId="18" fillId="7" borderId="1" xfId="0" applyFont="1" applyFill="1" applyBorder="1" applyAlignment="1">
      <alignment shrinkToFit="1"/>
    </xf>
    <xf numFmtId="3" fontId="18" fillId="7" borderId="1" xfId="0" applyNumberFormat="1" applyFont="1" applyFill="1" applyBorder="1" applyAlignment="1">
      <alignment horizontal="right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/>
    <xf numFmtId="0" fontId="22" fillId="0" borderId="0" xfId="0" applyFont="1" applyAlignment="1">
      <alignment vertical="center"/>
    </xf>
    <xf numFmtId="0" fontId="0" fillId="6" borderId="1" xfId="0" applyFont="1" applyFill="1" applyBorder="1" applyAlignment="1">
      <alignment shrinkToFit="1"/>
    </xf>
    <xf numFmtId="0" fontId="0" fillId="6" borderId="1" xfId="0" applyNumberFormat="1" applyFont="1" applyFill="1" applyBorder="1" applyAlignment="1">
      <alignment horizontal="right"/>
    </xf>
    <xf numFmtId="179" fontId="0" fillId="6" borderId="1" xfId="0" applyNumberFormat="1" applyFont="1" applyFill="1" applyBorder="1" applyAlignment="1">
      <alignment horizontal="right"/>
    </xf>
    <xf numFmtId="179" fontId="6" fillId="0" borderId="0" xfId="0" applyNumberFormat="1" applyFont="1" applyBorder="1" applyAlignment="1">
      <alignment vertical="center"/>
    </xf>
    <xf numFmtId="0" fontId="4" fillId="2" borderId="19" xfId="0" applyFont="1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14" fillId="17" borderId="1" xfId="0" applyFont="1" applyFill="1" applyBorder="1"/>
    <xf numFmtId="0" fontId="4" fillId="17" borderId="1" xfId="0" applyFont="1" applyFill="1" applyBorder="1" applyAlignment="1">
      <alignment horizontal="center" vertical="center"/>
    </xf>
    <xf numFmtId="0" fontId="0" fillId="18" borderId="1" xfId="0" applyFill="1" applyBorder="1" applyAlignment="1">
      <alignment shrinkToFit="1"/>
    </xf>
    <xf numFmtId="0" fontId="0" fillId="18" borderId="1" xfId="0" applyNumberFormat="1" applyFill="1" applyBorder="1" applyAlignment="1">
      <alignment horizontal="right"/>
    </xf>
    <xf numFmtId="179" fontId="0" fillId="18" borderId="1" xfId="0" applyNumberFormat="1" applyFill="1" applyBorder="1"/>
    <xf numFmtId="0" fontId="18" fillId="19" borderId="1" xfId="0" applyFont="1" applyFill="1" applyBorder="1" applyAlignment="1">
      <alignment shrinkToFit="1"/>
    </xf>
    <xf numFmtId="0" fontId="18" fillId="19" borderId="1" xfId="0" applyNumberFormat="1" applyFont="1" applyFill="1" applyBorder="1" applyAlignment="1">
      <alignment horizontal="right"/>
    </xf>
    <xf numFmtId="179" fontId="18" fillId="19" borderId="1" xfId="0" applyNumberFormat="1" applyFont="1" applyFill="1" applyBorder="1" applyAlignment="1">
      <alignment horizontal="right"/>
    </xf>
    <xf numFmtId="0" fontId="2" fillId="19" borderId="1" xfId="0" applyFont="1" applyFill="1" applyBorder="1" applyAlignment="1">
      <alignment horizontal="center" vertical="center" wrapText="1" shrinkToFit="1"/>
    </xf>
    <xf numFmtId="0" fontId="14" fillId="19" borderId="1" xfId="0" applyFont="1" applyFill="1" applyBorder="1"/>
    <xf numFmtId="176" fontId="4" fillId="19" borderId="1" xfId="0" applyNumberFormat="1" applyFont="1" applyFill="1" applyBorder="1" applyAlignment="1">
      <alignment shrinkToFit="1"/>
    </xf>
    <xf numFmtId="0" fontId="4" fillId="19" borderId="1" xfId="0" applyFont="1" applyFill="1" applyBorder="1" applyAlignment="1">
      <alignment horizontal="center" vertical="center"/>
    </xf>
    <xf numFmtId="0" fontId="0" fillId="19" borderId="15" xfId="0" applyFill="1" applyBorder="1" applyAlignment="1"/>
    <xf numFmtId="0" fontId="0" fillId="19" borderId="9" xfId="0" applyFill="1" applyBorder="1" applyAlignment="1"/>
    <xf numFmtId="179" fontId="6" fillId="19" borderId="1" xfId="0" applyNumberFormat="1" applyFont="1" applyFill="1" applyBorder="1" applyAlignment="1">
      <alignment vertical="center"/>
    </xf>
    <xf numFmtId="0" fontId="6" fillId="19" borderId="1" xfId="0" applyFont="1" applyFill="1" applyBorder="1" applyAlignment="1">
      <alignment vertical="center"/>
    </xf>
    <xf numFmtId="0" fontId="0" fillId="10" borderId="0" xfId="0" applyFill="1"/>
    <xf numFmtId="0" fontId="6" fillId="20" borderId="0" xfId="0" applyFont="1" applyFill="1" applyAlignment="1">
      <alignment vertical="center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4" fillId="10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4" fillId="14" borderId="15" xfId="0" applyFont="1" applyFill="1" applyBorder="1" applyAlignment="1"/>
    <xf numFmtId="0" fontId="4" fillId="14" borderId="16" xfId="0" applyFont="1" applyFill="1" applyBorder="1" applyAlignment="1"/>
    <xf numFmtId="0" fontId="4" fillId="14" borderId="9" xfId="0" applyFont="1" applyFill="1" applyBorder="1" applyAlignment="1"/>
    <xf numFmtId="0" fontId="0" fillId="14" borderId="15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4" fillId="14" borderId="15" xfId="0" applyFont="1" applyFill="1" applyBorder="1" applyAlignment="1">
      <alignment shrinkToFit="1"/>
    </xf>
    <xf numFmtId="0" fontId="4" fillId="14" borderId="16" xfId="0" applyFont="1" applyFill="1" applyBorder="1" applyAlignment="1">
      <alignment shrinkToFit="1"/>
    </xf>
    <xf numFmtId="0" fontId="4" fillId="14" borderId="9" xfId="0" applyFont="1" applyFill="1" applyBorder="1" applyAlignment="1">
      <alignment shrinkToFit="1"/>
    </xf>
    <xf numFmtId="183" fontId="0" fillId="0" borderId="9" xfId="0" applyNumberForma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14" fillId="1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0" fillId="0" borderId="16" xfId="0" applyBorder="1" applyAlignment="1"/>
    <xf numFmtId="0" fontId="0" fillId="0" borderId="0" xfId="0" applyBorder="1" applyAlignment="1"/>
    <xf numFmtId="0" fontId="2" fillId="0" borderId="0" xfId="0" applyFont="1" applyBorder="1" applyAlignment="1">
      <alignment wrapText="1"/>
    </xf>
    <xf numFmtId="0" fontId="2" fillId="13" borderId="1" xfId="0" applyFont="1" applyFill="1" applyBorder="1" applyAlignment="1">
      <alignment horizontal="center" vertical="center" wrapText="1" shrinkToFit="1"/>
    </xf>
    <xf numFmtId="176" fontId="4" fillId="13" borderId="1" xfId="0" applyNumberFormat="1" applyFont="1" applyFill="1" applyBorder="1" applyAlignment="1">
      <alignment shrinkToFit="1"/>
    </xf>
    <xf numFmtId="0" fontId="4" fillId="13" borderId="1" xfId="0" applyFont="1" applyFill="1" applyBorder="1" applyAlignment="1">
      <alignment horizontal="center" vertical="center"/>
    </xf>
    <xf numFmtId="0" fontId="14" fillId="13" borderId="1" xfId="0" applyFont="1" applyFill="1" applyBorder="1"/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29" xfId="0" applyFont="1" applyFill="1" applyBorder="1" applyAlignment="1" applyProtection="1">
      <alignment horizontal="center" vertical="center"/>
      <protection locked="0"/>
    </xf>
    <xf numFmtId="0" fontId="6" fillId="10" borderId="29" xfId="0" applyFont="1" applyFill="1" applyBorder="1" applyAlignment="1">
      <alignment horizontal="center" vertical="center"/>
    </xf>
    <xf numFmtId="0" fontId="6" fillId="10" borderId="36" xfId="0" applyFont="1" applyFill="1" applyBorder="1" applyAlignment="1" applyProtection="1">
      <alignment vertical="center"/>
      <protection locked="0"/>
    </xf>
    <xf numFmtId="0" fontId="6" fillId="10" borderId="36" xfId="0" applyFont="1" applyFill="1" applyBorder="1" applyAlignment="1">
      <alignment vertical="center"/>
    </xf>
    <xf numFmtId="0" fontId="6" fillId="10" borderId="29" xfId="0" applyFont="1" applyFill="1" applyBorder="1" applyAlignment="1">
      <alignment vertical="center"/>
    </xf>
    <xf numFmtId="0" fontId="6" fillId="10" borderId="29" xfId="0" applyFont="1" applyFill="1" applyBorder="1" applyAlignment="1" applyProtection="1">
      <alignment vertical="center"/>
      <protection locked="0"/>
    </xf>
    <xf numFmtId="0" fontId="6" fillId="10" borderId="18" xfId="0" applyFont="1" applyFill="1" applyBorder="1" applyAlignment="1" applyProtection="1">
      <alignment vertical="center"/>
      <protection locked="0"/>
    </xf>
    <xf numFmtId="20" fontId="6" fillId="10" borderId="0" xfId="0" applyNumberFormat="1" applyFont="1" applyFill="1" applyBorder="1" applyAlignment="1" applyProtection="1">
      <alignment horizontal="center" vertical="center"/>
      <protection locked="0"/>
    </xf>
    <xf numFmtId="0" fontId="6" fillId="10" borderId="11" xfId="0" applyFont="1" applyFill="1" applyBorder="1" applyAlignment="1">
      <alignment vertical="center"/>
    </xf>
    <xf numFmtId="0" fontId="6" fillId="10" borderId="28" xfId="0" applyFont="1" applyFill="1" applyBorder="1" applyAlignment="1">
      <alignment vertical="center"/>
    </xf>
    <xf numFmtId="0" fontId="6" fillId="10" borderId="26" xfId="0" applyFont="1" applyFill="1" applyBorder="1" applyAlignment="1">
      <alignment vertical="center"/>
    </xf>
    <xf numFmtId="0" fontId="6" fillId="10" borderId="0" xfId="0" applyFont="1" applyFill="1" applyBorder="1" applyAlignment="1">
      <alignment vertical="center"/>
    </xf>
    <xf numFmtId="0" fontId="6" fillId="10" borderId="12" xfId="0" applyFont="1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16" borderId="15" xfId="0" applyNumberFormat="1" applyFill="1" applyBorder="1" applyAlignment="1">
      <alignment horizontal="right" vertical="center"/>
    </xf>
    <xf numFmtId="176" fontId="0" fillId="16" borderId="16" xfId="0" applyNumberFormat="1" applyFill="1" applyBorder="1" applyAlignment="1">
      <alignment horizontal="right" vertical="center"/>
    </xf>
    <xf numFmtId="176" fontId="0" fillId="16" borderId="9" xfId="0" applyNumberFormat="1" applyFill="1" applyBorder="1" applyAlignment="1">
      <alignment horizontal="right" vertical="center"/>
    </xf>
    <xf numFmtId="0" fontId="0" fillId="5" borderId="15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79" fontId="0" fillId="5" borderId="15" xfId="0" applyNumberFormat="1" applyFill="1" applyBorder="1" applyAlignment="1">
      <alignment horizontal="center" vertical="center"/>
    </xf>
    <xf numFmtId="179" fontId="0" fillId="5" borderId="16" xfId="0" applyNumberFormat="1" applyFill="1" applyBorder="1" applyAlignment="1">
      <alignment horizontal="center" vertical="center"/>
    </xf>
    <xf numFmtId="179" fontId="0" fillId="5" borderId="9" xfId="0" applyNumberFormat="1" applyFill="1" applyBorder="1" applyAlignment="1">
      <alignment horizontal="center" vertical="center"/>
    </xf>
    <xf numFmtId="179" fontId="6" fillId="5" borderId="15" xfId="0" applyNumberFormat="1" applyFont="1" applyFill="1" applyBorder="1" applyAlignment="1">
      <alignment horizontal="center" vertical="center"/>
    </xf>
    <xf numFmtId="179" fontId="6" fillId="5" borderId="16" xfId="0" applyNumberFormat="1" applyFont="1" applyFill="1" applyBorder="1" applyAlignment="1">
      <alignment horizontal="center" vertical="center"/>
    </xf>
    <xf numFmtId="179" fontId="6" fillId="5" borderId="9" xfId="0" applyNumberFormat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0" fillId="6" borderId="15" xfId="0" applyNumberFormat="1" applyFill="1" applyBorder="1" applyAlignment="1">
      <alignment horizontal="center" vertical="center"/>
    </xf>
    <xf numFmtId="179" fontId="0" fillId="6" borderId="16" xfId="0" applyNumberFormat="1" applyFill="1" applyBorder="1" applyAlignment="1">
      <alignment horizontal="center" vertical="center"/>
    </xf>
    <xf numFmtId="179" fontId="0" fillId="6" borderId="9" xfId="0" applyNumberFormat="1" applyFill="1" applyBorder="1" applyAlignment="1">
      <alignment horizontal="center" vertical="center"/>
    </xf>
    <xf numFmtId="179" fontId="6" fillId="6" borderId="15" xfId="0" applyNumberFormat="1" applyFont="1" applyFill="1" applyBorder="1" applyAlignment="1">
      <alignment horizontal="center" vertical="center"/>
    </xf>
    <xf numFmtId="179" fontId="6" fillId="6" borderId="16" xfId="0" applyNumberFormat="1" applyFont="1" applyFill="1" applyBorder="1" applyAlignment="1">
      <alignment horizontal="center" vertical="center"/>
    </xf>
    <xf numFmtId="179" fontId="6" fillId="6" borderId="9" xfId="0" applyNumberFormat="1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5" xfId="0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5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20" fontId="6" fillId="13" borderId="34" xfId="0" applyNumberFormat="1" applyFont="1" applyFill="1" applyBorder="1" applyAlignment="1" applyProtection="1">
      <alignment horizontal="center" vertical="center"/>
      <protection locked="0"/>
    </xf>
    <xf numFmtId="0" fontId="6" fillId="13" borderId="18" xfId="0" applyFont="1" applyFill="1" applyBorder="1" applyAlignment="1" applyProtection="1">
      <alignment horizontal="center" vertical="center"/>
      <protection locked="0"/>
    </xf>
    <xf numFmtId="20" fontId="6" fillId="13" borderId="44" xfId="0" applyNumberFormat="1" applyFont="1" applyFill="1" applyBorder="1" applyAlignment="1" applyProtection="1">
      <alignment horizontal="center" vertical="center"/>
      <protection locked="0"/>
    </xf>
    <xf numFmtId="0" fontId="6" fillId="13" borderId="14" xfId="0" applyFont="1" applyFill="1" applyBorder="1" applyAlignment="1" applyProtection="1">
      <alignment horizontal="center" vertical="center"/>
      <protection locked="0"/>
    </xf>
    <xf numFmtId="0" fontId="6" fillId="6" borderId="14" xfId="0" applyFont="1" applyFill="1" applyBorder="1" applyAlignment="1" applyProtection="1">
      <alignment horizontal="left" vertical="center" wrapText="1"/>
      <protection locked="0"/>
    </xf>
    <xf numFmtId="0" fontId="6" fillId="6" borderId="10" xfId="0" applyFont="1" applyFill="1" applyBorder="1" applyAlignment="1" applyProtection="1">
      <alignment horizontal="left" vertical="center" wrapText="1"/>
      <protection locked="0"/>
    </xf>
    <xf numFmtId="0" fontId="6" fillId="6" borderId="34" xfId="0" applyFont="1" applyFill="1" applyBorder="1" applyAlignment="1" applyProtection="1">
      <alignment horizontal="left" vertical="center" wrapText="1"/>
      <protection locked="0"/>
    </xf>
    <xf numFmtId="0" fontId="6" fillId="6" borderId="18" xfId="0" applyFont="1" applyFill="1" applyBorder="1" applyAlignment="1" applyProtection="1">
      <alignment horizontal="left" vertical="center" wrapText="1"/>
      <protection locked="0"/>
    </xf>
    <xf numFmtId="0" fontId="4" fillId="2" borderId="45" xfId="0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20" fontId="6" fillId="13" borderId="27" xfId="0" applyNumberFormat="1" applyFont="1" applyFill="1" applyBorder="1" applyAlignment="1" applyProtection="1">
      <alignment horizontal="center" vertical="center"/>
      <protection locked="0"/>
    </xf>
    <xf numFmtId="0" fontId="6" fillId="13" borderId="36" xfId="0" applyFont="1" applyFill="1" applyBorder="1" applyAlignment="1" applyProtection="1">
      <alignment horizontal="center" vertical="center"/>
      <protection locked="0"/>
    </xf>
    <xf numFmtId="0" fontId="6" fillId="7" borderId="14" xfId="0" applyFont="1" applyFill="1" applyBorder="1" applyAlignment="1" applyProtection="1">
      <alignment horizontal="left" vertical="center" wrapText="1"/>
      <protection locked="0"/>
    </xf>
    <xf numFmtId="0" fontId="6" fillId="7" borderId="10" xfId="0" applyFont="1" applyFill="1" applyBorder="1" applyAlignment="1" applyProtection="1">
      <alignment horizontal="left" vertical="center" wrapText="1"/>
      <protection locked="0"/>
    </xf>
    <xf numFmtId="0" fontId="6" fillId="7" borderId="27" xfId="0" applyFont="1" applyFill="1" applyBorder="1" applyAlignment="1" applyProtection="1">
      <alignment horizontal="left" vertical="center" wrapText="1"/>
      <protection locked="0"/>
    </xf>
    <xf numFmtId="0" fontId="6" fillId="7" borderId="36" xfId="0" applyFont="1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>
      <alignment horizontal="center" vertical="center" shrinkToFit="1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6" fillId="11" borderId="14" xfId="0" applyFont="1" applyFill="1" applyBorder="1" applyAlignment="1" applyProtection="1">
      <alignment horizontal="left" vertical="center" wrapText="1"/>
      <protection locked="0"/>
    </xf>
    <xf numFmtId="0" fontId="6" fillId="11" borderId="10" xfId="0" applyFont="1" applyFill="1" applyBorder="1" applyAlignment="1" applyProtection="1">
      <alignment horizontal="left" vertical="center" wrapText="1"/>
      <protection locked="0"/>
    </xf>
    <xf numFmtId="0" fontId="6" fillId="11" borderId="27" xfId="0" applyFont="1" applyFill="1" applyBorder="1" applyAlignment="1" applyProtection="1">
      <alignment horizontal="left" vertical="center" wrapText="1"/>
      <protection locked="0"/>
    </xf>
    <xf numFmtId="0" fontId="6" fillId="11" borderId="36" xfId="0" applyFont="1" applyFill="1" applyBorder="1" applyAlignment="1" applyProtection="1">
      <alignment horizontal="left" vertical="center" wrapText="1"/>
      <protection locked="0"/>
    </xf>
    <xf numFmtId="0" fontId="0" fillId="2" borderId="45" xfId="0" applyFill="1" applyBorder="1" applyAlignment="1">
      <alignment horizontal="center" vertical="center" shrinkToFi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9" borderId="14" xfId="0" applyFont="1" applyFill="1" applyBorder="1" applyAlignment="1" applyProtection="1">
      <alignment horizontal="left" vertical="center" wrapText="1"/>
      <protection locked="0"/>
    </xf>
    <xf numFmtId="0" fontId="6" fillId="9" borderId="10" xfId="0" applyFont="1" applyFill="1" applyBorder="1" applyAlignment="1" applyProtection="1">
      <alignment horizontal="left" vertical="center" wrapText="1"/>
      <protection locked="0"/>
    </xf>
    <xf numFmtId="0" fontId="6" fillId="9" borderId="27" xfId="0" applyFont="1" applyFill="1" applyBorder="1" applyAlignment="1" applyProtection="1">
      <alignment horizontal="left" vertical="center" wrapText="1"/>
      <protection locked="0"/>
    </xf>
    <xf numFmtId="0" fontId="6" fillId="9" borderId="36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6" fillId="3" borderId="36" xfId="0" applyFont="1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/>
    <xf numFmtId="0" fontId="3" fillId="2" borderId="9" xfId="0" applyFont="1" applyFill="1" applyBorder="1" applyAlignment="1"/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13" xfId="0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vertical="center" wrapText="1" shrinkToFit="1"/>
    </xf>
    <xf numFmtId="0" fontId="8" fillId="2" borderId="9" xfId="0" applyFont="1" applyFill="1" applyBorder="1" applyAlignment="1">
      <alignment vertical="center" wrapText="1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 textRotation="255"/>
    </xf>
    <xf numFmtId="0" fontId="0" fillId="2" borderId="26" xfId="0" applyFill="1" applyBorder="1" applyAlignment="1">
      <alignment vertical="center" textRotation="255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20" fontId="6" fillId="10" borderId="27" xfId="0" applyNumberFormat="1" applyFont="1" applyFill="1" applyBorder="1" applyAlignment="1" applyProtection="1">
      <alignment horizontal="center" vertical="center"/>
      <protection locked="0"/>
    </xf>
    <xf numFmtId="20" fontId="6" fillId="10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84" fontId="4" fillId="19" borderId="15" xfId="0" applyNumberFormat="1" applyFont="1" applyFill="1" applyBorder="1" applyAlignment="1">
      <alignment horizontal="center" vertical="center"/>
    </xf>
    <xf numFmtId="184" fontId="4" fillId="19" borderId="16" xfId="0" applyNumberFormat="1" applyFont="1" applyFill="1" applyBorder="1" applyAlignment="1">
      <alignment horizontal="center" vertical="center"/>
    </xf>
    <xf numFmtId="184" fontId="4" fillId="19" borderId="9" xfId="0" applyNumberFormat="1" applyFont="1" applyFill="1" applyBorder="1" applyAlignment="1">
      <alignment horizontal="center" vertical="center"/>
    </xf>
    <xf numFmtId="176" fontId="4" fillId="10" borderId="15" xfId="0" applyNumberFormat="1" applyFont="1" applyFill="1" applyBorder="1" applyAlignment="1">
      <alignment horizontal="center" vertical="center"/>
    </xf>
    <xf numFmtId="176" fontId="4" fillId="10" borderId="16" xfId="0" applyNumberFormat="1" applyFont="1" applyFill="1" applyBorder="1" applyAlignment="1">
      <alignment horizontal="center" vertical="center"/>
    </xf>
    <xf numFmtId="176" fontId="4" fillId="10" borderId="9" xfId="0" applyNumberFormat="1" applyFont="1" applyFill="1" applyBorder="1" applyAlignment="1">
      <alignment horizontal="center" vertical="center"/>
    </xf>
    <xf numFmtId="185" fontId="4" fillId="6" borderId="15" xfId="0" applyNumberFormat="1" applyFont="1" applyFill="1" applyBorder="1" applyAlignment="1">
      <alignment horizontal="center" vertical="center"/>
    </xf>
    <xf numFmtId="185" fontId="4" fillId="6" borderId="16" xfId="0" applyNumberFormat="1" applyFont="1" applyFill="1" applyBorder="1" applyAlignment="1">
      <alignment horizontal="center" vertical="center"/>
    </xf>
    <xf numFmtId="185" fontId="4" fillId="6" borderId="9" xfId="0" applyNumberFormat="1" applyFont="1" applyFill="1" applyBorder="1" applyAlignment="1">
      <alignment horizontal="center" vertical="center"/>
    </xf>
    <xf numFmtId="184" fontId="4" fillId="6" borderId="15" xfId="0" applyNumberFormat="1" applyFont="1" applyFill="1" applyBorder="1" applyAlignment="1">
      <alignment horizontal="center" vertical="center"/>
    </xf>
    <xf numFmtId="184" fontId="4" fillId="6" borderId="16" xfId="0" applyNumberFormat="1" applyFont="1" applyFill="1" applyBorder="1" applyAlignment="1">
      <alignment horizontal="center" vertical="center"/>
    </xf>
    <xf numFmtId="184" fontId="4" fillId="6" borderId="9" xfId="0" applyNumberFormat="1" applyFont="1" applyFill="1" applyBorder="1" applyAlignment="1">
      <alignment horizontal="center" vertical="center"/>
    </xf>
    <xf numFmtId="177" fontId="4" fillId="19" borderId="15" xfId="0" applyNumberFormat="1" applyFont="1" applyFill="1" applyBorder="1" applyAlignment="1">
      <alignment horizontal="center" vertical="center"/>
    </xf>
    <xf numFmtId="177" fontId="4" fillId="19" borderId="9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6" fillId="5" borderId="63" xfId="0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6" fillId="5" borderId="65" xfId="0" applyFont="1" applyFill="1" applyBorder="1" applyAlignment="1">
      <alignment horizontal="center" vertical="center"/>
    </xf>
    <xf numFmtId="0" fontId="6" fillId="5" borderId="6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8" fontId="15" fillId="13" borderId="15" xfId="0" applyNumberFormat="1" applyFont="1" applyFill="1" applyBorder="1" applyAlignment="1">
      <alignment horizontal="center" vertical="center"/>
    </xf>
    <xf numFmtId="178" fontId="15" fillId="13" borderId="16" xfId="0" applyNumberFormat="1" applyFont="1" applyFill="1" applyBorder="1" applyAlignment="1">
      <alignment horizontal="center" vertical="center"/>
    </xf>
    <xf numFmtId="178" fontId="15" fillId="13" borderId="9" xfId="0" applyNumberFormat="1" applyFont="1" applyFill="1" applyBorder="1" applyAlignment="1">
      <alignment horizontal="center" vertical="center"/>
    </xf>
    <xf numFmtId="184" fontId="4" fillId="13" borderId="15" xfId="0" applyNumberFormat="1" applyFont="1" applyFill="1" applyBorder="1" applyAlignment="1">
      <alignment horizontal="center" vertical="center"/>
    </xf>
    <xf numFmtId="184" fontId="4" fillId="13" borderId="16" xfId="0" applyNumberFormat="1" applyFont="1" applyFill="1" applyBorder="1" applyAlignment="1">
      <alignment horizontal="center" vertical="center"/>
    </xf>
    <xf numFmtId="184" fontId="4" fillId="13" borderId="9" xfId="0" applyNumberFormat="1" applyFont="1" applyFill="1" applyBorder="1" applyAlignment="1">
      <alignment horizontal="center" vertical="center"/>
    </xf>
    <xf numFmtId="179" fontId="15" fillId="10" borderId="15" xfId="0" applyNumberFormat="1" applyFont="1" applyFill="1" applyBorder="1" applyAlignment="1">
      <alignment horizontal="center" vertical="center"/>
    </xf>
    <xf numFmtId="179" fontId="15" fillId="10" borderId="16" xfId="0" applyNumberFormat="1" applyFont="1" applyFill="1" applyBorder="1" applyAlignment="1">
      <alignment horizontal="center" vertical="center"/>
    </xf>
    <xf numFmtId="179" fontId="15" fillId="10" borderId="9" xfId="0" applyNumberFormat="1" applyFont="1" applyFill="1" applyBorder="1" applyAlignment="1">
      <alignment horizontal="center" vertical="center"/>
    </xf>
    <xf numFmtId="0" fontId="4" fillId="14" borderId="15" xfId="0" applyFont="1" applyFill="1" applyBorder="1" applyAlignment="1"/>
    <xf numFmtId="0" fontId="4" fillId="14" borderId="16" xfId="0" applyFont="1" applyFill="1" applyBorder="1" applyAlignment="1"/>
    <xf numFmtId="0" fontId="4" fillId="14" borderId="9" xfId="0" applyFont="1" applyFill="1" applyBorder="1" applyAlignment="1"/>
    <xf numFmtId="184" fontId="4" fillId="17" borderId="15" xfId="0" applyNumberFormat="1" applyFont="1" applyFill="1" applyBorder="1" applyAlignment="1">
      <alignment horizontal="center" vertical="center"/>
    </xf>
    <xf numFmtId="184" fontId="4" fillId="17" borderId="16" xfId="0" applyNumberFormat="1" applyFont="1" applyFill="1" applyBorder="1" applyAlignment="1">
      <alignment horizontal="center" vertical="center"/>
    </xf>
    <xf numFmtId="184" fontId="4" fillId="17" borderId="9" xfId="0" applyNumberFormat="1" applyFont="1" applyFill="1" applyBorder="1" applyAlignment="1">
      <alignment horizontal="center" vertical="center"/>
    </xf>
    <xf numFmtId="184" fontId="4" fillId="15" borderId="15" xfId="0" applyNumberFormat="1" applyFont="1" applyFill="1" applyBorder="1" applyAlignment="1">
      <alignment horizontal="center" vertical="center"/>
    </xf>
    <xf numFmtId="184" fontId="4" fillId="15" borderId="16" xfId="0" applyNumberFormat="1" applyFont="1" applyFill="1" applyBorder="1" applyAlignment="1">
      <alignment horizontal="center" vertical="center"/>
    </xf>
    <xf numFmtId="184" fontId="4" fillId="15" borderId="9" xfId="0" applyNumberFormat="1" applyFont="1" applyFill="1" applyBorder="1" applyAlignment="1">
      <alignment horizontal="center" vertical="center"/>
    </xf>
    <xf numFmtId="177" fontId="4" fillId="15" borderId="15" xfId="0" applyNumberFormat="1" applyFont="1" applyFill="1" applyBorder="1" applyAlignment="1">
      <alignment horizontal="center" vertical="center"/>
    </xf>
    <xf numFmtId="177" fontId="4" fillId="15" borderId="9" xfId="0" applyNumberFormat="1" applyFont="1" applyFill="1" applyBorder="1" applyAlignment="1">
      <alignment horizontal="center" vertical="center"/>
    </xf>
    <xf numFmtId="184" fontId="4" fillId="14" borderId="15" xfId="0" applyNumberFormat="1" applyFont="1" applyFill="1" applyBorder="1" applyAlignment="1">
      <alignment horizontal="center" vertical="center"/>
    </xf>
    <xf numFmtId="184" fontId="4" fillId="14" borderId="16" xfId="0" applyNumberFormat="1" applyFont="1" applyFill="1" applyBorder="1" applyAlignment="1">
      <alignment horizontal="center" vertical="center"/>
    </xf>
    <xf numFmtId="184" fontId="4" fillId="14" borderId="9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27" xfId="0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178" fontId="15" fillId="9" borderId="15" xfId="0" applyNumberFormat="1" applyFont="1" applyFill="1" applyBorder="1" applyAlignment="1">
      <alignment horizontal="center" vertical="center"/>
    </xf>
    <xf numFmtId="178" fontId="15" fillId="9" borderId="16" xfId="0" applyNumberFormat="1" applyFont="1" applyFill="1" applyBorder="1" applyAlignment="1">
      <alignment horizontal="center" vertical="center"/>
    </xf>
    <xf numFmtId="178" fontId="15" fillId="9" borderId="9" xfId="0" applyNumberFormat="1" applyFont="1" applyFill="1" applyBorder="1" applyAlignment="1">
      <alignment horizontal="center" vertical="center"/>
    </xf>
    <xf numFmtId="178" fontId="15" fillId="14" borderId="15" xfId="0" applyNumberFormat="1" applyFont="1" applyFill="1" applyBorder="1" applyAlignment="1">
      <alignment horizontal="center" vertical="center"/>
    </xf>
    <xf numFmtId="178" fontId="15" fillId="14" borderId="16" xfId="0" applyNumberFormat="1" applyFont="1" applyFill="1" applyBorder="1" applyAlignment="1">
      <alignment horizontal="center" vertical="center"/>
    </xf>
    <xf numFmtId="178" fontId="15" fillId="14" borderId="9" xfId="0" applyNumberFormat="1" applyFont="1" applyFill="1" applyBorder="1" applyAlignment="1">
      <alignment horizontal="center" vertical="center"/>
    </xf>
    <xf numFmtId="178" fontId="15" fillId="15" borderId="15" xfId="0" applyNumberFormat="1" applyFont="1" applyFill="1" applyBorder="1" applyAlignment="1">
      <alignment horizontal="center" vertical="center"/>
    </xf>
    <xf numFmtId="178" fontId="15" fillId="15" borderId="16" xfId="0" applyNumberFormat="1" applyFont="1" applyFill="1" applyBorder="1" applyAlignment="1">
      <alignment horizontal="center" vertical="center"/>
    </xf>
    <xf numFmtId="178" fontId="15" fillId="15" borderId="9" xfId="0" applyNumberFormat="1" applyFont="1" applyFill="1" applyBorder="1" applyAlignment="1">
      <alignment horizontal="center" vertical="center"/>
    </xf>
    <xf numFmtId="0" fontId="4" fillId="17" borderId="15" xfId="0" applyFont="1" applyFill="1" applyBorder="1" applyAlignment="1"/>
    <xf numFmtId="0" fontId="4" fillId="17" borderId="16" xfId="0" applyFont="1" applyFill="1" applyBorder="1" applyAlignment="1"/>
    <xf numFmtId="0" fontId="4" fillId="17" borderId="9" xfId="0" applyFont="1" applyFill="1" applyBorder="1" applyAlignment="1"/>
    <xf numFmtId="0" fontId="4" fillId="15" borderId="15" xfId="0" applyFont="1" applyFill="1" applyBorder="1" applyAlignment="1"/>
    <xf numFmtId="0" fontId="4" fillId="15" borderId="16" xfId="0" applyFont="1" applyFill="1" applyBorder="1" applyAlignment="1"/>
    <xf numFmtId="0" fontId="4" fillId="15" borderId="9" xfId="0" applyFont="1" applyFill="1" applyBorder="1" applyAlignment="1"/>
    <xf numFmtId="0" fontId="4" fillId="2" borderId="60" xfId="0" applyFont="1" applyFill="1" applyBorder="1" applyAlignment="1">
      <alignment horizontal="center" vertical="center"/>
    </xf>
    <xf numFmtId="0" fontId="4" fillId="10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6" fillId="14" borderId="13" xfId="0" applyFont="1" applyFill="1" applyBorder="1" applyAlignment="1" applyProtection="1">
      <alignment horizontal="center" vertical="center" wrapText="1"/>
      <protection locked="0"/>
    </xf>
    <xf numFmtId="0" fontId="6" fillId="14" borderId="14" xfId="0" applyFont="1" applyFill="1" applyBorder="1" applyAlignment="1" applyProtection="1">
      <alignment horizontal="center" vertical="center" wrapText="1"/>
      <protection locked="0"/>
    </xf>
    <xf numFmtId="0" fontId="6" fillId="14" borderId="10" xfId="0" applyFont="1" applyFill="1" applyBorder="1" applyAlignment="1" applyProtection="1">
      <alignment horizontal="center" vertical="center" wrapText="1"/>
      <protection locked="0"/>
    </xf>
    <xf numFmtId="0" fontId="6" fillId="14" borderId="26" xfId="0" applyFont="1" applyFill="1" applyBorder="1" applyAlignment="1" applyProtection="1">
      <alignment horizontal="center" vertical="center" wrapText="1"/>
      <protection locked="0"/>
    </xf>
    <xf numFmtId="0" fontId="6" fillId="14" borderId="27" xfId="0" applyFont="1" applyFill="1" applyBorder="1" applyAlignment="1" applyProtection="1">
      <alignment horizontal="center" vertical="center" wrapText="1"/>
      <protection locked="0"/>
    </xf>
    <xf numFmtId="0" fontId="6" fillId="14" borderId="36" xfId="0" applyFont="1" applyFill="1" applyBorder="1" applyAlignment="1" applyProtection="1">
      <alignment horizontal="center" vertical="center" wrapText="1"/>
      <protection locked="0"/>
    </xf>
    <xf numFmtId="0" fontId="4" fillId="10" borderId="15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6" fillId="9" borderId="13" xfId="0" applyFont="1" applyFill="1" applyBorder="1" applyAlignment="1" applyProtection="1">
      <alignment horizontal="center" vertical="center" wrapText="1"/>
      <protection locked="0"/>
    </xf>
    <xf numFmtId="0" fontId="6" fillId="9" borderId="14" xfId="0" applyFont="1" applyFill="1" applyBorder="1" applyAlignment="1" applyProtection="1">
      <alignment horizontal="center" vertical="center" wrapText="1"/>
      <protection locked="0"/>
    </xf>
    <xf numFmtId="0" fontId="6" fillId="9" borderId="10" xfId="0" applyFont="1" applyFill="1" applyBorder="1" applyAlignment="1" applyProtection="1">
      <alignment horizontal="center" vertical="center" wrapText="1"/>
      <protection locked="0"/>
    </xf>
    <xf numFmtId="0" fontId="6" fillId="9" borderId="26" xfId="0" applyFont="1" applyFill="1" applyBorder="1" applyAlignment="1" applyProtection="1">
      <alignment horizontal="center" vertical="center" wrapText="1"/>
      <protection locked="0"/>
    </xf>
    <xf numFmtId="0" fontId="6" fillId="9" borderId="27" xfId="0" applyFont="1" applyFill="1" applyBorder="1" applyAlignment="1" applyProtection="1">
      <alignment horizontal="center" vertical="center" wrapText="1"/>
      <protection locked="0"/>
    </xf>
    <xf numFmtId="0" fontId="6" fillId="9" borderId="36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26" xfId="0" applyFont="1" applyFill="1" applyBorder="1" applyAlignment="1" applyProtection="1">
      <alignment horizontal="center" vertical="center" wrapText="1"/>
      <protection locked="0"/>
    </xf>
    <xf numFmtId="0" fontId="6" fillId="7" borderId="27" xfId="0" applyFont="1" applyFill="1" applyBorder="1" applyAlignment="1" applyProtection="1">
      <alignment horizontal="center" vertical="center" wrapText="1"/>
      <protection locked="0"/>
    </xf>
    <xf numFmtId="0" fontId="6" fillId="7" borderId="36" xfId="0" applyFont="1" applyFill="1" applyBorder="1" applyAlignment="1" applyProtection="1">
      <alignment horizontal="center" vertical="center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55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6" fillId="6" borderId="29" xfId="0" applyFont="1" applyFill="1" applyBorder="1" applyAlignment="1" applyProtection="1">
      <alignment horizontal="center" vertical="center" wrapText="1"/>
      <protection locked="0"/>
    </xf>
    <xf numFmtId="0" fontId="6" fillId="10" borderId="36" xfId="0" applyFont="1" applyFill="1" applyBorder="1" applyAlignment="1" applyProtection="1">
      <alignment horizontal="center" vertical="center"/>
      <protection locked="0"/>
    </xf>
    <xf numFmtId="20" fontId="6" fillId="10" borderId="28" xfId="0" applyNumberFormat="1" applyFont="1" applyFill="1" applyBorder="1" applyAlignment="1" applyProtection="1">
      <alignment horizontal="center" vertical="center"/>
      <protection locked="0"/>
    </xf>
    <xf numFmtId="0" fontId="6" fillId="10" borderId="0" xfId="0" applyFont="1" applyFill="1" applyBorder="1" applyAlignment="1" applyProtection="1">
      <alignment horizontal="center" vertical="center"/>
      <protection locked="0"/>
    </xf>
    <xf numFmtId="0" fontId="6" fillId="19" borderId="0" xfId="0" applyFont="1" applyFill="1" applyBorder="1" applyAlignment="1" applyProtection="1">
      <alignment horizontal="left" vertical="center" wrapText="1"/>
      <protection locked="0"/>
    </xf>
    <xf numFmtId="0" fontId="6" fillId="19" borderId="29" xfId="0" applyFont="1" applyFill="1" applyBorder="1" applyAlignment="1" applyProtection="1">
      <alignment horizontal="left" vertical="center" wrapText="1"/>
      <protection locked="0"/>
    </xf>
    <xf numFmtId="0" fontId="6" fillId="19" borderId="34" xfId="0" applyFont="1" applyFill="1" applyBorder="1" applyAlignment="1" applyProtection="1">
      <alignment horizontal="left" vertical="center" wrapText="1"/>
      <protection locked="0"/>
    </xf>
    <xf numFmtId="0" fontId="6" fillId="19" borderId="18" xfId="0" applyFont="1" applyFill="1" applyBorder="1" applyAlignment="1" applyProtection="1">
      <alignment horizontal="left" vertical="center" wrapText="1"/>
      <protection locked="0"/>
    </xf>
    <xf numFmtId="0" fontId="6" fillId="19" borderId="55" xfId="0" applyFont="1" applyFill="1" applyBorder="1" applyAlignment="1" applyProtection="1">
      <alignment horizontal="center" vertical="center" wrapText="1"/>
      <protection locked="0"/>
    </xf>
    <xf numFmtId="0" fontId="6" fillId="19" borderId="0" xfId="0" applyFont="1" applyFill="1" applyBorder="1" applyAlignment="1" applyProtection="1">
      <alignment horizontal="center" vertical="center" wrapText="1"/>
      <protection locked="0"/>
    </xf>
    <xf numFmtId="0" fontId="6" fillId="19" borderId="29" xfId="0" applyFont="1" applyFill="1" applyBorder="1" applyAlignment="1" applyProtection="1">
      <alignment horizontal="center" vertical="center" wrapText="1"/>
      <protection locked="0"/>
    </xf>
    <xf numFmtId="0" fontId="6" fillId="19" borderId="53" xfId="0" applyFont="1" applyFill="1" applyBorder="1" applyAlignment="1" applyProtection="1">
      <alignment horizontal="center" vertical="center" wrapText="1"/>
      <protection locked="0"/>
    </xf>
    <xf numFmtId="0" fontId="6" fillId="19" borderId="34" xfId="0" applyFont="1" applyFill="1" applyBorder="1" applyAlignment="1" applyProtection="1">
      <alignment horizontal="center" vertical="center" wrapText="1"/>
      <protection locked="0"/>
    </xf>
    <xf numFmtId="0" fontId="6" fillId="19" borderId="18" xfId="0" applyFont="1" applyFill="1" applyBorder="1" applyAlignment="1" applyProtection="1">
      <alignment horizontal="center" vertical="center" wrapText="1"/>
      <protection locked="0"/>
    </xf>
    <xf numFmtId="20" fontId="6" fillId="10" borderId="0" xfId="0" applyNumberFormat="1" applyFont="1" applyFill="1" applyBorder="1" applyAlignment="1" applyProtection="1">
      <alignment horizontal="center" vertical="center"/>
      <protection locked="0"/>
    </xf>
    <xf numFmtId="0" fontId="6" fillId="9" borderId="13" xfId="0" applyFont="1" applyFill="1" applyBorder="1" applyAlignment="1" applyProtection="1">
      <alignment horizontal="left" vertical="center" wrapText="1"/>
      <protection locked="0"/>
    </xf>
    <xf numFmtId="0" fontId="6" fillId="9" borderId="26" xfId="0" applyFont="1" applyFill="1" applyBorder="1" applyAlignment="1" applyProtection="1">
      <alignment horizontal="left" vertical="center" wrapText="1"/>
      <protection locked="0"/>
    </xf>
    <xf numFmtId="20" fontId="6" fillId="10" borderId="44" xfId="0" applyNumberFormat="1" applyFont="1" applyFill="1" applyBorder="1" applyAlignment="1" applyProtection="1">
      <alignment horizontal="center" vertical="center"/>
      <protection locked="0"/>
    </xf>
    <xf numFmtId="0" fontId="6" fillId="10" borderId="14" xfId="0" applyFont="1" applyFill="1" applyBorder="1" applyAlignment="1" applyProtection="1">
      <alignment horizontal="center" vertical="center"/>
      <protection locked="0"/>
    </xf>
    <xf numFmtId="20" fontId="6" fillId="10" borderId="13" xfId="0" applyNumberFormat="1" applyFont="1" applyFill="1" applyBorder="1" applyAlignment="1" applyProtection="1">
      <alignment horizontal="center" vertical="center"/>
      <protection locked="0"/>
    </xf>
    <xf numFmtId="0" fontId="14" fillId="13" borderId="15" xfId="0" applyFont="1" applyFill="1" applyBorder="1" applyAlignment="1">
      <alignment horizontal="center" vertical="center" wrapText="1" shrinkToFit="1"/>
    </xf>
    <xf numFmtId="0" fontId="14" fillId="13" borderId="16" xfId="0" applyFont="1" applyFill="1" applyBorder="1" applyAlignment="1">
      <alignment horizontal="center" vertical="center" wrapText="1" shrinkToFit="1"/>
    </xf>
    <xf numFmtId="0" fontId="14" fillId="13" borderId="9" xfId="0" applyFont="1" applyFill="1" applyBorder="1" applyAlignment="1">
      <alignment horizontal="center" vertical="center" wrapText="1" shrinkToFit="1"/>
    </xf>
    <xf numFmtId="0" fontId="4" fillId="13" borderId="15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2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6" fillId="10" borderId="29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Border="1" applyAlignment="1" applyProtection="1">
      <alignment horizontal="left" vertical="center" wrapText="1"/>
      <protection locked="0"/>
    </xf>
    <xf numFmtId="0" fontId="6" fillId="6" borderId="29" xfId="0" applyFont="1" applyFill="1" applyBorder="1" applyAlignment="1" applyProtection="1">
      <alignment horizontal="left" vertical="center" wrapText="1"/>
      <protection locked="0"/>
    </xf>
    <xf numFmtId="0" fontId="6" fillId="14" borderId="14" xfId="0" applyFont="1" applyFill="1" applyBorder="1" applyAlignment="1" applyProtection="1">
      <alignment horizontal="left" vertical="center" wrapText="1"/>
      <protection locked="0"/>
    </xf>
    <xf numFmtId="0" fontId="6" fillId="14" borderId="10" xfId="0" applyFont="1" applyFill="1" applyBorder="1" applyAlignment="1" applyProtection="1">
      <alignment horizontal="left" vertical="center" wrapText="1"/>
      <protection locked="0"/>
    </xf>
    <xf numFmtId="0" fontId="6" fillId="14" borderId="27" xfId="0" applyFont="1" applyFill="1" applyBorder="1" applyAlignment="1" applyProtection="1">
      <alignment horizontal="left" vertical="center" wrapText="1"/>
      <protection locked="0"/>
    </xf>
    <xf numFmtId="0" fontId="6" fillId="14" borderId="36" xfId="0" applyFont="1" applyFill="1" applyBorder="1" applyAlignment="1" applyProtection="1">
      <alignment horizontal="left" vertical="center" wrapText="1"/>
      <protection locked="0"/>
    </xf>
    <xf numFmtId="0" fontId="4" fillId="13" borderId="15" xfId="0" applyFont="1" applyFill="1" applyBorder="1" applyAlignment="1"/>
    <xf numFmtId="0" fontId="4" fillId="13" borderId="9" xfId="0" applyFont="1" applyFill="1" applyBorder="1" applyAlignment="1"/>
    <xf numFmtId="0" fontId="6" fillId="10" borderId="5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13" borderId="15" xfId="0" applyFont="1" applyFill="1" applyBorder="1" applyAlignment="1">
      <alignment shrinkToFit="1"/>
    </xf>
    <xf numFmtId="0" fontId="14" fillId="13" borderId="16" xfId="0" applyFont="1" applyFill="1" applyBorder="1" applyAlignment="1">
      <alignment shrinkToFit="1"/>
    </xf>
    <xf numFmtId="0" fontId="14" fillId="13" borderId="9" xfId="0" applyFont="1" applyFill="1" applyBorder="1" applyAlignment="1">
      <alignment shrinkToFi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82" fontId="4" fillId="13" borderId="15" xfId="0" applyNumberFormat="1" applyFont="1" applyFill="1" applyBorder="1" applyAlignment="1">
      <alignment horizontal="center" vertical="center"/>
    </xf>
    <xf numFmtId="182" fontId="4" fillId="13" borderId="9" xfId="0" applyNumberFormat="1" applyFont="1" applyFill="1" applyBorder="1" applyAlignment="1">
      <alignment horizontal="center" vertical="center"/>
    </xf>
    <xf numFmtId="0" fontId="4" fillId="13" borderId="16" xfId="0" applyFont="1" applyFill="1" applyBorder="1" applyAlignment="1"/>
    <xf numFmtId="0" fontId="14" fillId="9" borderId="15" xfId="0" applyFont="1" applyFill="1" applyBorder="1" applyAlignment="1">
      <alignment horizontal="center" vertical="center" wrapText="1" shrinkToFit="1"/>
    </xf>
    <xf numFmtId="0" fontId="14" fillId="9" borderId="16" xfId="0" applyFont="1" applyFill="1" applyBorder="1" applyAlignment="1">
      <alignment horizontal="center" vertical="center" wrapText="1" shrinkToFit="1"/>
    </xf>
    <xf numFmtId="0" fontId="14" fillId="9" borderId="9" xfId="0" applyFont="1" applyFill="1" applyBorder="1" applyAlignment="1">
      <alignment horizontal="center" vertical="center" wrapText="1" shrinkToFit="1"/>
    </xf>
    <xf numFmtId="0" fontId="4" fillId="9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182" fontId="4" fillId="9" borderId="15" xfId="0" applyNumberFormat="1" applyFont="1" applyFill="1" applyBorder="1" applyAlignment="1">
      <alignment horizontal="center" vertical="center"/>
    </xf>
    <xf numFmtId="182" fontId="4" fillId="9" borderId="9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77" fontId="4" fillId="13" borderId="15" xfId="0" applyNumberFormat="1" applyFont="1" applyFill="1" applyBorder="1" applyAlignment="1">
      <alignment horizontal="center" vertical="center"/>
    </xf>
    <xf numFmtId="177" fontId="4" fillId="13" borderId="9" xfId="0" applyNumberFormat="1" applyFont="1" applyFill="1" applyBorder="1" applyAlignment="1">
      <alignment horizontal="center" vertical="center"/>
    </xf>
    <xf numFmtId="177" fontId="4" fillId="17" borderId="15" xfId="0" applyNumberFormat="1" applyFont="1" applyFill="1" applyBorder="1" applyAlignment="1">
      <alignment horizontal="center" vertical="center"/>
    </xf>
    <xf numFmtId="177" fontId="4" fillId="17" borderId="9" xfId="0" applyNumberFormat="1" applyFont="1" applyFill="1" applyBorder="1" applyAlignment="1">
      <alignment horizontal="center" vertical="center"/>
    </xf>
    <xf numFmtId="0" fontId="14" fillId="17" borderId="15" xfId="0" applyFont="1" applyFill="1" applyBorder="1" applyAlignment="1">
      <alignment shrinkToFit="1"/>
    </xf>
    <xf numFmtId="0" fontId="14" fillId="17" borderId="16" xfId="0" applyFont="1" applyFill="1" applyBorder="1" applyAlignment="1">
      <alignment shrinkToFit="1"/>
    </xf>
    <xf numFmtId="0" fontId="14" fillId="17" borderId="9" xfId="0" applyFont="1" applyFill="1" applyBorder="1" applyAlignment="1">
      <alignment shrinkToFit="1"/>
    </xf>
    <xf numFmtId="0" fontId="0" fillId="17" borderId="15" xfId="0" applyFill="1" applyBorder="1" applyAlignment="1">
      <alignment horizontal="center"/>
    </xf>
    <xf numFmtId="0" fontId="0" fillId="17" borderId="9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4" fillId="19" borderId="15" xfId="0" applyFont="1" applyFill="1" applyBorder="1" applyAlignment="1">
      <alignment shrinkToFit="1"/>
    </xf>
    <xf numFmtId="0" fontId="4" fillId="19" borderId="16" xfId="0" applyFont="1" applyFill="1" applyBorder="1" applyAlignment="1">
      <alignment shrinkToFit="1"/>
    </xf>
    <xf numFmtId="0" fontId="4" fillId="19" borderId="9" xfId="0" applyFont="1" applyFill="1" applyBorder="1" applyAlignment="1">
      <alignment shrinkToFit="1"/>
    </xf>
    <xf numFmtId="177" fontId="4" fillId="14" borderId="15" xfId="0" applyNumberFormat="1" applyFont="1" applyFill="1" applyBorder="1" applyAlignment="1">
      <alignment horizontal="center" vertical="center"/>
    </xf>
    <xf numFmtId="177" fontId="4" fillId="14" borderId="9" xfId="0" applyNumberFormat="1" applyFont="1" applyFill="1" applyBorder="1" applyAlignment="1">
      <alignment horizontal="center" vertical="center"/>
    </xf>
    <xf numFmtId="0" fontId="4" fillId="15" borderId="15" xfId="0" applyFont="1" applyFill="1" applyBorder="1" applyAlignment="1">
      <alignment shrinkToFit="1"/>
    </xf>
    <xf numFmtId="0" fontId="4" fillId="15" borderId="16" xfId="0" applyFont="1" applyFill="1" applyBorder="1" applyAlignment="1">
      <alignment shrinkToFit="1"/>
    </xf>
    <xf numFmtId="0" fontId="4" fillId="15" borderId="9" xfId="0" applyFont="1" applyFill="1" applyBorder="1" applyAlignment="1">
      <alignment shrinkToFit="1"/>
    </xf>
    <xf numFmtId="0" fontId="14" fillId="15" borderId="15" xfId="0" applyFont="1" applyFill="1" applyBorder="1" applyAlignment="1">
      <alignment horizontal="center" vertical="center" wrapText="1" shrinkToFit="1"/>
    </xf>
    <xf numFmtId="0" fontId="14" fillId="15" borderId="16" xfId="0" applyFont="1" applyFill="1" applyBorder="1" applyAlignment="1">
      <alignment horizontal="center" vertical="center" wrapText="1" shrinkToFit="1"/>
    </xf>
    <xf numFmtId="0" fontId="14" fillId="15" borderId="9" xfId="0" applyFont="1" applyFill="1" applyBorder="1" applyAlignment="1">
      <alignment horizontal="center" vertical="center" wrapText="1" shrinkToFit="1"/>
    </xf>
    <xf numFmtId="0" fontId="4" fillId="15" borderId="15" xfId="0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/>
    </xf>
    <xf numFmtId="0" fontId="4" fillId="15" borderId="9" xfId="0" applyFont="1" applyFill="1" applyBorder="1" applyAlignment="1">
      <alignment horizontal="center" vertical="center"/>
    </xf>
    <xf numFmtId="182" fontId="4" fillId="15" borderId="15" xfId="0" applyNumberFormat="1" applyFont="1" applyFill="1" applyBorder="1" applyAlignment="1">
      <alignment horizontal="center" vertical="center"/>
    </xf>
    <xf numFmtId="182" fontId="4" fillId="15" borderId="9" xfId="0" applyNumberFormat="1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shrinkToFit="1"/>
    </xf>
    <xf numFmtId="0" fontId="4" fillId="14" borderId="16" xfId="0" applyFont="1" applyFill="1" applyBorder="1" applyAlignment="1">
      <alignment shrinkToFit="1"/>
    </xf>
    <xf numFmtId="0" fontId="4" fillId="14" borderId="9" xfId="0" applyFont="1" applyFill="1" applyBorder="1" applyAlignment="1">
      <alignment shrinkToFit="1"/>
    </xf>
    <xf numFmtId="0" fontId="14" fillId="14" borderId="15" xfId="0" applyFont="1" applyFill="1" applyBorder="1" applyAlignment="1">
      <alignment horizontal="center" vertical="center" wrapText="1" shrinkToFit="1"/>
    </xf>
    <xf numFmtId="0" fontId="14" fillId="14" borderId="16" xfId="0" applyFont="1" applyFill="1" applyBorder="1" applyAlignment="1">
      <alignment horizontal="center" vertical="center" wrapText="1" shrinkToFit="1"/>
    </xf>
    <xf numFmtId="0" fontId="14" fillId="14" borderId="9" xfId="0" applyFont="1" applyFill="1" applyBorder="1" applyAlignment="1">
      <alignment horizontal="center" vertical="center" wrapText="1" shrinkToFit="1"/>
    </xf>
    <xf numFmtId="0" fontId="4" fillId="19" borderId="15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9" xfId="0" applyFont="1" applyFill="1" applyBorder="1" applyAlignment="1">
      <alignment horizontal="center" vertical="center"/>
    </xf>
    <xf numFmtId="0" fontId="4" fillId="6" borderId="15" xfId="0" applyFont="1" applyFill="1" applyBorder="1" applyAlignment="1"/>
    <xf numFmtId="0" fontId="4" fillId="6" borderId="9" xfId="0" applyFont="1" applyFill="1" applyBorder="1" applyAlignment="1"/>
    <xf numFmtId="178" fontId="15" fillId="6" borderId="15" xfId="0" applyNumberFormat="1" applyFont="1" applyFill="1" applyBorder="1" applyAlignment="1">
      <alignment horizontal="center" vertical="center"/>
    </xf>
    <xf numFmtId="178" fontId="15" fillId="6" borderId="16" xfId="0" applyNumberFormat="1" applyFont="1" applyFill="1" applyBorder="1" applyAlignment="1">
      <alignment horizontal="center" vertical="center"/>
    </xf>
    <xf numFmtId="178" fontId="15" fillId="6" borderId="9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/>
    <xf numFmtId="0" fontId="2" fillId="6" borderId="15" xfId="0" applyFont="1" applyFill="1" applyBorder="1" applyAlignment="1">
      <alignment horizontal="center" vertical="center" wrapText="1" shrinkToFit="1"/>
    </xf>
    <xf numFmtId="0" fontId="2" fillId="6" borderId="16" xfId="0" applyFont="1" applyFill="1" applyBorder="1" applyAlignment="1">
      <alignment horizontal="center" vertical="center" wrapText="1" shrinkToFit="1"/>
    </xf>
    <xf numFmtId="0" fontId="2" fillId="6" borderId="9" xfId="0" applyFont="1" applyFill="1" applyBorder="1" applyAlignment="1">
      <alignment horizontal="center" vertical="center" wrapText="1" shrinkToFit="1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182" fontId="4" fillId="6" borderId="15" xfId="0" applyNumberFormat="1" applyFont="1" applyFill="1" applyBorder="1" applyAlignment="1">
      <alignment horizontal="center" vertical="center"/>
    </xf>
    <xf numFmtId="182" fontId="4" fillId="6" borderId="9" xfId="0" applyNumberFormat="1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 wrapText="1" shrinkToFit="1"/>
    </xf>
    <xf numFmtId="0" fontId="2" fillId="19" borderId="16" xfId="0" applyFont="1" applyFill="1" applyBorder="1" applyAlignment="1">
      <alignment horizontal="center" vertical="center" wrapText="1" shrinkToFit="1"/>
    </xf>
    <xf numFmtId="0" fontId="2" fillId="19" borderId="9" xfId="0" applyFont="1" applyFill="1" applyBorder="1" applyAlignment="1">
      <alignment horizontal="center" vertical="center" wrapText="1" shrinkToFit="1"/>
    </xf>
    <xf numFmtId="185" fontId="4" fillId="19" borderId="15" xfId="0" applyNumberFormat="1" applyFont="1" applyFill="1" applyBorder="1" applyAlignment="1">
      <alignment horizontal="center" vertical="center"/>
    </xf>
    <xf numFmtId="185" fontId="4" fillId="19" borderId="16" xfId="0" applyNumberFormat="1" applyFont="1" applyFill="1" applyBorder="1" applyAlignment="1">
      <alignment horizontal="center" vertical="center"/>
    </xf>
    <xf numFmtId="185" fontId="4" fillId="19" borderId="9" xfId="0" applyNumberFormat="1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182" fontId="4" fillId="14" borderId="15" xfId="0" applyNumberFormat="1" applyFont="1" applyFill="1" applyBorder="1" applyAlignment="1">
      <alignment horizontal="center" vertical="center"/>
    </xf>
    <xf numFmtId="182" fontId="4" fillId="14" borderId="9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2" fontId="4" fillId="19" borderId="15" xfId="0" applyNumberFormat="1" applyFont="1" applyFill="1" applyBorder="1" applyAlignment="1">
      <alignment horizontal="center" vertical="center"/>
    </xf>
    <xf numFmtId="182" fontId="4" fillId="19" borderId="9" xfId="0" applyNumberFormat="1" applyFont="1" applyFill="1" applyBorder="1" applyAlignment="1">
      <alignment horizontal="center" vertical="center"/>
    </xf>
    <xf numFmtId="0" fontId="4" fillId="19" borderId="15" xfId="0" applyFont="1" applyFill="1" applyBorder="1" applyAlignment="1"/>
    <xf numFmtId="0" fontId="4" fillId="19" borderId="9" xfId="0" applyFont="1" applyFill="1" applyBorder="1" applyAlignment="1"/>
    <xf numFmtId="178" fontId="15" fillId="19" borderId="15" xfId="0" applyNumberFormat="1" applyFont="1" applyFill="1" applyBorder="1" applyAlignment="1">
      <alignment horizontal="center" vertical="center"/>
    </xf>
    <xf numFmtId="178" fontId="15" fillId="19" borderId="16" xfId="0" applyNumberFormat="1" applyFont="1" applyFill="1" applyBorder="1" applyAlignment="1">
      <alignment horizontal="center" vertical="center"/>
    </xf>
    <xf numFmtId="178" fontId="15" fillId="19" borderId="9" xfId="0" applyNumberFormat="1" applyFont="1" applyFill="1" applyBorder="1" applyAlignment="1">
      <alignment horizontal="center" vertical="center"/>
    </xf>
    <xf numFmtId="177" fontId="4" fillId="6" borderId="15" xfId="0" applyNumberFormat="1" applyFont="1" applyFill="1" applyBorder="1" applyAlignment="1">
      <alignment horizontal="center" vertical="center"/>
    </xf>
    <xf numFmtId="177" fontId="4" fillId="6" borderId="9" xfId="0" applyNumberFormat="1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177" fontId="4" fillId="10" borderId="15" xfId="0" applyNumberFormat="1" applyFont="1" applyFill="1" applyBorder="1" applyAlignment="1">
      <alignment horizontal="center" vertical="center"/>
    </xf>
    <xf numFmtId="177" fontId="4" fillId="10" borderId="9" xfId="0" applyNumberFormat="1" applyFont="1" applyFill="1" applyBorder="1" applyAlignment="1">
      <alignment horizontal="center" vertical="center"/>
    </xf>
    <xf numFmtId="184" fontId="0" fillId="16" borderId="15" xfId="0" applyNumberFormat="1" applyFill="1" applyBorder="1" applyAlignment="1">
      <alignment horizontal="right"/>
    </xf>
    <xf numFmtId="184" fontId="0" fillId="16" borderId="16" xfId="0" applyNumberFormat="1" applyFill="1" applyBorder="1" applyAlignment="1">
      <alignment horizontal="right"/>
    </xf>
    <xf numFmtId="184" fontId="0" fillId="16" borderId="9" xfId="0" applyNumberFormat="1" applyFill="1" applyBorder="1" applyAlignment="1">
      <alignment horizontal="right"/>
    </xf>
    <xf numFmtId="0" fontId="4" fillId="10" borderId="15" xfId="0" applyFont="1" applyFill="1" applyBorder="1" applyAlignment="1"/>
    <xf numFmtId="0" fontId="4" fillId="10" borderId="16" xfId="0" applyFont="1" applyFill="1" applyBorder="1" applyAlignment="1"/>
    <xf numFmtId="0" fontId="4" fillId="10" borderId="9" xfId="0" applyFont="1" applyFill="1" applyBorder="1" applyAlignment="1"/>
    <xf numFmtId="183" fontId="4" fillId="0" borderId="1" xfId="0" applyNumberFormat="1" applyFont="1" applyBorder="1" applyAlignment="1">
      <alignment horizontal="right"/>
    </xf>
    <xf numFmtId="179" fontId="14" fillId="10" borderId="16" xfId="0" applyNumberFormat="1" applyFont="1" applyFill="1" applyBorder="1" applyAlignment="1">
      <alignment horizontal="center" vertical="center"/>
    </xf>
    <xf numFmtId="179" fontId="14" fillId="10" borderId="9" xfId="0" applyNumberFormat="1" applyFont="1" applyFill="1" applyBorder="1" applyAlignment="1">
      <alignment horizontal="center" vertical="center"/>
    </xf>
    <xf numFmtId="0" fontId="4" fillId="10" borderId="13" xfId="0" applyFont="1" applyFill="1" applyBorder="1" applyAlignment="1"/>
    <xf numFmtId="183" fontId="4" fillId="0" borderId="25" xfId="0" applyNumberFormat="1" applyFont="1" applyBorder="1" applyAlignment="1">
      <alignment horizontal="right"/>
    </xf>
    <xf numFmtId="0" fontId="0" fillId="14" borderId="15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184" fontId="16" fillId="5" borderId="15" xfId="0" applyNumberFormat="1" applyFont="1" applyFill="1" applyBorder="1" applyAlignment="1">
      <alignment horizontal="right"/>
    </xf>
    <xf numFmtId="178" fontId="1" fillId="5" borderId="15" xfId="1" applyNumberFormat="1" applyFont="1" applyFill="1" applyBorder="1" applyAlignment="1">
      <alignment horizontal="right"/>
    </xf>
    <xf numFmtId="178" fontId="1" fillId="5" borderId="16" xfId="1" applyNumberFormat="1" applyFont="1" applyFill="1" applyBorder="1" applyAlignment="1">
      <alignment horizontal="right"/>
    </xf>
    <xf numFmtId="178" fontId="1" fillId="5" borderId="9" xfId="1" applyNumberFormat="1" applyFont="1" applyFill="1" applyBorder="1" applyAlignment="1">
      <alignment horizontal="right"/>
    </xf>
    <xf numFmtId="178" fontId="1" fillId="10" borderId="15" xfId="1" applyNumberFormat="1" applyFont="1" applyFill="1" applyBorder="1" applyAlignment="1">
      <alignment horizontal="center"/>
    </xf>
    <xf numFmtId="178" fontId="1" fillId="10" borderId="16" xfId="1" applyNumberFormat="1" applyFont="1" applyFill="1" applyBorder="1" applyAlignment="1">
      <alignment horizontal="center"/>
    </xf>
    <xf numFmtId="178" fontId="1" fillId="10" borderId="9" xfId="1" applyNumberFormat="1" applyFont="1" applyFill="1" applyBorder="1" applyAlignment="1">
      <alignment horizontal="center"/>
    </xf>
    <xf numFmtId="178" fontId="1" fillId="5" borderId="1" xfId="1" applyNumberFormat="1" applyFont="1" applyFill="1" applyBorder="1" applyAlignment="1">
      <alignment horizontal="right"/>
    </xf>
    <xf numFmtId="0" fontId="4" fillId="10" borderId="15" xfId="0" applyFont="1" applyFill="1" applyBorder="1" applyAlignment="1">
      <alignment shrinkToFit="1"/>
    </xf>
    <xf numFmtId="0" fontId="4" fillId="10" borderId="16" xfId="0" applyFont="1" applyFill="1" applyBorder="1" applyAlignment="1">
      <alignment shrinkToFit="1"/>
    </xf>
    <xf numFmtId="0" fontId="4" fillId="10" borderId="9" xfId="0" applyFont="1" applyFill="1" applyBorder="1" applyAlignment="1">
      <alignment shrinkToFit="1"/>
    </xf>
    <xf numFmtId="178" fontId="0" fillId="10" borderId="1" xfId="0" applyNumberFormat="1" applyFont="1" applyFill="1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6" xfId="0" applyBorder="1" applyAlignment="1"/>
    <xf numFmtId="0" fontId="0" fillId="0" borderId="57" xfId="0" applyBorder="1" applyAlignment="1"/>
    <xf numFmtId="0" fontId="0" fillId="0" borderId="58" xfId="0" applyBorder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/>
    <xf numFmtId="179" fontId="4" fillId="10" borderId="15" xfId="0" applyNumberFormat="1" applyFont="1" applyFill="1" applyBorder="1" applyAlignment="1">
      <alignment horizontal="center" vertical="center"/>
    </xf>
    <xf numFmtId="179" fontId="4" fillId="10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78" fontId="0" fillId="5" borderId="15" xfId="0" applyNumberFormat="1" applyFill="1" applyBorder="1" applyAlignment="1">
      <alignment horizontal="right"/>
    </xf>
    <xf numFmtId="178" fontId="0" fillId="5" borderId="16" xfId="0" applyNumberFormat="1" applyFill="1" applyBorder="1" applyAlignment="1">
      <alignment horizontal="right"/>
    </xf>
    <xf numFmtId="178" fontId="0" fillId="5" borderId="9" xfId="0" applyNumberFormat="1" applyFill="1" applyBorder="1" applyAlignment="1">
      <alignment horizontal="right"/>
    </xf>
    <xf numFmtId="0" fontId="2" fillId="14" borderId="15" xfId="0" applyFont="1" applyFill="1" applyBorder="1" applyAlignment="1">
      <alignment horizontal="center" vertical="center" wrapText="1" shrinkToFit="1"/>
    </xf>
    <xf numFmtId="0" fontId="2" fillId="14" borderId="16" xfId="0" applyFont="1" applyFill="1" applyBorder="1" applyAlignment="1">
      <alignment horizontal="center" vertical="center" wrapText="1" shrinkToFit="1"/>
    </xf>
    <xf numFmtId="0" fontId="2" fillId="14" borderId="9" xfId="0" applyFont="1" applyFill="1" applyBorder="1" applyAlignment="1">
      <alignment horizontal="center" vertical="center" wrapText="1" shrinkToFit="1"/>
    </xf>
    <xf numFmtId="0" fontId="4" fillId="14" borderId="15" xfId="0" applyFont="1" applyFill="1" applyBorder="1" applyAlignment="1">
      <alignment horizontal="center"/>
    </xf>
    <xf numFmtId="0" fontId="4" fillId="14" borderId="9" xfId="0" applyFont="1" applyFill="1" applyBorder="1" applyAlignment="1">
      <alignment horizontal="center"/>
    </xf>
    <xf numFmtId="0" fontId="4" fillId="19" borderId="16" xfId="0" applyFont="1" applyFill="1" applyBorder="1" applyAlignment="1"/>
    <xf numFmtId="183" fontId="0" fillId="0" borderId="15" xfId="0" applyNumberFormat="1" applyBorder="1" applyAlignment="1">
      <alignment horizontal="right"/>
    </xf>
    <xf numFmtId="183" fontId="0" fillId="0" borderId="9" xfId="0" applyNumberFormat="1" applyBorder="1" applyAlignment="1">
      <alignment horizontal="right"/>
    </xf>
    <xf numFmtId="20" fontId="6" fillId="10" borderId="34" xfId="0" applyNumberFormat="1" applyFont="1" applyFill="1" applyBorder="1" applyAlignment="1" applyProtection="1">
      <alignment horizontal="center" vertical="center"/>
      <protection locked="0"/>
    </xf>
    <xf numFmtId="0" fontId="6" fillId="10" borderId="18" xfId="0" applyFont="1" applyFill="1" applyBorder="1" applyAlignment="1" applyProtection="1">
      <alignment horizontal="center" vertical="center"/>
      <protection locked="0"/>
    </xf>
    <xf numFmtId="0" fontId="4" fillId="6" borderId="15" xfId="0" applyFont="1" applyFill="1" applyBorder="1" applyAlignment="1">
      <alignment shrinkToFit="1"/>
    </xf>
    <xf numFmtId="0" fontId="4" fillId="6" borderId="16" xfId="0" applyFont="1" applyFill="1" applyBorder="1" applyAlignment="1">
      <alignment shrinkToFit="1"/>
    </xf>
    <xf numFmtId="0" fontId="4" fillId="6" borderId="9" xfId="0" applyFont="1" applyFill="1" applyBorder="1" applyAlignment="1">
      <alignment shrinkToFit="1"/>
    </xf>
    <xf numFmtId="0" fontId="6" fillId="6" borderId="27" xfId="0" applyFont="1" applyFill="1" applyBorder="1" applyAlignment="1" applyProtection="1">
      <alignment horizontal="left" vertical="center" wrapText="1"/>
      <protection locked="0"/>
    </xf>
    <xf numFmtId="0" fontId="6" fillId="6" borderId="36" xfId="0" applyFont="1" applyFill="1" applyBorder="1" applyAlignment="1" applyProtection="1">
      <alignment horizontal="left" vertical="center" wrapText="1"/>
      <protection locked="0"/>
    </xf>
    <xf numFmtId="0" fontId="6" fillId="6" borderId="26" xfId="0" applyFont="1" applyFill="1" applyBorder="1" applyAlignment="1" applyProtection="1">
      <alignment horizontal="center" vertical="center" wrapText="1"/>
      <protection locked="0"/>
    </xf>
    <xf numFmtId="0" fontId="6" fillId="6" borderId="27" xfId="0" applyFont="1" applyFill="1" applyBorder="1" applyAlignment="1" applyProtection="1">
      <alignment horizontal="center" vertical="center" wrapText="1"/>
      <protection locked="0"/>
    </xf>
    <xf numFmtId="0" fontId="6" fillId="6" borderId="36" xfId="0" applyFont="1" applyFill="1" applyBorder="1" applyAlignment="1" applyProtection="1">
      <alignment horizontal="center" vertical="center" wrapText="1"/>
      <protection locked="0"/>
    </xf>
    <xf numFmtId="20" fontId="6" fillId="10" borderId="11" xfId="0" applyNumberFormat="1" applyFont="1" applyFill="1" applyBorder="1" applyAlignment="1" applyProtection="1">
      <alignment horizontal="center" vertical="center"/>
      <protection locked="0"/>
    </xf>
    <xf numFmtId="0" fontId="6" fillId="10" borderId="27" xfId="0" applyFont="1" applyFill="1" applyBorder="1" applyAlignment="1" applyProtection="1">
      <alignment horizontal="center" vertical="center"/>
      <protection locked="0"/>
    </xf>
    <xf numFmtId="20" fontId="6" fillId="10" borderId="12" xfId="0" applyNumberFormat="1" applyFont="1" applyFill="1" applyBorder="1" applyAlignment="1" applyProtection="1">
      <alignment horizontal="center" vertical="center"/>
      <protection locked="0"/>
    </xf>
    <xf numFmtId="0" fontId="6" fillId="10" borderId="34" xfId="0" applyFont="1" applyFill="1" applyBorder="1" applyAlignment="1" applyProtection="1">
      <alignment horizontal="center" vertical="center"/>
      <protection locked="0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CCFFFF"/>
      <color rgb="FFCCC0DA"/>
      <color rgb="FFFFFFCC"/>
      <color rgb="FFFFFF99"/>
      <color rgb="FF6666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39</xdr:col>
      <xdr:colOff>57150</xdr:colOff>
      <xdr:row>19</xdr:row>
      <xdr:rowOff>152400</xdr:rowOff>
    </xdr:to>
    <xdr:grpSp>
      <xdr:nvGrpSpPr>
        <xdr:cNvPr id="16672" name="グループ化 1">
          <a:extLst>
            <a:ext uri="{FF2B5EF4-FFF2-40B4-BE49-F238E27FC236}">
              <a16:creationId xmlns="" xmlns:a16="http://schemas.microsoft.com/office/drawing/2014/main" id="{00000000-0008-0000-0000-000020410000}"/>
            </a:ext>
          </a:extLst>
        </xdr:cNvPr>
        <xdr:cNvGrpSpPr>
          <a:grpSpLocks/>
        </xdr:cNvGrpSpPr>
      </xdr:nvGrpSpPr>
      <xdr:grpSpPr bwMode="auto">
        <a:xfrm>
          <a:off x="198783" y="149087"/>
          <a:ext cx="7859367" cy="2835965"/>
          <a:chOff x="520700" y="-5293983"/>
          <a:chExt cx="9499600" cy="3214518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20700" y="-5293983"/>
            <a:ext cx="9499600" cy="321451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>
              <a:lnSpc>
                <a:spcPts val="1000"/>
              </a:lnSpc>
            </a:pPr>
            <a:endParaRPr lang="en-US" altLang="ja-JP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lang="en-US" altLang="ja-JP" sz="900" b="0" i="0" u="none" strike="noStrike">
                <a:solidFill>
                  <a:schemeClr val="dk1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altLang="ja-JP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☆</a:t>
            </a:r>
            <a:r>
              <a:rPr lang="ja-JP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平成</a:t>
            </a:r>
            <a:r>
              <a:rPr lang="en-US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2</a:t>
            </a:r>
            <a:r>
              <a:rPr lang="ja-JP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８年３月より日常生活支援総合事業が開始されます。</a:t>
            </a:r>
            <a:endParaRPr lang="en-US" altLang="ja-JP" sz="1100" b="1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lang="ja-JP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平成２８年３月以降は総合事業を利用される方はサービス提供実績報告書票を担当ケアマネージャー・プランナーへ提出してください。</a:t>
            </a:r>
            <a:endParaRPr lang="en-US" altLang="ja-JP" sz="1100" b="1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lang="ja-JP" altLang="ja-JP" sz="1100" b="1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 （事業対象者および要支援認定の有効期間が平成２８年３月１日～の方が総合事業利用者になります）</a:t>
            </a:r>
            <a:endParaRPr lang="en-US" altLang="ja-JP" sz="1100" b="1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lang="en-US" altLang="ja-JP" sz="1100" b="1" i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>
              <a:lnSpc>
                <a:spcPts val="1100"/>
              </a:lnSpc>
            </a:pPr>
            <a:r>
              <a:rPr lang="ja-JP" altLang="en-US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＜サービス提供実績報告書の入力方法＞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endParaRPr lang="en-US" altLang="ja-JP" sz="900">
              <a:latin typeface="HG丸ｺﾞｼｯｸM-PRO" pitchFamily="50" charset="-128"/>
              <a:ea typeface="HG丸ｺﾞｼｯｸM-PRO" pitchFamily="50" charset="-128"/>
            </a:endParaRPr>
          </a:p>
          <a:p>
            <a:pPr>
              <a:lnSpc>
                <a:spcPts val="1100"/>
              </a:lnSpc>
            </a:pPr>
            <a:r>
              <a:rPr lang="ja-JP" altLang="en-US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☆当サービス提供票の様式は、データー化された様式と直接入力できる様式があります。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どちらを使用してもかまいません。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endParaRPr lang="en-US" altLang="ja-JP" sz="900">
              <a:latin typeface="HG丸ｺﾞｼｯｸM-PRO" pitchFamily="50" charset="-128"/>
              <a:ea typeface="HG丸ｺﾞｼｯｸM-PRO" pitchFamily="50" charset="-128"/>
            </a:endParaRPr>
          </a:p>
          <a:p>
            <a:pPr>
              <a:lnSpc>
                <a:spcPts val="1100"/>
              </a:lnSpc>
            </a:pPr>
            <a:r>
              <a:rPr lang="ja-JP" altLang="en-US" sz="900" b="1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☆データーを入力の際には、セルの色により入力方法が異なります。以下の点にご注意ください</a:t>
            </a:r>
            <a:endParaRPr lang="en-US" altLang="ja-JP" sz="900" b="1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kumimoji="1" lang="ja-JP" altLang="en-US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１</a:t>
            </a:r>
            <a:r>
              <a:rPr kumimoji="1" lang="ja-JP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　</a:t>
            </a:r>
            <a:r>
              <a:rPr kumimoji="1" lang="en-US" altLang="ja-JP" sz="900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 </a:t>
            </a:r>
            <a:r>
              <a:rPr kumimoji="1" lang="ja-JP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曜日の入力を行ってください。</a:t>
            </a:r>
            <a:endParaRPr kumimoji="1" lang="en-US" altLang="ja-JP" sz="9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0" lang="ja-JP" altLang="en-US" sz="900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２</a:t>
            </a:r>
            <a:r>
              <a:rPr lang="en-US" altLang="ja-JP" sz="900" baseline="0">
                <a:latin typeface="HG丸ｺﾞｼｯｸM-PRO" pitchFamily="50" charset="-128"/>
                <a:ea typeface="HG丸ｺﾞｼｯｸM-PRO" pitchFamily="50" charset="-128"/>
              </a:rPr>
              <a:t>     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□　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直接入力になります。（変更等が考えられる箇所です）</a:t>
            </a:r>
            <a:endParaRPr lang="en-US" altLang="ja-JP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３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　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1">
                <a:solidFill>
                  <a:srgbClr val="CCFFFF"/>
                </a:solidFill>
                <a:latin typeface="HG丸ｺﾞｼｯｸM-PRO" pitchFamily="50" charset="-128"/>
                <a:ea typeface="HG丸ｺﾞｼｯｸM-PRO" pitchFamily="50" charset="-128"/>
              </a:rPr>
              <a:t>■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　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選択式で入力します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サービス入力欄は、</a:t>
            </a:r>
            <a:r>
              <a:rPr lang="ja-JP" altLang="ja-JP" sz="900" b="0" i="0">
                <a:solidFill>
                  <a:srgbClr val="CCFFFF"/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月単位のサービス、</a:t>
            </a:r>
            <a:r>
              <a:rPr lang="ja-JP" altLang="ja-JP" sz="900" b="0" i="0">
                <a:solidFill>
                  <a:schemeClr val="accent4">
                    <a:lumMod val="40000"/>
                    <a:lumOff val="60000"/>
                  </a:schemeClr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回単位のサービス、</a:t>
            </a:r>
            <a:r>
              <a:rPr lang="ja-JP" altLang="ja-JP" sz="900" b="0" i="0">
                <a:solidFill>
                  <a:schemeClr val="accent2">
                    <a:lumMod val="20000"/>
                    <a:lumOff val="80000"/>
                  </a:schemeClr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月単位の加算、</a:t>
            </a:r>
            <a:r>
              <a:rPr lang="ja-JP" altLang="ja-JP" sz="900" b="0" i="0">
                <a:solidFill>
                  <a:schemeClr val="accent3">
                    <a:lumMod val="40000"/>
                    <a:lumOff val="60000"/>
                  </a:schemeClr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回単位の加算、</a:t>
            </a:r>
            <a:r>
              <a:rPr lang="ja-JP" altLang="ja-JP" sz="900" b="0" i="0">
                <a:solidFill>
                  <a:schemeClr val="accent6">
                    <a:lumMod val="40000"/>
                    <a:lumOff val="60000"/>
                  </a:schemeClr>
                </a:solidFill>
                <a:effectLst/>
                <a:latin typeface="+mn-lt"/>
                <a:ea typeface="+mn-ea"/>
                <a:cs typeface="+mn-cs"/>
              </a:rPr>
              <a:t>■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処遇改善加算</a:t>
            </a:r>
            <a:r>
              <a:rPr lang="en-US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lang="ja-JP" altLang="ja-JP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en-US" altLang="ja-JP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４　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aseline="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aseline="0">
                <a:solidFill>
                  <a:srgbClr val="FFFFCC"/>
                </a:solidFill>
                <a:latin typeface="HG丸ｺﾞｼｯｸM-PRO" pitchFamily="50" charset="-128"/>
                <a:ea typeface="HG丸ｺﾞｼｯｸM-PRO" pitchFamily="50" charset="-128"/>
              </a:rPr>
              <a:t>■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　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自動的に内容と数字が入ります</a:t>
            </a:r>
            <a:r>
              <a:rPr lang="ja-JP" altLang="en-US" sz="900"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。</a:t>
            </a:r>
            <a:endParaRPr lang="en-US" altLang="ja-JP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900" b="0" i="0" u="none" strike="noStrike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lang="ja-JP" altLang="en-US" sz="900" b="0" i="0" u="none" strike="noStrike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５</a:t>
            </a:r>
            <a:r>
              <a:rPr lang="ja-JP" altLang="en-US" sz="900" b="0" i="0" u="none" strike="noStrike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    サービス提供状況・内容をご記入ください。</a:t>
            </a:r>
            <a:endParaRPr lang="en-US" altLang="ja-JP" sz="900" b="0" i="0" u="none" strike="noStrike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lang="ja-JP" altLang="en-US" sz="900" b="0" i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６</a:t>
            </a:r>
            <a:r>
              <a:rPr lang="ja-JP" altLang="ja-JP" sz="900" b="0" i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　</a:t>
            </a:r>
            <a:r>
              <a:rPr lang="ja-JP" altLang="ja-JP" sz="900" b="0" i="0" baseline="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lang="ja-JP" altLang="ja-JP" sz="900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lang="ja-JP" altLang="ja-JP" sz="900" b="0" i="0" u="dbl">
                <a:solidFill>
                  <a:schemeClr val="dk1"/>
                </a:solidFill>
                <a:latin typeface="HG丸ｺﾞｼｯｸM-PRO" pitchFamily="50" charset="-128"/>
                <a:ea typeface="HG丸ｺﾞｼｯｸM-PRO" pitchFamily="50" charset="-128"/>
                <a:cs typeface="+mn-cs"/>
              </a:rPr>
              <a:t>日割りの場合、サービス提供実績報告書（直接入力）をご使用ください。</a:t>
            </a:r>
            <a:endParaRPr lang="en-US" altLang="ja-JP" sz="900" b="0" i="0" u="dbl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>
              <a:lnSpc>
                <a:spcPts val="1300"/>
              </a:lnSpc>
            </a:pPr>
            <a:endParaRPr lang="en-US" altLang="ja-JP" sz="1100" u="none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" name="WordArt 8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610886" y="-5209390"/>
            <a:ext cx="3136471" cy="33837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入力方法および注意点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219075</xdr:colOff>
      <xdr:row>11</xdr:row>
      <xdr:rowOff>76200</xdr:rowOff>
    </xdr:from>
    <xdr:to>
      <xdr:col>56</xdr:col>
      <xdr:colOff>828675</xdr:colOff>
      <xdr:row>12</xdr:row>
      <xdr:rowOff>27517</xdr:rowOff>
    </xdr:to>
    <xdr:sp macro="" textlink="">
      <xdr:nvSpPr>
        <xdr:cNvPr id="2" name="角丸四角形吹き出し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0563225" y="2447925"/>
          <a:ext cx="866775" cy="294217"/>
        </a:xfrm>
        <a:prstGeom prst="wedgeRoundRectCallout">
          <a:avLst>
            <a:gd name="adj1" fmla="val -10932"/>
            <a:gd name="adj2" fmla="val 87500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定額報酬</a:t>
          </a:r>
        </a:p>
      </xdr:txBody>
    </xdr:sp>
    <xdr:clientData/>
  </xdr:twoCellAnchor>
  <xdr:twoCellAnchor>
    <xdr:from>
      <xdr:col>54</xdr:col>
      <xdr:colOff>219075</xdr:colOff>
      <xdr:row>14</xdr:row>
      <xdr:rowOff>153458</xdr:rowOff>
    </xdr:from>
    <xdr:to>
      <xdr:col>56</xdr:col>
      <xdr:colOff>1104900</xdr:colOff>
      <xdr:row>16</xdr:row>
      <xdr:rowOff>37041</xdr:rowOff>
    </xdr:to>
    <xdr:sp macro="" textlink="">
      <xdr:nvSpPr>
        <xdr:cNvPr id="3" name="角丸四角形吹き出し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563225" y="3325283"/>
          <a:ext cx="1143000" cy="283633"/>
        </a:xfrm>
        <a:prstGeom prst="wedgeRoundRectCallout">
          <a:avLst>
            <a:gd name="adj1" fmla="val -10932"/>
            <a:gd name="adj2" fmla="val 113426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回あたりの報酬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219075</xdr:colOff>
      <xdr:row>11</xdr:row>
      <xdr:rowOff>76200</xdr:rowOff>
    </xdr:from>
    <xdr:to>
      <xdr:col>56</xdr:col>
      <xdr:colOff>828675</xdr:colOff>
      <xdr:row>12</xdr:row>
      <xdr:rowOff>27517</xdr:rowOff>
    </xdr:to>
    <xdr:sp macro="" textlink="">
      <xdr:nvSpPr>
        <xdr:cNvPr id="2" name="角丸四角形吹き出し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0544175" y="2447925"/>
          <a:ext cx="838200" cy="294217"/>
        </a:xfrm>
        <a:prstGeom prst="wedgeRoundRectCallout">
          <a:avLst>
            <a:gd name="adj1" fmla="val -10932"/>
            <a:gd name="adj2" fmla="val 87500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定額報酬</a:t>
          </a:r>
        </a:p>
      </xdr:txBody>
    </xdr:sp>
    <xdr:clientData/>
  </xdr:twoCellAnchor>
  <xdr:twoCellAnchor>
    <xdr:from>
      <xdr:col>54</xdr:col>
      <xdr:colOff>219075</xdr:colOff>
      <xdr:row>14</xdr:row>
      <xdr:rowOff>153458</xdr:rowOff>
    </xdr:from>
    <xdr:to>
      <xdr:col>56</xdr:col>
      <xdr:colOff>1104900</xdr:colOff>
      <xdr:row>16</xdr:row>
      <xdr:rowOff>37041</xdr:rowOff>
    </xdr:to>
    <xdr:sp macro="" textlink="">
      <xdr:nvSpPr>
        <xdr:cNvPr id="3" name="角丸四角形吹き出し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544175" y="3325283"/>
          <a:ext cx="1114425" cy="283633"/>
        </a:xfrm>
        <a:prstGeom prst="wedgeRoundRectCallout">
          <a:avLst>
            <a:gd name="adj1" fmla="val -10932"/>
            <a:gd name="adj2" fmla="val 113426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回あたりの報酬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K1574"/>
  <sheetViews>
    <sheetView zoomScale="115" zoomScaleNormal="115" workbookViewId="0">
      <selection activeCell="D71" sqref="D71"/>
    </sheetView>
  </sheetViews>
  <sheetFormatPr defaultColWidth="3" defaultRowHeight="13.5" x14ac:dyDescent="0.15"/>
  <cols>
    <col min="1" max="3" width="3" style="1" customWidth="1"/>
    <col min="4" max="9" width="3.5703125" style="1" customWidth="1"/>
    <col min="10" max="41" width="3" style="1" customWidth="1"/>
    <col min="42" max="42" width="2.42578125" style="1" customWidth="1"/>
    <col min="43" max="45" width="3" style="1" customWidth="1"/>
    <col min="46" max="46" width="1.7109375" style="1" customWidth="1"/>
    <col min="47" max="47" width="4.28515625" style="1" customWidth="1"/>
    <col min="48" max="49" width="3" style="1" customWidth="1"/>
    <col min="50" max="50" width="4.28515625" style="1" customWidth="1"/>
    <col min="51" max="51" width="0.42578125" style="1" hidden="1" customWidth="1"/>
    <col min="52" max="52" width="35.42578125" bestFit="1" customWidth="1"/>
    <col min="53" max="54" width="9" customWidth="1"/>
    <col min="55" max="55" width="3" style="1"/>
    <col min="56" max="56" width="8.42578125" style="1" customWidth="1"/>
    <col min="57" max="57" width="10" style="1" customWidth="1"/>
    <col min="58" max="58" width="3" style="1"/>
    <col min="59" max="59" width="8.42578125" style="1" customWidth="1"/>
    <col min="60" max="62" width="3" style="1"/>
    <col min="63" max="63" width="8.5703125" style="1" customWidth="1"/>
    <col min="64" max="16384" width="3" style="1"/>
  </cols>
  <sheetData>
    <row r="1" spans="52:54" ht="12" x14ac:dyDescent="0.15">
      <c r="AZ1" s="1"/>
      <c r="BA1" s="1"/>
      <c r="BB1" s="1"/>
    </row>
    <row r="2" spans="52:54" ht="12" x14ac:dyDescent="0.15">
      <c r="AZ2" s="1"/>
      <c r="BA2" s="1"/>
      <c r="BB2" s="1"/>
    </row>
    <row r="3" spans="52:54" ht="12" x14ac:dyDescent="0.15">
      <c r="AZ3" s="1"/>
      <c r="BA3" s="1"/>
      <c r="BB3" s="1"/>
    </row>
    <row r="4" spans="52:54" ht="12" x14ac:dyDescent="0.15">
      <c r="AZ4" s="1"/>
      <c r="BA4" s="1"/>
      <c r="BB4" s="1"/>
    </row>
    <row r="5" spans="52:54" ht="12" x14ac:dyDescent="0.15">
      <c r="AZ5" s="1"/>
      <c r="BA5" s="1"/>
      <c r="BB5" s="1"/>
    </row>
    <row r="6" spans="52:54" ht="12" x14ac:dyDescent="0.15">
      <c r="AZ6" s="1"/>
      <c r="BA6" s="1"/>
      <c r="BB6" s="1"/>
    </row>
    <row r="7" spans="52:54" ht="12" x14ac:dyDescent="0.15">
      <c r="AZ7" s="1"/>
      <c r="BA7" s="1"/>
      <c r="BB7" s="1"/>
    </row>
    <row r="8" spans="52:54" ht="12" x14ac:dyDescent="0.15">
      <c r="AZ8" s="1"/>
      <c r="BA8" s="1"/>
      <c r="BB8" s="1"/>
    </row>
    <row r="9" spans="52:54" ht="12" x14ac:dyDescent="0.15">
      <c r="AZ9" s="1"/>
      <c r="BA9" s="1"/>
      <c r="BB9" s="1"/>
    </row>
    <row r="10" spans="52:54" ht="12" x14ac:dyDescent="0.15">
      <c r="AZ10" s="1"/>
      <c r="BA10" s="1"/>
      <c r="BB10" s="1"/>
    </row>
    <row r="11" spans="52:54" ht="12" x14ac:dyDescent="0.15">
      <c r="AZ11" s="1"/>
      <c r="BA11" s="1"/>
      <c r="BB11" s="1"/>
    </row>
    <row r="12" spans="52:54" ht="12" x14ac:dyDescent="0.15">
      <c r="AZ12" s="1"/>
      <c r="BA12" s="1"/>
      <c r="BB12" s="1"/>
    </row>
    <row r="13" spans="52:54" ht="12" x14ac:dyDescent="0.15">
      <c r="AZ13" s="1"/>
      <c r="BA13" s="1"/>
      <c r="BB13" s="1"/>
    </row>
    <row r="14" spans="52:54" ht="12" x14ac:dyDescent="0.15">
      <c r="AZ14" s="1"/>
      <c r="BA14" s="1"/>
      <c r="BB14" s="1"/>
    </row>
    <row r="15" spans="52:54" ht="12" x14ac:dyDescent="0.15">
      <c r="AZ15" s="1"/>
      <c r="BA15" s="1"/>
      <c r="BB15" s="1"/>
    </row>
    <row r="16" spans="52:54" ht="12" x14ac:dyDescent="0.15">
      <c r="AZ16" s="1"/>
      <c r="BA16" s="1"/>
      <c r="BB16" s="1"/>
    </row>
    <row r="17" spans="1:59" ht="12" x14ac:dyDescent="0.15">
      <c r="AZ17" s="1"/>
      <c r="BA17" s="1"/>
      <c r="BB17" s="1"/>
    </row>
    <row r="18" spans="1:59" ht="12" x14ac:dyDescent="0.15">
      <c r="AZ18" s="1"/>
      <c r="BA18" s="1"/>
      <c r="BB18" s="1"/>
    </row>
    <row r="19" spans="1:59" ht="12" x14ac:dyDescent="0.15">
      <c r="AZ19" s="1"/>
      <c r="BA19" s="1"/>
      <c r="BB19" s="1"/>
    </row>
    <row r="20" spans="1:59" ht="12" x14ac:dyDescent="0.15">
      <c r="AZ20" s="1"/>
      <c r="BA20" s="1"/>
      <c r="BB20" s="1"/>
    </row>
    <row r="21" spans="1:59" ht="12" x14ac:dyDescent="0.15">
      <c r="AZ21" s="1"/>
      <c r="BA21" s="1"/>
      <c r="BB21" s="1"/>
    </row>
    <row r="22" spans="1:59" ht="12" x14ac:dyDescent="0.15">
      <c r="AZ22" s="1"/>
      <c r="BA22" s="1"/>
      <c r="BB22" s="1"/>
    </row>
    <row r="23" spans="1:59" ht="7.5" customHeight="1" x14ac:dyDescent="0.15"/>
    <row r="24" spans="1:59" ht="9.75" customHeight="1" x14ac:dyDescent="0.15">
      <c r="A24" s="385" t="s">
        <v>6</v>
      </c>
      <c r="B24" s="386"/>
      <c r="C24" s="386"/>
      <c r="D24" s="386"/>
      <c r="E24" s="387"/>
      <c r="F24" s="6"/>
      <c r="G24" s="6"/>
      <c r="H24" s="6"/>
      <c r="I24" s="404" t="s">
        <v>1</v>
      </c>
      <c r="J24" s="404"/>
      <c r="K24" s="405">
        <v>27</v>
      </c>
      <c r="L24" s="382" t="s">
        <v>2</v>
      </c>
      <c r="M24" s="405">
        <v>4</v>
      </c>
      <c r="N24" s="382" t="s">
        <v>0</v>
      </c>
      <c r="O24" s="382" t="s">
        <v>3</v>
      </c>
      <c r="P24" s="382" t="s">
        <v>112</v>
      </c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382"/>
      <c r="AI24" s="382"/>
      <c r="AJ24" s="27"/>
      <c r="AK24" s="27"/>
      <c r="AL24" s="27"/>
      <c r="AM24" s="27"/>
      <c r="AN24" s="363" t="s">
        <v>14</v>
      </c>
      <c r="AO24" s="363"/>
      <c r="AP24" s="363"/>
      <c r="AQ24" s="6"/>
      <c r="AR24" s="6"/>
      <c r="AS24" s="6"/>
      <c r="AT24" s="6"/>
      <c r="AU24" s="6"/>
    </row>
    <row r="25" spans="1:59" ht="9.75" customHeight="1" x14ac:dyDescent="0.15">
      <c r="A25" s="388"/>
      <c r="B25" s="389"/>
      <c r="C25" s="389"/>
      <c r="D25" s="389"/>
      <c r="E25" s="390"/>
      <c r="F25" s="6"/>
      <c r="G25" s="6"/>
      <c r="H25" s="6"/>
      <c r="I25" s="404"/>
      <c r="J25" s="404"/>
      <c r="K25" s="405"/>
      <c r="L25" s="382"/>
      <c r="M25" s="405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  <c r="AI25" s="382"/>
      <c r="AJ25" s="27"/>
      <c r="AK25" s="27"/>
      <c r="AL25" s="27"/>
      <c r="AM25" s="27"/>
      <c r="AN25" s="363"/>
      <c r="AO25" s="363"/>
      <c r="AP25" s="363"/>
      <c r="AQ25" s="6"/>
      <c r="AR25" s="6"/>
      <c r="AS25" s="6"/>
      <c r="AT25" s="6"/>
      <c r="AU25" s="6"/>
    </row>
    <row r="26" spans="1:59" ht="11.2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59" customFormat="1" ht="18" customHeight="1" x14ac:dyDescent="0.15">
      <c r="A27" s="375" t="s">
        <v>12</v>
      </c>
      <c r="B27" s="412"/>
      <c r="C27" s="413"/>
      <c r="D27" s="417"/>
      <c r="E27" s="383"/>
      <c r="F27" s="383"/>
      <c r="G27" s="383"/>
      <c r="H27" s="383"/>
      <c r="I27" s="383"/>
      <c r="J27" s="383"/>
      <c r="K27" s="383"/>
      <c r="L27" s="383"/>
      <c r="M27" s="425"/>
      <c r="N27" s="275" t="s">
        <v>15</v>
      </c>
      <c r="O27" s="276"/>
      <c r="P27" s="276"/>
      <c r="Q27" s="277"/>
      <c r="R27" s="406"/>
      <c r="S27" s="407"/>
      <c r="T27" s="407"/>
      <c r="U27" s="407"/>
      <c r="V27" s="407"/>
      <c r="W27" s="407"/>
      <c r="X27" s="407"/>
      <c r="Y27" s="408"/>
      <c r="Z27" s="375" t="s">
        <v>7</v>
      </c>
      <c r="AA27" s="276"/>
      <c r="AB27" s="276"/>
      <c r="AC27" s="276"/>
      <c r="AD27" s="419" t="s">
        <v>16</v>
      </c>
      <c r="AE27" s="421">
        <v>28</v>
      </c>
      <c r="AF27" s="423" t="s">
        <v>17</v>
      </c>
      <c r="AG27" s="421">
        <v>3</v>
      </c>
      <c r="AH27" s="423" t="s">
        <v>18</v>
      </c>
      <c r="AI27" s="371">
        <v>1</v>
      </c>
      <c r="AJ27" s="373" t="s">
        <v>19</v>
      </c>
      <c r="AK27" s="375" t="s">
        <v>20</v>
      </c>
      <c r="AL27" s="276"/>
      <c r="AM27" s="276"/>
      <c r="AN27" s="276"/>
      <c r="AO27" s="376"/>
      <c r="AP27" s="377"/>
      <c r="AQ27" s="377"/>
      <c r="AR27" s="377"/>
      <c r="AS27" s="377"/>
      <c r="AT27" s="377"/>
      <c r="AU27" s="378"/>
    </row>
    <row r="28" spans="1:59" customFormat="1" ht="18.75" customHeight="1" x14ac:dyDescent="0.15">
      <c r="A28" s="414"/>
      <c r="B28" s="415"/>
      <c r="C28" s="416"/>
      <c r="D28" s="418"/>
      <c r="E28" s="384"/>
      <c r="F28" s="384"/>
      <c r="G28" s="384"/>
      <c r="H28" s="384"/>
      <c r="I28" s="384"/>
      <c r="J28" s="384"/>
      <c r="K28" s="384"/>
      <c r="L28" s="384"/>
      <c r="M28" s="426"/>
      <c r="N28" s="278"/>
      <c r="O28" s="279"/>
      <c r="P28" s="279"/>
      <c r="Q28" s="280"/>
      <c r="R28" s="409"/>
      <c r="S28" s="410"/>
      <c r="T28" s="410"/>
      <c r="U28" s="410"/>
      <c r="V28" s="410"/>
      <c r="W28" s="410"/>
      <c r="X28" s="410"/>
      <c r="Y28" s="411"/>
      <c r="Z28" s="278"/>
      <c r="AA28" s="279"/>
      <c r="AB28" s="279"/>
      <c r="AC28" s="279"/>
      <c r="AD28" s="420"/>
      <c r="AE28" s="422"/>
      <c r="AF28" s="424"/>
      <c r="AG28" s="422"/>
      <c r="AH28" s="424"/>
      <c r="AI28" s="372"/>
      <c r="AJ28" s="374"/>
      <c r="AK28" s="278"/>
      <c r="AL28" s="279"/>
      <c r="AM28" s="279"/>
      <c r="AN28" s="279"/>
      <c r="AO28" s="379"/>
      <c r="AP28" s="380"/>
      <c r="AQ28" s="380"/>
      <c r="AR28" s="380"/>
      <c r="AS28" s="380"/>
      <c r="AT28" s="380"/>
      <c r="AU28" s="381"/>
    </row>
    <row r="29" spans="1:59" customFormat="1" ht="36" customHeight="1" x14ac:dyDescent="0.15">
      <c r="A29" s="345" t="s">
        <v>21</v>
      </c>
      <c r="B29" s="346"/>
      <c r="C29" s="347"/>
      <c r="D29" s="7"/>
      <c r="E29" s="8"/>
      <c r="F29" s="8"/>
      <c r="G29" s="8"/>
      <c r="H29" s="8"/>
      <c r="I29" s="8"/>
      <c r="J29" s="8"/>
      <c r="K29" s="8"/>
      <c r="L29" s="8"/>
      <c r="M29" s="9"/>
      <c r="N29" s="391" t="s">
        <v>22</v>
      </c>
      <c r="O29" s="392"/>
      <c r="P29" s="392"/>
      <c r="Q29" s="393"/>
      <c r="R29" s="394" t="s">
        <v>27</v>
      </c>
      <c r="S29" s="395"/>
      <c r="T29" s="395"/>
      <c r="U29" s="395"/>
      <c r="V29" s="395"/>
      <c r="W29" s="395"/>
      <c r="X29" s="395"/>
      <c r="Y29" s="396"/>
      <c r="Z29" s="397" t="s">
        <v>23</v>
      </c>
      <c r="AA29" s="398"/>
      <c r="AB29" s="398"/>
      <c r="AC29" s="399"/>
      <c r="AD29" s="400"/>
      <c r="AE29" s="401"/>
      <c r="AF29" s="401"/>
      <c r="AG29" s="401"/>
      <c r="AH29" s="401"/>
      <c r="AI29" s="401"/>
      <c r="AJ29" s="401"/>
      <c r="AK29" s="402"/>
      <c r="AL29" s="402"/>
      <c r="AM29" s="402"/>
      <c r="AN29" s="403"/>
      <c r="AO29" s="10"/>
      <c r="AP29" s="10"/>
      <c r="AQ29" s="10"/>
      <c r="AR29" s="10"/>
      <c r="AS29" s="10"/>
      <c r="AT29" s="10"/>
      <c r="AU29" s="10"/>
    </row>
    <row r="30" spans="1:59" customFormat="1" ht="35.25" customHeight="1" x14ac:dyDescent="0.15">
      <c r="A30" s="345" t="s">
        <v>24</v>
      </c>
      <c r="B30" s="346"/>
      <c r="C30" s="347"/>
      <c r="D30" s="348"/>
      <c r="E30" s="349"/>
      <c r="F30" s="349"/>
      <c r="G30" s="349"/>
      <c r="H30" s="349"/>
      <c r="I30" s="350"/>
      <c r="J30" s="350"/>
      <c r="K30" s="350"/>
      <c r="L30" s="350"/>
      <c r="M30" s="351"/>
      <c r="N30" s="345" t="s">
        <v>25</v>
      </c>
      <c r="O30" s="346"/>
      <c r="P30" s="346"/>
      <c r="Q30" s="347"/>
      <c r="R30" s="352">
        <f>VLOOKUP(R29,BD31:BE34,2,FALSE)</f>
        <v>50030</v>
      </c>
      <c r="S30" s="353"/>
      <c r="T30" s="353"/>
      <c r="U30" s="353"/>
      <c r="V30" s="353"/>
      <c r="W30" s="353"/>
      <c r="X30" s="353"/>
      <c r="Y30" s="354"/>
      <c r="Z30" s="355" t="s">
        <v>26</v>
      </c>
      <c r="AA30" s="356"/>
      <c r="AB30" s="356"/>
      <c r="AC30" s="357"/>
      <c r="AD30" s="348"/>
      <c r="AE30" s="349"/>
      <c r="AF30" s="349"/>
      <c r="AG30" s="349"/>
      <c r="AH30" s="349"/>
      <c r="AI30" s="349"/>
      <c r="AJ30" s="349"/>
      <c r="AK30" s="349"/>
      <c r="AL30" s="349"/>
      <c r="AM30" s="349"/>
      <c r="AN30" s="358"/>
      <c r="AO30" s="10"/>
      <c r="AP30" s="10"/>
      <c r="AQ30" s="10"/>
      <c r="AR30" s="10"/>
      <c r="AS30" s="10"/>
      <c r="AT30" s="10"/>
      <c r="AU30" s="10"/>
      <c r="AZ30" s="29" t="s">
        <v>8</v>
      </c>
      <c r="BA30" s="30" t="s">
        <v>38</v>
      </c>
      <c r="BB30" s="31" t="s">
        <v>39</v>
      </c>
      <c r="BD30" s="4" t="s">
        <v>40</v>
      </c>
      <c r="BE30" s="25" t="s">
        <v>25</v>
      </c>
      <c r="BG30" s="4" t="s">
        <v>42</v>
      </c>
    </row>
    <row r="31" spans="1:59" ht="16.5" customHeight="1" thickBo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Z31" s="32"/>
      <c r="BA31" s="32"/>
      <c r="BB31" s="32"/>
      <c r="BC31" s="28"/>
      <c r="BD31" s="24"/>
      <c r="BE31" s="24"/>
      <c r="BG31" s="4"/>
    </row>
    <row r="32" spans="1:59" ht="18" customHeight="1" thickBot="1" x14ac:dyDescent="0.2">
      <c r="A32" s="359" t="s">
        <v>36</v>
      </c>
      <c r="B32" s="360"/>
      <c r="C32" s="361"/>
      <c r="D32" s="365" t="s">
        <v>8</v>
      </c>
      <c r="E32" s="365"/>
      <c r="F32" s="365"/>
      <c r="G32" s="365"/>
      <c r="H32" s="365"/>
      <c r="I32" s="11" t="s">
        <v>4</v>
      </c>
      <c r="J32" s="12">
        <v>1</v>
      </c>
      <c r="K32" s="13">
        <v>2</v>
      </c>
      <c r="L32" s="13">
        <v>3</v>
      </c>
      <c r="M32" s="13">
        <v>4</v>
      </c>
      <c r="N32" s="13">
        <v>5</v>
      </c>
      <c r="O32" s="13">
        <v>6</v>
      </c>
      <c r="P32" s="13">
        <v>7</v>
      </c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  <c r="X32" s="13">
        <v>15</v>
      </c>
      <c r="Y32" s="13">
        <v>16</v>
      </c>
      <c r="Z32" s="13">
        <v>17</v>
      </c>
      <c r="AA32" s="13">
        <v>18</v>
      </c>
      <c r="AB32" s="13">
        <v>19</v>
      </c>
      <c r="AC32" s="13">
        <v>20</v>
      </c>
      <c r="AD32" s="13">
        <v>21</v>
      </c>
      <c r="AE32" s="13">
        <v>22</v>
      </c>
      <c r="AF32" s="13">
        <v>23</v>
      </c>
      <c r="AG32" s="13">
        <v>24</v>
      </c>
      <c r="AH32" s="13">
        <v>25</v>
      </c>
      <c r="AI32" s="13">
        <v>26</v>
      </c>
      <c r="AJ32" s="13">
        <v>27</v>
      </c>
      <c r="AK32" s="13">
        <v>28</v>
      </c>
      <c r="AL32" s="13">
        <v>29</v>
      </c>
      <c r="AM32" s="13">
        <v>30</v>
      </c>
      <c r="AN32" s="14">
        <v>31</v>
      </c>
      <c r="AO32" s="367" t="s">
        <v>9</v>
      </c>
      <c r="AP32" s="368"/>
      <c r="AQ32" s="6"/>
      <c r="AR32" s="6"/>
      <c r="AS32" s="6"/>
      <c r="AT32" s="6"/>
      <c r="AU32" s="6"/>
      <c r="AY32" s="1" t="s">
        <v>27</v>
      </c>
      <c r="AZ32" s="40" t="s">
        <v>43</v>
      </c>
      <c r="BA32" s="40">
        <v>0</v>
      </c>
      <c r="BB32" s="40">
        <v>0</v>
      </c>
      <c r="BC32" s="28"/>
      <c r="BD32" s="24" t="s">
        <v>95</v>
      </c>
      <c r="BE32" s="24">
        <v>50030</v>
      </c>
      <c r="BG32" s="26">
        <v>0</v>
      </c>
    </row>
    <row r="33" spans="1:63" ht="18" customHeight="1" x14ac:dyDescent="0.15">
      <c r="A33" s="362"/>
      <c r="B33" s="363"/>
      <c r="C33" s="364"/>
      <c r="D33" s="366"/>
      <c r="E33" s="366"/>
      <c r="F33" s="366"/>
      <c r="G33" s="366"/>
      <c r="H33" s="366"/>
      <c r="I33" s="15" t="s">
        <v>10</v>
      </c>
      <c r="J33" s="60" t="s">
        <v>101</v>
      </c>
      <c r="K33" s="61" t="s">
        <v>102</v>
      </c>
      <c r="L33" s="61" t="s">
        <v>103</v>
      </c>
      <c r="M33" s="61" t="s">
        <v>104</v>
      </c>
      <c r="N33" s="61" t="s">
        <v>105</v>
      </c>
      <c r="O33" s="61" t="s">
        <v>106</v>
      </c>
      <c r="P33" s="61" t="s">
        <v>107</v>
      </c>
      <c r="Q33" s="61" t="s">
        <v>108</v>
      </c>
      <c r="R33" s="61" t="s">
        <v>109</v>
      </c>
      <c r="S33" s="61" t="s">
        <v>110</v>
      </c>
      <c r="T33" s="61" t="s">
        <v>111</v>
      </c>
      <c r="U33" s="61" t="s">
        <v>105</v>
      </c>
      <c r="V33" s="61" t="s">
        <v>106</v>
      </c>
      <c r="W33" s="61" t="s">
        <v>107</v>
      </c>
      <c r="X33" s="61" t="s">
        <v>108</v>
      </c>
      <c r="Y33" s="61" t="s">
        <v>109</v>
      </c>
      <c r="Z33" s="61" t="s">
        <v>110</v>
      </c>
      <c r="AA33" s="61" t="s">
        <v>111</v>
      </c>
      <c r="AB33" s="61" t="s">
        <v>105</v>
      </c>
      <c r="AC33" s="61" t="s">
        <v>106</v>
      </c>
      <c r="AD33" s="61" t="s">
        <v>107</v>
      </c>
      <c r="AE33" s="61" t="s">
        <v>108</v>
      </c>
      <c r="AF33" s="61" t="s">
        <v>109</v>
      </c>
      <c r="AG33" s="61" t="s">
        <v>110</v>
      </c>
      <c r="AH33" s="61" t="s">
        <v>111</v>
      </c>
      <c r="AI33" s="61" t="s">
        <v>105</v>
      </c>
      <c r="AJ33" s="61" t="s">
        <v>106</v>
      </c>
      <c r="AK33" s="61" t="s">
        <v>107</v>
      </c>
      <c r="AL33" s="61" t="s">
        <v>108</v>
      </c>
      <c r="AM33" s="61" t="s">
        <v>109</v>
      </c>
      <c r="AN33" s="62" t="s">
        <v>103</v>
      </c>
      <c r="AO33" s="369"/>
      <c r="AP33" s="370"/>
      <c r="AQ33" s="6"/>
      <c r="AR33" s="6"/>
      <c r="AS33" s="6"/>
      <c r="AT33" s="6"/>
      <c r="AU33" s="6"/>
      <c r="AY33" s="1" t="s">
        <v>28</v>
      </c>
      <c r="AZ33" s="49" t="s">
        <v>45</v>
      </c>
      <c r="BA33" s="55">
        <v>1111</v>
      </c>
      <c r="BB33" s="41">
        <v>1647</v>
      </c>
      <c r="BC33" s="28"/>
      <c r="BD33" s="24" t="s">
        <v>96</v>
      </c>
      <c r="BE33" s="24">
        <v>104730</v>
      </c>
      <c r="BG33" s="26">
        <v>1.0416666666666666E-2</v>
      </c>
      <c r="BK33" s="1" t="str">
        <f>"A5"&amp;BA33</f>
        <v>A51111</v>
      </c>
    </row>
    <row r="34" spans="1:63" ht="15.95" customHeight="1" thickBot="1" x14ac:dyDescent="0.2">
      <c r="A34" s="304">
        <v>0.375</v>
      </c>
      <c r="B34" s="305"/>
      <c r="C34" s="16" t="s">
        <v>5</v>
      </c>
      <c r="D34" s="341" t="s">
        <v>45</v>
      </c>
      <c r="E34" s="341"/>
      <c r="F34" s="341"/>
      <c r="G34" s="341"/>
      <c r="H34" s="342"/>
      <c r="I34" s="310" t="s">
        <v>11</v>
      </c>
      <c r="J34" s="312"/>
      <c r="K34" s="296"/>
      <c r="L34" s="296"/>
      <c r="M34" s="296"/>
      <c r="N34" s="296"/>
      <c r="O34" s="296"/>
      <c r="P34" s="296">
        <v>1</v>
      </c>
      <c r="Q34" s="296"/>
      <c r="R34" s="296"/>
      <c r="S34" s="296"/>
      <c r="T34" s="296"/>
      <c r="U34" s="296"/>
      <c r="V34" s="296"/>
      <c r="W34" s="296">
        <v>1</v>
      </c>
      <c r="X34" s="296"/>
      <c r="Y34" s="296"/>
      <c r="Z34" s="296"/>
      <c r="AA34" s="296"/>
      <c r="AB34" s="296"/>
      <c r="AC34" s="296"/>
      <c r="AD34" s="296">
        <v>1</v>
      </c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8">
        <f>SUM(J34:AN35)</f>
        <v>3</v>
      </c>
      <c r="AP34" s="299"/>
      <c r="AQ34" s="6"/>
      <c r="AR34" s="6"/>
      <c r="AS34" s="6"/>
      <c r="AT34" s="6"/>
      <c r="AU34" s="6"/>
      <c r="AY34" s="1" t="s">
        <v>29</v>
      </c>
      <c r="AZ34" s="48" t="s">
        <v>46</v>
      </c>
      <c r="BA34" s="56">
        <v>1121</v>
      </c>
      <c r="BB34" s="42">
        <v>3377</v>
      </c>
      <c r="BC34" s="28"/>
      <c r="BD34" s="24" t="s">
        <v>27</v>
      </c>
      <c r="BE34" s="24">
        <v>50030</v>
      </c>
      <c r="BG34" s="26">
        <v>2.0833333333333301E-2</v>
      </c>
      <c r="BK34" s="1" t="str">
        <f>"A5"&amp;BA34</f>
        <v>A51121</v>
      </c>
    </row>
    <row r="35" spans="1:63" ht="15.95" customHeight="1" x14ac:dyDescent="0.15">
      <c r="A35" s="17"/>
      <c r="B35" s="317">
        <v>0.64583333333333304</v>
      </c>
      <c r="C35" s="318"/>
      <c r="D35" s="343"/>
      <c r="E35" s="343"/>
      <c r="F35" s="343"/>
      <c r="G35" s="343"/>
      <c r="H35" s="344"/>
      <c r="I35" s="323"/>
      <c r="J35" s="32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40"/>
      <c r="AO35" s="315"/>
      <c r="AP35" s="316"/>
      <c r="AQ35" s="6"/>
      <c r="AR35" s="6"/>
      <c r="AS35" s="6"/>
      <c r="AT35" s="6"/>
      <c r="AU35" s="6"/>
      <c r="AZ35" s="43"/>
      <c r="BA35" s="44"/>
      <c r="BB35" s="45"/>
      <c r="BC35" s="28"/>
      <c r="BD35" s="24" t="s">
        <v>28</v>
      </c>
      <c r="BE35" s="24">
        <v>104730</v>
      </c>
      <c r="BG35" s="26">
        <v>3.125E-2</v>
      </c>
    </row>
    <row r="36" spans="1:63" ht="15.95" customHeight="1" x14ac:dyDescent="0.15">
      <c r="A36" s="304">
        <v>0.39583333333333298</v>
      </c>
      <c r="B36" s="305"/>
      <c r="C36" s="16" t="s">
        <v>5</v>
      </c>
      <c r="D36" s="341" t="s">
        <v>43</v>
      </c>
      <c r="E36" s="341"/>
      <c r="F36" s="341"/>
      <c r="G36" s="341"/>
      <c r="H36" s="342"/>
      <c r="I36" s="310" t="s">
        <v>11</v>
      </c>
      <c r="J36" s="312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>
        <v>1</v>
      </c>
      <c r="AL36" s="296"/>
      <c r="AM36" s="296"/>
      <c r="AN36" s="296"/>
      <c r="AO36" s="298">
        <f>SUM(J36:AN37)</f>
        <v>1</v>
      </c>
      <c r="AP36" s="328"/>
      <c r="AQ36" s="6"/>
      <c r="AR36" s="6"/>
      <c r="AS36" s="6"/>
      <c r="AT36" s="6"/>
      <c r="AU36" s="6"/>
      <c r="AZ36" s="43" t="s">
        <v>99</v>
      </c>
      <c r="BA36" s="44">
        <v>0</v>
      </c>
      <c r="BB36" s="45">
        <v>0</v>
      </c>
      <c r="BC36" s="28"/>
      <c r="BD36" s="24" t="s">
        <v>35</v>
      </c>
      <c r="BE36" s="5" t="s">
        <v>41</v>
      </c>
      <c r="BG36" s="26">
        <v>4.1666666666666699E-2</v>
      </c>
    </row>
    <row r="37" spans="1:63" ht="15.95" customHeight="1" x14ac:dyDescent="0.15">
      <c r="A37" s="17"/>
      <c r="B37" s="317">
        <v>0.66666666666666696</v>
      </c>
      <c r="C37" s="318"/>
      <c r="D37" s="343"/>
      <c r="E37" s="343"/>
      <c r="F37" s="343"/>
      <c r="G37" s="343"/>
      <c r="H37" s="344"/>
      <c r="I37" s="323"/>
      <c r="J37" s="32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5"/>
      <c r="AP37" s="316"/>
      <c r="AQ37" s="6"/>
      <c r="AR37" s="6"/>
      <c r="AS37" s="6"/>
      <c r="AT37" s="6"/>
      <c r="AU37" s="6"/>
      <c r="AZ37" s="46" t="s">
        <v>47</v>
      </c>
      <c r="BA37" s="57">
        <v>1113</v>
      </c>
      <c r="BB37" s="47">
        <v>378</v>
      </c>
      <c r="BC37" s="28"/>
      <c r="BG37" s="26">
        <v>5.2083333333333301E-2</v>
      </c>
      <c r="BK37" s="1" t="str">
        <f>"A5"&amp;BA37</f>
        <v>A51113</v>
      </c>
    </row>
    <row r="38" spans="1:63" ht="15.95" customHeight="1" x14ac:dyDescent="0.15">
      <c r="A38" s="304"/>
      <c r="B38" s="305"/>
      <c r="C38" s="16" t="s">
        <v>5</v>
      </c>
      <c r="D38" s="341"/>
      <c r="E38" s="341"/>
      <c r="F38" s="341"/>
      <c r="G38" s="341"/>
      <c r="H38" s="342"/>
      <c r="I38" s="310" t="s">
        <v>11</v>
      </c>
      <c r="J38" s="312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8">
        <f>SUM(J38:AN39)</f>
        <v>0</v>
      </c>
      <c r="AP38" s="299"/>
      <c r="AQ38" s="6"/>
      <c r="AR38" s="6"/>
      <c r="AS38" s="6"/>
      <c r="AT38" s="6"/>
      <c r="AU38" s="6"/>
      <c r="AZ38" s="46" t="s">
        <v>48</v>
      </c>
      <c r="BA38" s="57">
        <v>1123</v>
      </c>
      <c r="BB38" s="47">
        <v>389</v>
      </c>
      <c r="BC38" s="28"/>
      <c r="BG38" s="26">
        <v>6.25E-2</v>
      </c>
      <c r="BK38" s="1" t="str">
        <f>"A5"&amp;BA38</f>
        <v>A51123</v>
      </c>
    </row>
    <row r="39" spans="1:63" ht="15.95" customHeight="1" x14ac:dyDescent="0.15">
      <c r="A39" s="17"/>
      <c r="B39" s="317"/>
      <c r="C39" s="318"/>
      <c r="D39" s="343"/>
      <c r="E39" s="343"/>
      <c r="F39" s="343"/>
      <c r="G39" s="343"/>
      <c r="H39" s="344"/>
      <c r="I39" s="323"/>
      <c r="J39" s="32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5"/>
      <c r="AP39" s="316"/>
      <c r="AQ39" s="6"/>
      <c r="AR39" s="6"/>
      <c r="AS39" s="6"/>
      <c r="AT39" s="6"/>
      <c r="AU39" s="6"/>
      <c r="AZ39" s="65"/>
      <c r="BA39" s="66"/>
      <c r="BB39" s="67"/>
      <c r="BC39" s="28"/>
      <c r="BG39" s="26">
        <v>7.2916666666666699E-2</v>
      </c>
    </row>
    <row r="40" spans="1:63" ht="15.95" customHeight="1" x14ac:dyDescent="0.15">
      <c r="A40" s="304"/>
      <c r="B40" s="305"/>
      <c r="C40" s="16" t="s">
        <v>5</v>
      </c>
      <c r="D40" s="336"/>
      <c r="E40" s="336"/>
      <c r="F40" s="336"/>
      <c r="G40" s="336"/>
      <c r="H40" s="337"/>
      <c r="I40" s="310" t="s">
        <v>11</v>
      </c>
      <c r="J40" s="312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8">
        <f>SUM(J40:AN41)</f>
        <v>0</v>
      </c>
      <c r="AP40" s="299"/>
      <c r="AQ40" s="6"/>
      <c r="AR40" s="6"/>
      <c r="AS40" s="6"/>
      <c r="AT40" s="6"/>
      <c r="AU40" s="6"/>
      <c r="AZ40" s="65" t="s">
        <v>49</v>
      </c>
      <c r="BA40" s="66" t="s">
        <v>50</v>
      </c>
      <c r="BB40" s="68">
        <f>ROUND($L$57*5/100,0)</f>
        <v>82</v>
      </c>
      <c r="BC40" s="28"/>
      <c r="BG40" s="26">
        <v>8.3333333333333301E-2</v>
      </c>
      <c r="BK40" s="1" t="str">
        <f>BA40</f>
        <v>A58110</v>
      </c>
    </row>
    <row r="41" spans="1:63" ht="15.95" customHeight="1" x14ac:dyDescent="0.15">
      <c r="A41" s="17"/>
      <c r="B41" s="317"/>
      <c r="C41" s="318"/>
      <c r="D41" s="338"/>
      <c r="E41" s="338"/>
      <c r="F41" s="338"/>
      <c r="G41" s="338"/>
      <c r="H41" s="339"/>
      <c r="I41" s="323"/>
      <c r="J41" s="32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40"/>
      <c r="AO41" s="315"/>
      <c r="AP41" s="316"/>
      <c r="AQ41" s="6"/>
      <c r="AR41" s="6"/>
      <c r="AS41" s="6"/>
      <c r="AT41" s="6"/>
      <c r="AU41" s="6"/>
      <c r="AZ41" s="65" t="s">
        <v>51</v>
      </c>
      <c r="BA41" s="66" t="s">
        <v>52</v>
      </c>
      <c r="BB41" s="67">
        <v>240</v>
      </c>
      <c r="BC41" s="28"/>
      <c r="BG41" s="26">
        <v>9.375E-2</v>
      </c>
      <c r="BK41" s="1" t="str">
        <f t="shared" ref="BK41:BK65" si="0">BA41</f>
        <v>A56109</v>
      </c>
    </row>
    <row r="42" spans="1:63" ht="15.95" customHeight="1" x14ac:dyDescent="0.15">
      <c r="A42" s="304"/>
      <c r="B42" s="305"/>
      <c r="C42" s="16" t="s">
        <v>5</v>
      </c>
      <c r="D42" s="336"/>
      <c r="E42" s="336"/>
      <c r="F42" s="336"/>
      <c r="G42" s="336"/>
      <c r="H42" s="337"/>
      <c r="I42" s="310" t="s">
        <v>11</v>
      </c>
      <c r="J42" s="312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8">
        <f>SUM(J42:AN43)</f>
        <v>0</v>
      </c>
      <c r="AP42" s="328"/>
      <c r="AQ42" s="6"/>
      <c r="AR42" s="6"/>
      <c r="AS42" s="6"/>
      <c r="AT42" s="6"/>
      <c r="AU42" s="6"/>
      <c r="AZ42" s="65" t="s">
        <v>53</v>
      </c>
      <c r="BA42" s="66" t="s">
        <v>54</v>
      </c>
      <c r="BB42" s="67">
        <v>-376</v>
      </c>
      <c r="BC42" s="28"/>
      <c r="BG42" s="26">
        <v>0.104166666666667</v>
      </c>
      <c r="BK42" s="1" t="str">
        <f t="shared" si="0"/>
        <v>A56105</v>
      </c>
    </row>
    <row r="43" spans="1:63" ht="15.95" customHeight="1" x14ac:dyDescent="0.15">
      <c r="A43" s="17"/>
      <c r="B43" s="317"/>
      <c r="C43" s="318"/>
      <c r="D43" s="338"/>
      <c r="E43" s="338"/>
      <c r="F43" s="338"/>
      <c r="G43" s="338"/>
      <c r="H43" s="339"/>
      <c r="I43" s="323"/>
      <c r="J43" s="32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5"/>
      <c r="AP43" s="316"/>
      <c r="AQ43" s="6"/>
      <c r="AR43" s="6"/>
      <c r="AS43" s="6"/>
      <c r="AT43" s="6"/>
      <c r="AU43" s="6"/>
      <c r="AZ43" s="65" t="s">
        <v>55</v>
      </c>
      <c r="BA43" s="66" t="s">
        <v>56</v>
      </c>
      <c r="BB43" s="67">
        <v>-752</v>
      </c>
      <c r="BC43" s="28"/>
      <c r="BG43" s="26">
        <v>0.114583333333333</v>
      </c>
      <c r="BK43" s="1" t="str">
        <f t="shared" si="0"/>
        <v>A56106</v>
      </c>
    </row>
    <row r="44" spans="1:63" ht="15.95" customHeight="1" x14ac:dyDescent="0.15">
      <c r="A44" s="304"/>
      <c r="B44" s="305"/>
      <c r="C44" s="16" t="s">
        <v>5</v>
      </c>
      <c r="D44" s="336"/>
      <c r="E44" s="336"/>
      <c r="F44" s="336"/>
      <c r="G44" s="336"/>
      <c r="H44" s="337"/>
      <c r="I44" s="310" t="s">
        <v>11</v>
      </c>
      <c r="J44" s="312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8">
        <f>SUM(J44:AN45)</f>
        <v>0</v>
      </c>
      <c r="AP44" s="299"/>
      <c r="AQ44" s="6"/>
      <c r="AR44" s="6"/>
      <c r="AS44" s="6"/>
      <c r="AT44" s="6"/>
      <c r="AU44" s="6"/>
      <c r="AZ44" s="65" t="s">
        <v>57</v>
      </c>
      <c r="BA44" s="66" t="s">
        <v>58</v>
      </c>
      <c r="BB44" s="67">
        <v>100</v>
      </c>
      <c r="BC44" s="28"/>
      <c r="BG44" s="26">
        <v>0.125</v>
      </c>
      <c r="BK44" s="1" t="str">
        <f t="shared" si="0"/>
        <v>A55010</v>
      </c>
    </row>
    <row r="45" spans="1:63" ht="15.95" customHeight="1" x14ac:dyDescent="0.15">
      <c r="A45" s="17"/>
      <c r="B45" s="317"/>
      <c r="C45" s="318"/>
      <c r="D45" s="338"/>
      <c r="E45" s="338"/>
      <c r="F45" s="338"/>
      <c r="G45" s="338"/>
      <c r="H45" s="339"/>
      <c r="I45" s="323"/>
      <c r="J45" s="32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5"/>
      <c r="AP45" s="316"/>
      <c r="AQ45" s="6"/>
      <c r="AR45" s="6"/>
      <c r="AS45" s="6"/>
      <c r="AT45" s="6"/>
      <c r="AU45" s="6"/>
      <c r="AZ45" s="65" t="s">
        <v>59</v>
      </c>
      <c r="BA45" s="66" t="s">
        <v>60</v>
      </c>
      <c r="BB45" s="67">
        <v>225</v>
      </c>
      <c r="BG45" s="26">
        <v>0.13541666666666699</v>
      </c>
      <c r="BK45" s="1" t="str">
        <f t="shared" si="0"/>
        <v>A55002</v>
      </c>
    </row>
    <row r="46" spans="1:63" ht="15.95" customHeight="1" x14ac:dyDescent="0.15">
      <c r="A46" s="304"/>
      <c r="B46" s="305"/>
      <c r="C46" s="16" t="s">
        <v>5</v>
      </c>
      <c r="D46" s="329" t="s">
        <v>53</v>
      </c>
      <c r="E46" s="329"/>
      <c r="F46" s="329"/>
      <c r="G46" s="329"/>
      <c r="H46" s="330"/>
      <c r="I46" s="310" t="s">
        <v>11</v>
      </c>
      <c r="J46" s="312"/>
      <c r="K46" s="296"/>
      <c r="L46" s="296"/>
      <c r="M46" s="296"/>
      <c r="N46" s="296"/>
      <c r="O46" s="296"/>
      <c r="P46" s="296">
        <v>1</v>
      </c>
      <c r="Q46" s="296"/>
      <c r="R46" s="296"/>
      <c r="S46" s="296"/>
      <c r="T46" s="296"/>
      <c r="U46" s="296"/>
      <c r="V46" s="296"/>
      <c r="W46" s="296">
        <v>1</v>
      </c>
      <c r="X46" s="296"/>
      <c r="Y46" s="296"/>
      <c r="Z46" s="296"/>
      <c r="AA46" s="296"/>
      <c r="AB46" s="296"/>
      <c r="AC46" s="296"/>
      <c r="AD46" s="296">
        <v>1</v>
      </c>
      <c r="AE46" s="296"/>
      <c r="AF46" s="296"/>
      <c r="AG46" s="296"/>
      <c r="AH46" s="296"/>
      <c r="AI46" s="296"/>
      <c r="AJ46" s="296"/>
      <c r="AK46" s="296">
        <v>1</v>
      </c>
      <c r="AL46" s="296"/>
      <c r="AM46" s="296"/>
      <c r="AN46" s="296"/>
      <c r="AO46" s="298">
        <f>SUM(J46:AN47)</f>
        <v>4</v>
      </c>
      <c r="AP46" s="299"/>
      <c r="AQ46" s="6"/>
      <c r="AR46" s="6"/>
      <c r="AS46" s="6"/>
      <c r="AT46" s="6"/>
      <c r="AU46" s="6"/>
      <c r="AZ46" s="65" t="s">
        <v>61</v>
      </c>
      <c r="BA46" s="66" t="s">
        <v>62</v>
      </c>
      <c r="BB46" s="67">
        <v>150</v>
      </c>
      <c r="BG46" s="26">
        <v>0.14583333333333301</v>
      </c>
      <c r="BK46" s="1" t="str">
        <f t="shared" si="0"/>
        <v>A55003</v>
      </c>
    </row>
    <row r="47" spans="1:63" ht="15.95" customHeight="1" x14ac:dyDescent="0.15">
      <c r="A47" s="17"/>
      <c r="B47" s="317"/>
      <c r="C47" s="318"/>
      <c r="D47" s="331"/>
      <c r="E47" s="331"/>
      <c r="F47" s="331"/>
      <c r="G47" s="331"/>
      <c r="H47" s="332"/>
      <c r="I47" s="323"/>
      <c r="J47" s="32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5"/>
      <c r="AP47" s="316"/>
      <c r="AQ47" s="6"/>
      <c r="AR47" s="6"/>
      <c r="AS47" s="6"/>
      <c r="AT47" s="6"/>
      <c r="AU47" s="6"/>
      <c r="AZ47" s="65" t="s">
        <v>63</v>
      </c>
      <c r="BA47" s="66" t="s">
        <v>64</v>
      </c>
      <c r="BB47" s="67">
        <v>150</v>
      </c>
      <c r="BG47" s="26">
        <v>0.15625</v>
      </c>
      <c r="BK47" s="1" t="str">
        <f t="shared" si="0"/>
        <v>A55004</v>
      </c>
    </row>
    <row r="48" spans="1:63" ht="15.95" customHeight="1" x14ac:dyDescent="0.15">
      <c r="A48" s="304"/>
      <c r="B48" s="305"/>
      <c r="C48" s="16" t="s">
        <v>5</v>
      </c>
      <c r="D48" s="329" t="s">
        <v>49</v>
      </c>
      <c r="E48" s="329"/>
      <c r="F48" s="329"/>
      <c r="G48" s="329"/>
      <c r="H48" s="330"/>
      <c r="I48" s="333" t="s">
        <v>11</v>
      </c>
      <c r="J48" s="334"/>
      <c r="K48" s="296"/>
      <c r="L48" s="296"/>
      <c r="M48" s="296"/>
      <c r="N48" s="296"/>
      <c r="O48" s="296"/>
      <c r="P48" s="296">
        <v>1</v>
      </c>
      <c r="Q48" s="296"/>
      <c r="R48" s="296"/>
      <c r="S48" s="296"/>
      <c r="T48" s="296"/>
      <c r="U48" s="296"/>
      <c r="V48" s="296"/>
      <c r="W48" s="296">
        <v>1</v>
      </c>
      <c r="X48" s="296"/>
      <c r="Y48" s="296"/>
      <c r="Z48" s="296"/>
      <c r="AA48" s="296"/>
      <c r="AB48" s="296"/>
      <c r="AC48" s="296"/>
      <c r="AD48" s="296">
        <v>1</v>
      </c>
      <c r="AE48" s="296"/>
      <c r="AF48" s="296"/>
      <c r="AG48" s="296"/>
      <c r="AH48" s="296"/>
      <c r="AI48" s="296"/>
      <c r="AJ48" s="296"/>
      <c r="AK48" s="296"/>
      <c r="AL48" s="296"/>
      <c r="AM48" s="296"/>
      <c r="AN48" s="325"/>
      <c r="AO48" s="327">
        <f>SUM(J48:AN49)</f>
        <v>3</v>
      </c>
      <c r="AP48" s="328"/>
      <c r="AQ48" s="6"/>
      <c r="AR48" s="6"/>
      <c r="AS48" s="6"/>
      <c r="AT48" s="6"/>
      <c r="AU48" s="6"/>
      <c r="AZ48" s="65" t="s">
        <v>65</v>
      </c>
      <c r="BA48" s="66" t="s">
        <v>66</v>
      </c>
      <c r="BB48" s="67">
        <v>480</v>
      </c>
      <c r="BG48" s="26">
        <v>0.16666666666666699</v>
      </c>
      <c r="BK48" s="1" t="str">
        <f t="shared" si="0"/>
        <v>A55006</v>
      </c>
    </row>
    <row r="49" spans="1:63" ht="15.95" customHeight="1" x14ac:dyDescent="0.15">
      <c r="A49" s="17"/>
      <c r="B49" s="317"/>
      <c r="C49" s="318"/>
      <c r="D49" s="331"/>
      <c r="E49" s="331"/>
      <c r="F49" s="331"/>
      <c r="G49" s="331"/>
      <c r="H49" s="332"/>
      <c r="I49" s="323"/>
      <c r="J49" s="335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26"/>
      <c r="AO49" s="315"/>
      <c r="AP49" s="316"/>
      <c r="AQ49" s="6"/>
      <c r="AR49" s="6"/>
      <c r="AS49" s="6"/>
      <c r="AT49" s="6"/>
      <c r="AU49" s="6"/>
      <c r="AZ49" s="65" t="s">
        <v>67</v>
      </c>
      <c r="BA49" s="66" t="s">
        <v>68</v>
      </c>
      <c r="BB49" s="67">
        <v>480</v>
      </c>
      <c r="BG49" s="26">
        <v>0.17708333333333301</v>
      </c>
      <c r="BK49" s="1" t="str">
        <f t="shared" si="0"/>
        <v>A55007</v>
      </c>
    </row>
    <row r="50" spans="1:63" ht="15.95" customHeight="1" x14ac:dyDescent="0.15">
      <c r="A50" s="304"/>
      <c r="B50" s="305"/>
      <c r="C50" s="16" t="s">
        <v>5</v>
      </c>
      <c r="D50" s="319"/>
      <c r="E50" s="319"/>
      <c r="F50" s="319"/>
      <c r="G50" s="319"/>
      <c r="H50" s="320"/>
      <c r="I50" s="310" t="s">
        <v>11</v>
      </c>
      <c r="J50" s="312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8">
        <f>SUM(J50:AN51)</f>
        <v>0</v>
      </c>
      <c r="AP50" s="299"/>
      <c r="AQ50" s="6"/>
      <c r="AR50" s="6"/>
      <c r="AS50" s="6"/>
      <c r="AT50" s="6"/>
      <c r="AU50" s="6"/>
      <c r="AZ50" s="65" t="s">
        <v>69</v>
      </c>
      <c r="BA50" s="66" t="s">
        <v>70</v>
      </c>
      <c r="BB50" s="67">
        <v>480</v>
      </c>
      <c r="BG50" s="26">
        <v>0.1875</v>
      </c>
      <c r="BK50" s="1" t="str">
        <f t="shared" si="0"/>
        <v>A55008</v>
      </c>
    </row>
    <row r="51" spans="1:63" ht="15.95" customHeight="1" x14ac:dyDescent="0.15">
      <c r="A51" s="17"/>
      <c r="B51" s="317"/>
      <c r="C51" s="318"/>
      <c r="D51" s="321"/>
      <c r="E51" s="321"/>
      <c r="F51" s="321"/>
      <c r="G51" s="321"/>
      <c r="H51" s="322"/>
      <c r="I51" s="323"/>
      <c r="J51" s="32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5"/>
      <c r="AP51" s="316"/>
      <c r="AQ51" s="6"/>
      <c r="AR51" s="6"/>
      <c r="AS51" s="6"/>
      <c r="AT51" s="6"/>
      <c r="AU51" s="6"/>
      <c r="AZ51" s="65" t="s">
        <v>71</v>
      </c>
      <c r="BA51" s="66" t="s">
        <v>72</v>
      </c>
      <c r="BB51" s="67">
        <v>700</v>
      </c>
      <c r="BG51" s="26">
        <v>0.19791666666666699</v>
      </c>
      <c r="BK51" s="1" t="str">
        <f t="shared" si="0"/>
        <v>A55009</v>
      </c>
    </row>
    <row r="52" spans="1:63" ht="15.95" customHeight="1" x14ac:dyDescent="0.15">
      <c r="A52" s="304"/>
      <c r="B52" s="305"/>
      <c r="C52" s="16" t="s">
        <v>5</v>
      </c>
      <c r="D52" s="306" t="s">
        <v>86</v>
      </c>
      <c r="E52" s="306"/>
      <c r="F52" s="306"/>
      <c r="G52" s="306"/>
      <c r="H52" s="307"/>
      <c r="I52" s="310" t="s">
        <v>11</v>
      </c>
      <c r="J52" s="312"/>
      <c r="K52" s="296"/>
      <c r="L52" s="296"/>
      <c r="M52" s="296"/>
      <c r="N52" s="296"/>
      <c r="O52" s="296"/>
      <c r="P52" s="296">
        <v>1</v>
      </c>
      <c r="Q52" s="296"/>
      <c r="R52" s="296"/>
      <c r="S52" s="296"/>
      <c r="T52" s="296"/>
      <c r="U52" s="296"/>
      <c r="V52" s="296"/>
      <c r="W52" s="296">
        <v>1</v>
      </c>
      <c r="X52" s="296"/>
      <c r="Y52" s="296"/>
      <c r="Z52" s="296"/>
      <c r="AA52" s="296"/>
      <c r="AB52" s="296"/>
      <c r="AC52" s="296"/>
      <c r="AD52" s="296">
        <v>1</v>
      </c>
      <c r="AE52" s="296"/>
      <c r="AF52" s="296"/>
      <c r="AG52" s="296"/>
      <c r="AH52" s="296"/>
      <c r="AI52" s="296"/>
      <c r="AJ52" s="296"/>
      <c r="AK52" s="296">
        <v>1</v>
      </c>
      <c r="AL52" s="296"/>
      <c r="AM52" s="296"/>
      <c r="AN52" s="296"/>
      <c r="AO52" s="298">
        <f>SUM(J52:AN53)</f>
        <v>4</v>
      </c>
      <c r="AP52" s="299"/>
      <c r="AQ52" s="6"/>
      <c r="AR52" s="6"/>
      <c r="AS52" s="6"/>
      <c r="AT52" s="6"/>
      <c r="AU52" s="6"/>
      <c r="AZ52" s="65" t="s">
        <v>73</v>
      </c>
      <c r="BA52" s="66" t="s">
        <v>74</v>
      </c>
      <c r="BB52" s="67">
        <v>120</v>
      </c>
      <c r="BG52" s="26">
        <v>0.20833333333333301</v>
      </c>
      <c r="BK52" s="1" t="str">
        <f t="shared" si="0"/>
        <v>A55005</v>
      </c>
    </row>
    <row r="53" spans="1:63" ht="15.95" customHeight="1" thickBot="1" x14ac:dyDescent="0.2">
      <c r="A53" s="18"/>
      <c r="B53" s="302"/>
      <c r="C53" s="303"/>
      <c r="D53" s="308"/>
      <c r="E53" s="308"/>
      <c r="F53" s="308"/>
      <c r="G53" s="308"/>
      <c r="H53" s="309"/>
      <c r="I53" s="311"/>
      <c r="J53" s="313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300"/>
      <c r="AP53" s="301"/>
      <c r="AQ53" s="6"/>
      <c r="AR53" s="6"/>
      <c r="AS53" s="6"/>
      <c r="AT53" s="6"/>
      <c r="AU53" s="6"/>
      <c r="AZ53" s="65" t="s">
        <v>100</v>
      </c>
      <c r="BA53" s="66" t="s">
        <v>75</v>
      </c>
      <c r="BB53" s="67">
        <v>72</v>
      </c>
      <c r="BG53" s="26">
        <v>0.21875</v>
      </c>
      <c r="BK53" s="1" t="str">
        <f t="shared" si="0"/>
        <v>A56107</v>
      </c>
    </row>
    <row r="54" spans="1:63" ht="15.9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Z54" s="65" t="s">
        <v>76</v>
      </c>
      <c r="BA54" s="66" t="s">
        <v>77</v>
      </c>
      <c r="BB54" s="67">
        <v>144</v>
      </c>
      <c r="BD54" s="24" t="s">
        <v>44</v>
      </c>
      <c r="BE54" s="36">
        <f>SUM(IF(ISERROR(SUM(R57:U62,R63:U65)),0,SUM(R57:U62,R63:U65)))</f>
        <v>1353</v>
      </c>
      <c r="BG54" s="26">
        <v>0.22916666666666699</v>
      </c>
      <c r="BK54" s="1" t="str">
        <f t="shared" si="0"/>
        <v>A56108</v>
      </c>
    </row>
    <row r="55" spans="1:63" ht="15.95" customHeight="1" x14ac:dyDescent="0.15">
      <c r="A55" s="271" t="s">
        <v>30</v>
      </c>
      <c r="B55" s="271"/>
      <c r="C55" s="271"/>
      <c r="D55" s="271"/>
      <c r="E55" s="271"/>
      <c r="F55" s="272"/>
      <c r="G55" s="272"/>
      <c r="H55" s="275" t="s">
        <v>31</v>
      </c>
      <c r="I55" s="276"/>
      <c r="J55" s="276"/>
      <c r="K55" s="277"/>
      <c r="L55" s="271" t="s">
        <v>32</v>
      </c>
      <c r="M55" s="271"/>
      <c r="N55" s="271"/>
      <c r="O55" s="272"/>
      <c r="P55" s="275" t="s">
        <v>13</v>
      </c>
      <c r="Q55" s="277"/>
      <c r="R55" s="281" t="s">
        <v>34</v>
      </c>
      <c r="S55" s="282"/>
      <c r="T55" s="282"/>
      <c r="U55" s="283"/>
      <c r="V55" s="6"/>
      <c r="W55" s="19" t="s">
        <v>37</v>
      </c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1"/>
      <c r="AS55" s="6"/>
      <c r="AT55" s="6"/>
      <c r="AU55" s="6"/>
      <c r="AZ55" s="65" t="s">
        <v>78</v>
      </c>
      <c r="BA55" s="66" t="s">
        <v>79</v>
      </c>
      <c r="BB55" s="67">
        <v>48</v>
      </c>
      <c r="BG55" s="26">
        <v>0.23958333333333301</v>
      </c>
      <c r="BK55" s="1" t="str">
        <f t="shared" si="0"/>
        <v>A56101</v>
      </c>
    </row>
    <row r="56" spans="1:63" x14ac:dyDescent="0.15">
      <c r="A56" s="273"/>
      <c r="B56" s="273"/>
      <c r="C56" s="273"/>
      <c r="D56" s="273"/>
      <c r="E56" s="273"/>
      <c r="F56" s="274"/>
      <c r="G56" s="274"/>
      <c r="H56" s="278"/>
      <c r="I56" s="279"/>
      <c r="J56" s="279"/>
      <c r="K56" s="280"/>
      <c r="L56" s="273"/>
      <c r="M56" s="273"/>
      <c r="N56" s="273"/>
      <c r="O56" s="274"/>
      <c r="P56" s="278"/>
      <c r="Q56" s="280"/>
      <c r="R56" s="284"/>
      <c r="S56" s="285"/>
      <c r="T56" s="285"/>
      <c r="U56" s="286"/>
      <c r="V56" s="6"/>
      <c r="W56" s="287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9"/>
      <c r="AS56" s="6"/>
      <c r="AT56" s="6"/>
      <c r="AU56" s="6"/>
      <c r="AZ56" s="65" t="s">
        <v>80</v>
      </c>
      <c r="BA56" s="66" t="s">
        <v>81</v>
      </c>
      <c r="BB56" s="67">
        <v>96</v>
      </c>
      <c r="BG56" s="26">
        <v>0.25</v>
      </c>
      <c r="BK56" s="1" t="str">
        <f t="shared" si="0"/>
        <v>A56102</v>
      </c>
    </row>
    <row r="57" spans="1:63" ht="15.95" customHeight="1" x14ac:dyDescent="0.15">
      <c r="A57" s="247" t="str">
        <f>D34</f>
        <v>通所型サービス１</v>
      </c>
      <c r="B57" s="248"/>
      <c r="C57" s="248"/>
      <c r="D57" s="248"/>
      <c r="E57" s="248"/>
      <c r="F57" s="248"/>
      <c r="G57" s="249"/>
      <c r="H57" s="250">
        <f>VLOOKUP(A57,$AZ$31:$BB$34,2,FALSE)</f>
        <v>1111</v>
      </c>
      <c r="I57" s="251"/>
      <c r="J57" s="251"/>
      <c r="K57" s="252"/>
      <c r="L57" s="253">
        <f>VLOOKUP(A57,$AZ$31:$BB$34,3,FALSE)</f>
        <v>1647</v>
      </c>
      <c r="M57" s="254"/>
      <c r="N57" s="254"/>
      <c r="O57" s="255"/>
      <c r="P57" s="250">
        <f>AO34</f>
        <v>3</v>
      </c>
      <c r="Q57" s="252"/>
      <c r="R57" s="256">
        <f>IF(ISERROR(VLOOKUP(A57,$AZ$31:$BB$34,3,0)),"",IF(VLOOKUP($A$57,$AZ$31:$BB$34,3,0)=0,"",VLOOKUP(A57,$AZ$31:$BB$34,3,0)))</f>
        <v>1647</v>
      </c>
      <c r="S57" s="257"/>
      <c r="T57" s="257"/>
      <c r="U57" s="258"/>
      <c r="V57" s="6"/>
      <c r="W57" s="290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2"/>
      <c r="AS57" s="6"/>
      <c r="AT57" s="6"/>
      <c r="AU57" s="6"/>
      <c r="AZ57" s="65" t="s">
        <v>82</v>
      </c>
      <c r="BA57" s="66" t="s">
        <v>83</v>
      </c>
      <c r="BB57" s="67">
        <v>24</v>
      </c>
      <c r="BG57" s="26">
        <v>0.26041666666666702</v>
      </c>
      <c r="BK57" s="1" t="str">
        <f t="shared" si="0"/>
        <v>A56103</v>
      </c>
    </row>
    <row r="58" spans="1:63" ht="15.95" customHeight="1" x14ac:dyDescent="0.15">
      <c r="A58" s="247" t="str">
        <f>D36</f>
        <v>同　様</v>
      </c>
      <c r="B58" s="248"/>
      <c r="C58" s="248"/>
      <c r="D58" s="248"/>
      <c r="E58" s="248"/>
      <c r="F58" s="248"/>
      <c r="G58" s="249"/>
      <c r="H58" s="250">
        <f>VLOOKUP(A58,$AZ$31:$BB$34,2,FALSE)</f>
        <v>0</v>
      </c>
      <c r="I58" s="251"/>
      <c r="J58" s="251"/>
      <c r="K58" s="252"/>
      <c r="L58" s="253">
        <f>VLOOKUP(A58,$AZ$31:$BB$34,3,FALSE)</f>
        <v>0</v>
      </c>
      <c r="M58" s="254"/>
      <c r="N58" s="254"/>
      <c r="O58" s="255"/>
      <c r="P58" s="250">
        <f>AO36</f>
        <v>1</v>
      </c>
      <c r="Q58" s="252"/>
      <c r="R58" s="256">
        <f>IF(ISERROR(VLOOKUP(A58,$AZ$31:$BB$34,3,0)),"",IF(VLOOKUP($A$57,$AZ$31:$BB$34,3,0)=0,"",VLOOKUP(A58,$AZ$31:$BB$34,3,0)))</f>
        <v>0</v>
      </c>
      <c r="S58" s="257"/>
      <c r="T58" s="257"/>
      <c r="U58" s="258"/>
      <c r="V58" s="6"/>
      <c r="W58" s="290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2"/>
      <c r="AS58" s="6"/>
      <c r="AT58" s="6"/>
      <c r="AU58" s="6"/>
      <c r="AZ58" s="65" t="s">
        <v>84</v>
      </c>
      <c r="BA58" s="66" t="s">
        <v>85</v>
      </c>
      <c r="BB58" s="67">
        <v>48</v>
      </c>
      <c r="BG58" s="26">
        <v>0.27083333333333298</v>
      </c>
      <c r="BK58" s="1" t="str">
        <f t="shared" si="0"/>
        <v>A56104</v>
      </c>
    </row>
    <row r="59" spans="1:63" ht="15.95" customHeight="1" x14ac:dyDescent="0.15">
      <c r="A59" s="247">
        <f>D38</f>
        <v>0</v>
      </c>
      <c r="B59" s="248"/>
      <c r="C59" s="248"/>
      <c r="D59" s="248"/>
      <c r="E59" s="248"/>
      <c r="F59" s="248"/>
      <c r="G59" s="249"/>
      <c r="H59" s="250" t="e">
        <f>VLOOKUP(A59,$AZ$31:$BB$34,2,FALSE)</f>
        <v>#N/A</v>
      </c>
      <c r="I59" s="251"/>
      <c r="J59" s="251"/>
      <c r="K59" s="252"/>
      <c r="L59" s="253" t="e">
        <f>VLOOKUP(A59,$AZ$31:$BB$34,3,FALSE)</f>
        <v>#N/A</v>
      </c>
      <c r="M59" s="254"/>
      <c r="N59" s="254"/>
      <c r="O59" s="255"/>
      <c r="P59" s="250">
        <f>AO38</f>
        <v>0</v>
      </c>
      <c r="Q59" s="252"/>
      <c r="R59" s="256" t="str">
        <f>IF(ISERROR(VLOOKUP(A59,$AZ$31:$BB$34,3,0)),"",IF(VLOOKUP($A$57,$AZ$31:$BB$34,3,0)=0,"",VLOOKUP(A59,$AZ$31:$BB$34,3,0)))</f>
        <v/>
      </c>
      <c r="S59" s="257"/>
      <c r="T59" s="257"/>
      <c r="U59" s="258"/>
      <c r="V59" s="6"/>
      <c r="W59" s="290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2"/>
      <c r="AS59" s="6"/>
      <c r="AT59" s="6"/>
      <c r="AU59" s="6"/>
      <c r="AZ59" s="37"/>
      <c r="BA59" s="38"/>
      <c r="BB59" s="52"/>
      <c r="BG59" s="26">
        <v>0.28125</v>
      </c>
    </row>
    <row r="60" spans="1:63" ht="15.95" customHeight="1" x14ac:dyDescent="0.15">
      <c r="A60" s="247">
        <f>D40</f>
        <v>0</v>
      </c>
      <c r="B60" s="248"/>
      <c r="C60" s="248"/>
      <c r="D60" s="248"/>
      <c r="E60" s="248"/>
      <c r="F60" s="248"/>
      <c r="G60" s="249"/>
      <c r="H60" s="250" t="e">
        <f>VLOOKUP(A60,$AZ$35:$BB$38,2,FALSE)</f>
        <v>#N/A</v>
      </c>
      <c r="I60" s="251"/>
      <c r="J60" s="251"/>
      <c r="K60" s="252"/>
      <c r="L60" s="253" t="e">
        <f>VLOOKUP(A60,$AZ$35:$BB$38,3,FALSE)</f>
        <v>#N/A</v>
      </c>
      <c r="M60" s="254"/>
      <c r="N60" s="254"/>
      <c r="O60" s="255"/>
      <c r="P60" s="250">
        <f>AO40</f>
        <v>0</v>
      </c>
      <c r="Q60" s="252"/>
      <c r="R60" s="256">
        <f>IF(ISERROR(VLOOKUP(A60,$AZ$35:$BB$38,3,0)),0,IF(VLOOKUP($A$60,$AZ$35:$BB$38,3,0)=0,0,VLOOKUP(A60,$AZ$35:$BB$38,3,0)))*$P$60</f>
        <v>0</v>
      </c>
      <c r="S60" s="257"/>
      <c r="T60" s="257"/>
      <c r="U60" s="258"/>
      <c r="V60" s="6"/>
      <c r="W60" s="290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2"/>
      <c r="AS60" s="6"/>
      <c r="AT60" s="6"/>
      <c r="AU60" s="6"/>
      <c r="AZ60" s="37" t="s">
        <v>97</v>
      </c>
      <c r="BA60" s="38" t="s">
        <v>98</v>
      </c>
      <c r="BB60" s="52">
        <f>ROUND(SUM($R$60:$U$62)*5/100,0)</f>
        <v>0</v>
      </c>
      <c r="BG60" s="26">
        <v>0.29166666666666702</v>
      </c>
      <c r="BK60" s="1" t="str">
        <f t="shared" si="0"/>
        <v>A58112</v>
      </c>
    </row>
    <row r="61" spans="1:63" ht="15.95" customHeight="1" x14ac:dyDescent="0.15">
      <c r="A61" s="247">
        <f>D42</f>
        <v>0</v>
      </c>
      <c r="B61" s="248"/>
      <c r="C61" s="248"/>
      <c r="D61" s="248"/>
      <c r="E61" s="248"/>
      <c r="F61" s="248"/>
      <c r="G61" s="249"/>
      <c r="H61" s="250" t="e">
        <f>IF(ISERROR(VLOOKUP(A61,$AZ$36:$BB$36,2,FALSE)),VLOOKUP(A61,$AZ$35:$BB$38,2,FALSE),$H$60)</f>
        <v>#N/A</v>
      </c>
      <c r="I61" s="251"/>
      <c r="J61" s="251"/>
      <c r="K61" s="252"/>
      <c r="L61" s="250" t="e">
        <f>IF(ISERROR(VLOOKUP($A$61,$AZ$36:$BB$36,3,FALSE)),VLOOKUP($A$61,$AZ$35:$BB$38,3,FALSE),$L$60)</f>
        <v>#N/A</v>
      </c>
      <c r="M61" s="251"/>
      <c r="N61" s="251"/>
      <c r="O61" s="252"/>
      <c r="P61" s="250">
        <f>AO42</f>
        <v>0</v>
      </c>
      <c r="Q61" s="252"/>
      <c r="R61" s="256">
        <f>IF(ISERROR(VLOOKUP(A61,$AZ$36:$BB$36,3,0)),IF(ISERROR(VLOOKUP($A$60,$AZ$35:$BB$38,3,0)),0,IF(ISERROR(VLOOKUP(A61,$AZ$35:$BB$38,3,0)),0,VLOOKUP(A61,$AZ$35:$BB$38,3,0))),$L$61)*$P$61</f>
        <v>0</v>
      </c>
      <c r="S61" s="257"/>
      <c r="T61" s="257"/>
      <c r="U61" s="258"/>
      <c r="V61" s="6"/>
      <c r="W61" s="290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2"/>
      <c r="AS61" s="6"/>
      <c r="AT61" s="6"/>
      <c r="AU61" s="6"/>
      <c r="AZ61" s="35"/>
      <c r="BA61" s="39"/>
      <c r="BB61" s="53"/>
      <c r="BG61" s="26">
        <v>0.30208333333333298</v>
      </c>
    </row>
    <row r="62" spans="1:63" ht="15.95" customHeight="1" x14ac:dyDescent="0.15">
      <c r="A62" s="247">
        <f>D44</f>
        <v>0</v>
      </c>
      <c r="B62" s="248"/>
      <c r="C62" s="248"/>
      <c r="D62" s="248"/>
      <c r="E62" s="248"/>
      <c r="F62" s="248"/>
      <c r="G62" s="249"/>
      <c r="H62" s="250" t="e">
        <f>IF(ISERROR(VLOOKUP(A62,$AZ$36:$BB$36,2,FALSE)),VLOOKUP(A62,$AZ$35:$BB$38,2,FALSE),$H$60)</f>
        <v>#N/A</v>
      </c>
      <c r="I62" s="251"/>
      <c r="J62" s="251"/>
      <c r="K62" s="252"/>
      <c r="L62" s="250" t="e">
        <f>IF(ISERROR(VLOOKUP($A$62,$AZ$36:$BB$36,3,FALSE)),VLOOKUP($A$62,$AZ$35:$BB$38,3,FALSE),$L$61)</f>
        <v>#N/A</v>
      </c>
      <c r="M62" s="251"/>
      <c r="N62" s="251"/>
      <c r="O62" s="252"/>
      <c r="P62" s="250">
        <f>AO44</f>
        <v>0</v>
      </c>
      <c r="Q62" s="252"/>
      <c r="R62" s="256">
        <f>IF(ISERROR(VLOOKUP(A62,$AZ$36:$BB$36,3,0)),IF(ISERROR(VLOOKUP($A$60,$AZ$35:$BB$38,3,0)),0,IF(ISERROR(VLOOKUP(A62,$AZ$35:$BB$38,3,0)),0,VLOOKUP(A62,$AZ$35:$BB$38,3,0))),$L$62)*$P$62</f>
        <v>0</v>
      </c>
      <c r="S62" s="257"/>
      <c r="T62" s="257"/>
      <c r="U62" s="258"/>
      <c r="V62" s="6"/>
      <c r="W62" s="293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5"/>
      <c r="AS62" s="6"/>
      <c r="AT62" s="6"/>
      <c r="AU62" s="6"/>
      <c r="AZ62" s="35" t="s">
        <v>86</v>
      </c>
      <c r="BA62" s="39" t="s">
        <v>87</v>
      </c>
      <c r="BB62" s="54">
        <f>ROUND(BE54*40/1000,0)</f>
        <v>54</v>
      </c>
      <c r="BG62" s="26">
        <v>0.3125</v>
      </c>
      <c r="BK62" s="1" t="str">
        <f t="shared" si="0"/>
        <v>A56110</v>
      </c>
    </row>
    <row r="63" spans="1:63" ht="15.95" customHeight="1" x14ac:dyDescent="0.15">
      <c r="A63" s="247" t="str">
        <f>D46</f>
        <v>通所型サービス同一建物減算１</v>
      </c>
      <c r="B63" s="248"/>
      <c r="C63" s="248"/>
      <c r="D63" s="248"/>
      <c r="E63" s="248"/>
      <c r="F63" s="248"/>
      <c r="G63" s="249"/>
      <c r="H63" s="250" t="str">
        <f>VLOOKUP(A63,$AZ$39:$BB$58,2,FALSE)</f>
        <v>A56105</v>
      </c>
      <c r="I63" s="251"/>
      <c r="J63" s="251"/>
      <c r="K63" s="252"/>
      <c r="L63" s="253">
        <f>VLOOKUP(A63,$AZ$39:$BB$58,3,FALSE)</f>
        <v>-376</v>
      </c>
      <c r="M63" s="254"/>
      <c r="N63" s="254"/>
      <c r="O63" s="255"/>
      <c r="P63" s="250">
        <f>AO46</f>
        <v>4</v>
      </c>
      <c r="Q63" s="252"/>
      <c r="R63" s="256">
        <f>IF(ISERROR(VLOOKUP($A$63,$AZ$39:$BB$58,3,0)),"",IF(AND(ISERR(VLOOKUP($A$57,$AZ$31:$BB$65,3,0)=0),ISERR(VLOOKUP($A$60,$AZ$31:$BB$65,3,0)=0)),"",VLOOKUP($A$63,$AZ$39:$BB$58,3,0)))</f>
        <v>-376</v>
      </c>
      <c r="S63" s="257"/>
      <c r="T63" s="257"/>
      <c r="U63" s="258"/>
      <c r="AZ63" s="35" t="s">
        <v>88</v>
      </c>
      <c r="BA63" s="39" t="s">
        <v>89</v>
      </c>
      <c r="BB63" s="54">
        <f>ROUND(BE54*22/1000,0)</f>
        <v>30</v>
      </c>
      <c r="BG63" s="26">
        <v>0.32291666666666702</v>
      </c>
      <c r="BK63" s="1" t="str">
        <f t="shared" si="0"/>
        <v>A56111</v>
      </c>
    </row>
    <row r="64" spans="1:63" ht="15.95" customHeight="1" x14ac:dyDescent="0.15">
      <c r="A64" s="247" t="str">
        <f>D48</f>
        <v>通所型サービス中山間地域等提供加算</v>
      </c>
      <c r="B64" s="248"/>
      <c r="C64" s="248"/>
      <c r="D64" s="248"/>
      <c r="E64" s="248"/>
      <c r="F64" s="248"/>
      <c r="G64" s="249"/>
      <c r="H64" s="250" t="str">
        <f>VLOOKUP(A64,$AZ$39:$BB$58,2,FALSE)</f>
        <v>A58110</v>
      </c>
      <c r="I64" s="251"/>
      <c r="J64" s="251"/>
      <c r="K64" s="252"/>
      <c r="L64" s="253">
        <f>VLOOKUP(A64,$AZ$39:$BB$58,3,FALSE)</f>
        <v>82</v>
      </c>
      <c r="M64" s="254"/>
      <c r="N64" s="254"/>
      <c r="O64" s="255"/>
      <c r="P64" s="250">
        <f>AO48</f>
        <v>3</v>
      </c>
      <c r="Q64" s="252"/>
      <c r="R64" s="256">
        <f>IF(ISERROR(VLOOKUP($A$64,$AZ$39:$BB$58,3,0)),"",IF(AND(ISERR(VLOOKUP($A$57,$AZ$31:$BB$65,3,0)=0),ISERR(VLOOKUP($A$60,$AZ$31:$BB$65,3,0)=0)),"",VLOOKUP($A$64,$AZ$39:$BB$58,3,0)))</f>
        <v>82</v>
      </c>
      <c r="S64" s="257"/>
      <c r="T64" s="257"/>
      <c r="U64" s="258"/>
      <c r="AZ64" s="35" t="s">
        <v>90</v>
      </c>
      <c r="BA64" s="39" t="s">
        <v>91</v>
      </c>
      <c r="BB64" s="54">
        <f>ROUND((BB63*90/100),0)</f>
        <v>27</v>
      </c>
      <c r="BG64" s="26">
        <v>0.33333333333333298</v>
      </c>
      <c r="BK64" s="1" t="str">
        <f t="shared" si="0"/>
        <v>A56113</v>
      </c>
    </row>
    <row r="65" spans="1:63" ht="17.25" customHeight="1" x14ac:dyDescent="0.15">
      <c r="A65" s="247">
        <f>D50</f>
        <v>0</v>
      </c>
      <c r="B65" s="248"/>
      <c r="C65" s="248"/>
      <c r="D65" s="248"/>
      <c r="E65" s="248"/>
      <c r="F65" s="248"/>
      <c r="G65" s="249"/>
      <c r="H65" s="250" t="e">
        <f>VLOOKUP(A65,$AZ$59:$BB$60,2,FALSE)</f>
        <v>#N/A</v>
      </c>
      <c r="I65" s="251"/>
      <c r="J65" s="251"/>
      <c r="K65" s="252"/>
      <c r="L65" s="253" t="e">
        <f>VLOOKUP(A65,$AZ$59:$BB$60,3,FALSE)</f>
        <v>#N/A</v>
      </c>
      <c r="M65" s="254"/>
      <c r="N65" s="254"/>
      <c r="O65" s="255"/>
      <c r="P65" s="250">
        <f>AO50</f>
        <v>0</v>
      </c>
      <c r="Q65" s="252"/>
      <c r="R65" s="256" t="str">
        <f>IF(ISERROR(VLOOKUP(A65,$AZ$59:$BB$60,3,0)),"",IF(VLOOKUP($A$60,$AZ$35:$BB$38,3,0)=0,"",VLOOKUP(A65,$AZ$59:$BB$60,3,0)))</f>
        <v/>
      </c>
      <c r="S65" s="257"/>
      <c r="T65" s="257"/>
      <c r="U65" s="258"/>
      <c r="AZ65" s="35" t="s">
        <v>92</v>
      </c>
      <c r="BA65" s="39" t="s">
        <v>93</v>
      </c>
      <c r="BB65" s="54">
        <f>ROUND((BB63*80/100),0)</f>
        <v>24</v>
      </c>
      <c r="BG65" s="26">
        <v>0.34375</v>
      </c>
      <c r="BK65" s="1" t="str">
        <f t="shared" si="0"/>
        <v>A56115</v>
      </c>
    </row>
    <row r="66" spans="1:63" ht="14.25" customHeight="1" x14ac:dyDescent="0.15">
      <c r="A66" s="259" t="str">
        <f>D52</f>
        <v>通所型サービス処遇改善加算Ⅰ</v>
      </c>
      <c r="B66" s="260"/>
      <c r="C66" s="260"/>
      <c r="D66" s="260"/>
      <c r="E66" s="260"/>
      <c r="F66" s="260"/>
      <c r="G66" s="261"/>
      <c r="H66" s="262" t="str">
        <f>VLOOKUP(A66,$AZ$61:$BB$65,2,FALSE)</f>
        <v>A56110</v>
      </c>
      <c r="I66" s="263"/>
      <c r="J66" s="263"/>
      <c r="K66" s="264"/>
      <c r="L66" s="265">
        <f>VLOOKUP(A66,$AZ$61:$BB$65,3,FALSE)</f>
        <v>54</v>
      </c>
      <c r="M66" s="266"/>
      <c r="N66" s="266"/>
      <c r="O66" s="267"/>
      <c r="P66" s="262">
        <f>AO52</f>
        <v>4</v>
      </c>
      <c r="Q66" s="264"/>
      <c r="R66" s="268">
        <f>IF(ISERROR(VLOOKUP(A66,$AZ$31:$BB$65,3,0)),"",IF(ISERROR(VLOOKUP($A$57,$AZ$31:$BB$65,3,0))=0,"",VLOOKUP(A66,$AZ$31:$BB$65,3,0)))</f>
        <v>54</v>
      </c>
      <c r="S66" s="269"/>
      <c r="T66" s="269"/>
      <c r="U66" s="270"/>
      <c r="BG66" s="26">
        <v>0.35416666666666702</v>
      </c>
    </row>
    <row r="67" spans="1:63" ht="15.75" customHeight="1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3"/>
      <c r="L67" s="241" t="s">
        <v>33</v>
      </c>
      <c r="M67" s="242"/>
      <c r="N67" s="242"/>
      <c r="O67" s="242"/>
      <c r="P67" s="242"/>
      <c r="Q67" s="243"/>
      <c r="R67" s="244">
        <f>SUM(R57:U62,IF(ISERROR(VLOOKUP($A$63,$AZ$41:$BB$52,3,0)),0,$R$63),IF(ISERROR(VLOOKUP($A$64,$AZ$41:$BB$52,3,0)),0,$R$64))</f>
        <v>1271</v>
      </c>
      <c r="S67" s="245"/>
      <c r="T67" s="245"/>
      <c r="U67" s="246"/>
      <c r="AE67" s="58"/>
      <c r="AF67" s="58"/>
      <c r="AG67" s="58"/>
      <c r="AH67" s="58"/>
      <c r="BG67" s="26">
        <v>0.36458333333333298</v>
      </c>
    </row>
    <row r="68" spans="1:63" ht="14.25" customHeight="1" x14ac:dyDescent="0.15">
      <c r="BG68" s="26">
        <v>0.375</v>
      </c>
    </row>
    <row r="69" spans="1:63" ht="15.75" customHeight="1" x14ac:dyDescent="0.15">
      <c r="R69" s="59"/>
      <c r="S69" s="59"/>
      <c r="T69" s="59"/>
      <c r="U69" s="59"/>
      <c r="BG69" s="26">
        <v>0.38541666666666702</v>
      </c>
    </row>
    <row r="70" spans="1:63" ht="15" customHeight="1" x14ac:dyDescent="0.15">
      <c r="R70" s="58"/>
      <c r="S70" s="58"/>
      <c r="T70" s="58"/>
      <c r="U70" s="58"/>
      <c r="BG70" s="26">
        <v>0.39583333333333298</v>
      </c>
    </row>
    <row r="71" spans="1:63" ht="17.25" customHeight="1" x14ac:dyDescent="0.15">
      <c r="BG71" s="26">
        <v>0.40625</v>
      </c>
    </row>
    <row r="72" spans="1:63" ht="17.25" customHeight="1" x14ac:dyDescent="0.15">
      <c r="BG72" s="26">
        <v>0.41666666666666702</v>
      </c>
    </row>
    <row r="73" spans="1:63" ht="15" customHeight="1" x14ac:dyDescent="0.15">
      <c r="BG73" s="26">
        <v>0.42708333333333298</v>
      </c>
    </row>
    <row r="74" spans="1:63" ht="15" customHeight="1" x14ac:dyDescent="0.15">
      <c r="BG74" s="26">
        <v>0.4375</v>
      </c>
    </row>
    <row r="75" spans="1:63" ht="14.25" customHeight="1" x14ac:dyDescent="0.15">
      <c r="BG75" s="26">
        <v>0.44791666666666702</v>
      </c>
    </row>
    <row r="76" spans="1:63" ht="15.75" customHeight="1" x14ac:dyDescent="0.15">
      <c r="BG76" s="26">
        <v>0.45833333333333298</v>
      </c>
    </row>
    <row r="77" spans="1:63" ht="15" customHeight="1" x14ac:dyDescent="0.15">
      <c r="BG77" s="26">
        <v>0.46875</v>
      </c>
    </row>
    <row r="78" spans="1:63" ht="15.75" customHeight="1" x14ac:dyDescent="0.15">
      <c r="BG78" s="26">
        <v>0.47916666666666702</v>
      </c>
    </row>
    <row r="79" spans="1:63" ht="15" customHeight="1" x14ac:dyDescent="0.15">
      <c r="BG79" s="26">
        <v>0.48958333333333298</v>
      </c>
    </row>
    <row r="80" spans="1:63" ht="15.75" customHeight="1" x14ac:dyDescent="0.15">
      <c r="BG80" s="26">
        <v>0.5</v>
      </c>
    </row>
    <row r="81" spans="59:59" ht="17.25" customHeight="1" x14ac:dyDescent="0.15">
      <c r="BG81" s="26">
        <v>0.51041666666666696</v>
      </c>
    </row>
    <row r="82" spans="59:59" ht="18" customHeight="1" x14ac:dyDescent="0.15">
      <c r="BG82" s="26">
        <v>0.52083333333333304</v>
      </c>
    </row>
    <row r="83" spans="59:59" ht="17.25" customHeight="1" x14ac:dyDescent="0.15">
      <c r="BG83" s="26">
        <v>0.53125</v>
      </c>
    </row>
    <row r="84" spans="59:59" ht="18" customHeight="1" x14ac:dyDescent="0.15">
      <c r="BG84" s="26">
        <v>0.54166666666666696</v>
      </c>
    </row>
    <row r="85" spans="59:59" ht="18" customHeight="1" x14ac:dyDescent="0.15">
      <c r="BG85" s="26">
        <v>0.55208333333333304</v>
      </c>
    </row>
    <row r="86" spans="59:59" ht="15.75" customHeight="1" x14ac:dyDescent="0.15">
      <c r="BG86" s="26">
        <v>0.5625</v>
      </c>
    </row>
    <row r="87" spans="59:59" ht="15" customHeight="1" x14ac:dyDescent="0.15">
      <c r="BG87" s="26">
        <v>0.57291666666666696</v>
      </c>
    </row>
    <row r="88" spans="59:59" ht="14.25" customHeight="1" x14ac:dyDescent="0.15">
      <c r="BG88" s="26">
        <v>0.58333333333333304</v>
      </c>
    </row>
    <row r="89" spans="59:59" ht="15" customHeight="1" x14ac:dyDescent="0.15">
      <c r="BG89" s="26">
        <v>0.59375</v>
      </c>
    </row>
    <row r="90" spans="59:59" ht="14.25" customHeight="1" x14ac:dyDescent="0.15">
      <c r="BG90" s="26">
        <v>0.60416666666666696</v>
      </c>
    </row>
    <row r="91" spans="59:59" ht="16.5" customHeight="1" x14ac:dyDescent="0.15">
      <c r="BG91" s="26">
        <v>0.61458333333333304</v>
      </c>
    </row>
    <row r="92" spans="59:59" ht="17.25" customHeight="1" x14ac:dyDescent="0.15">
      <c r="BG92" s="26">
        <v>0.625</v>
      </c>
    </row>
    <row r="93" spans="59:59" ht="17.25" customHeight="1" x14ac:dyDescent="0.15">
      <c r="BG93" s="26">
        <v>0.63541666666666696</v>
      </c>
    </row>
    <row r="94" spans="59:59" ht="17.25" customHeight="1" x14ac:dyDescent="0.15">
      <c r="BG94" s="26">
        <v>0.64583333333333304</v>
      </c>
    </row>
    <row r="95" spans="59:59" ht="18" customHeight="1" x14ac:dyDescent="0.15">
      <c r="BG95" s="26">
        <v>0.65625</v>
      </c>
    </row>
    <row r="96" spans="59:59" ht="16.5" customHeight="1" x14ac:dyDescent="0.15">
      <c r="BG96" s="26">
        <v>0.66666666666666696</v>
      </c>
    </row>
    <row r="97" spans="59:59" ht="18" customHeight="1" x14ac:dyDescent="0.15">
      <c r="BG97" s="26">
        <v>0.67708333333333304</v>
      </c>
    </row>
    <row r="98" spans="59:59" ht="17.25" customHeight="1" x14ac:dyDescent="0.15">
      <c r="BG98" s="26">
        <v>0.6875</v>
      </c>
    </row>
    <row r="99" spans="59:59" ht="15.75" customHeight="1" x14ac:dyDescent="0.15">
      <c r="BG99" s="26">
        <v>0.69791666666666696</v>
      </c>
    </row>
    <row r="100" spans="59:59" x14ac:dyDescent="0.15">
      <c r="BG100" s="26">
        <v>0.70833333333333304</v>
      </c>
    </row>
    <row r="101" spans="59:59" x14ac:dyDescent="0.15">
      <c r="BG101" s="26">
        <v>0.71875</v>
      </c>
    </row>
    <row r="102" spans="59:59" x14ac:dyDescent="0.15">
      <c r="BG102" s="26">
        <v>0.72916666666666696</v>
      </c>
    </row>
    <row r="103" spans="59:59" x14ac:dyDescent="0.15">
      <c r="BG103" s="26">
        <v>0.73958333333333304</v>
      </c>
    </row>
    <row r="104" spans="59:59" x14ac:dyDescent="0.15">
      <c r="BG104" s="26">
        <v>0.75</v>
      </c>
    </row>
    <row r="105" spans="59:59" x14ac:dyDescent="0.15">
      <c r="BG105" s="26">
        <v>0.76041666666666696</v>
      </c>
    </row>
    <row r="106" spans="59:59" x14ac:dyDescent="0.15">
      <c r="BG106" s="26">
        <v>0.77083333333333304</v>
      </c>
    </row>
    <row r="107" spans="59:59" x14ac:dyDescent="0.15">
      <c r="BG107" s="26">
        <v>0.78125</v>
      </c>
    </row>
    <row r="108" spans="59:59" x14ac:dyDescent="0.15">
      <c r="BG108" s="26">
        <v>0.79166666666666696</v>
      </c>
    </row>
    <row r="109" spans="59:59" x14ac:dyDescent="0.15">
      <c r="BG109" s="26">
        <v>0.80208333333333304</v>
      </c>
    </row>
    <row r="110" spans="59:59" x14ac:dyDescent="0.15">
      <c r="BG110" s="26">
        <v>0.8125</v>
      </c>
    </row>
    <row r="111" spans="59:59" x14ac:dyDescent="0.15">
      <c r="BG111" s="26">
        <v>0.82291666666666696</v>
      </c>
    </row>
    <row r="112" spans="59:59" x14ac:dyDescent="0.15">
      <c r="BG112" s="26">
        <v>0.83333333333333304</v>
      </c>
    </row>
    <row r="113" spans="59:59" x14ac:dyDescent="0.15">
      <c r="BG113" s="26">
        <v>0.84375</v>
      </c>
    </row>
    <row r="114" spans="59:59" x14ac:dyDescent="0.15">
      <c r="BG114" s="26">
        <v>0.85416666666666696</v>
      </c>
    </row>
    <row r="115" spans="59:59" x14ac:dyDescent="0.15">
      <c r="BG115" s="26">
        <v>0.86458333333333304</v>
      </c>
    </row>
    <row r="116" spans="59:59" x14ac:dyDescent="0.15">
      <c r="BG116" s="26">
        <v>0.875</v>
      </c>
    </row>
    <row r="117" spans="59:59" x14ac:dyDescent="0.15">
      <c r="BG117" s="26">
        <v>0.88541666666666696</v>
      </c>
    </row>
    <row r="118" spans="59:59" x14ac:dyDescent="0.15">
      <c r="BG118" s="26">
        <v>0.89583333333333304</v>
      </c>
    </row>
    <row r="119" spans="59:59" x14ac:dyDescent="0.15">
      <c r="BG119" s="26">
        <v>0.90625</v>
      </c>
    </row>
    <row r="120" spans="59:59" x14ac:dyDescent="0.15">
      <c r="BG120" s="26">
        <v>0.91666666666666696</v>
      </c>
    </row>
    <row r="121" spans="59:59" x14ac:dyDescent="0.15">
      <c r="BG121" s="26">
        <v>0.92708333333333304</v>
      </c>
    </row>
    <row r="122" spans="59:59" x14ac:dyDescent="0.15">
      <c r="BG122" s="26">
        <v>0.9375</v>
      </c>
    </row>
    <row r="123" spans="59:59" x14ac:dyDescent="0.15">
      <c r="BG123" s="26">
        <v>0.94791666666666696</v>
      </c>
    </row>
    <row r="124" spans="59:59" x14ac:dyDescent="0.15">
      <c r="BG124" s="26">
        <v>0.95833333333333304</v>
      </c>
    </row>
    <row r="125" spans="59:59" x14ac:dyDescent="0.15">
      <c r="BG125" s="26">
        <v>0.96875</v>
      </c>
    </row>
    <row r="126" spans="59:59" x14ac:dyDescent="0.15">
      <c r="BG126" s="26">
        <v>0.97916666666666696</v>
      </c>
    </row>
    <row r="127" spans="59:59" x14ac:dyDescent="0.15">
      <c r="BG127" s="26">
        <v>0.98958333333333304</v>
      </c>
    </row>
    <row r="458" spans="47:47" x14ac:dyDescent="0.15">
      <c r="AU458" s="2"/>
    </row>
    <row r="459" spans="47:47" x14ac:dyDescent="0.15">
      <c r="AU459" s="2"/>
    </row>
    <row r="460" spans="47:47" x14ac:dyDescent="0.15">
      <c r="AU460" s="2"/>
    </row>
    <row r="461" spans="47:47" x14ac:dyDescent="0.15">
      <c r="AU461" s="2"/>
    </row>
    <row r="462" spans="47:47" x14ac:dyDescent="0.15">
      <c r="AU462" s="2"/>
    </row>
    <row r="463" spans="47:47" x14ac:dyDescent="0.15">
      <c r="AU463" s="2"/>
    </row>
    <row r="464" spans="47:47" x14ac:dyDescent="0.15">
      <c r="AU464" s="2"/>
    </row>
    <row r="465" spans="47:47" x14ac:dyDescent="0.15">
      <c r="AU465" s="2"/>
    </row>
    <row r="466" spans="47:47" x14ac:dyDescent="0.15">
      <c r="AU466" s="2"/>
    </row>
    <row r="467" spans="47:47" x14ac:dyDescent="0.15">
      <c r="AU467" s="2"/>
    </row>
    <row r="468" spans="47:47" x14ac:dyDescent="0.15">
      <c r="AU468" s="2"/>
    </row>
    <row r="469" spans="47:47" x14ac:dyDescent="0.15">
      <c r="AU469" s="2"/>
    </row>
    <row r="470" spans="47:47" x14ac:dyDescent="0.15">
      <c r="AU470" s="2"/>
    </row>
    <row r="471" spans="47:47" x14ac:dyDescent="0.15">
      <c r="AU471" s="2"/>
    </row>
    <row r="472" spans="47:47" x14ac:dyDescent="0.15">
      <c r="AU472" s="2"/>
    </row>
    <row r="473" spans="47:47" x14ac:dyDescent="0.15">
      <c r="AU473" s="2"/>
    </row>
    <row r="474" spans="47:47" x14ac:dyDescent="0.15">
      <c r="AU474" s="2"/>
    </row>
    <row r="475" spans="47:47" x14ac:dyDescent="0.15">
      <c r="AU475" s="2"/>
    </row>
    <row r="476" spans="47:47" x14ac:dyDescent="0.15">
      <c r="AU476" s="2"/>
    </row>
    <row r="477" spans="47:47" x14ac:dyDescent="0.15">
      <c r="AU477" s="2"/>
    </row>
    <row r="478" spans="47:47" x14ac:dyDescent="0.15">
      <c r="AU478" s="2"/>
    </row>
    <row r="479" spans="47:47" x14ac:dyDescent="0.15">
      <c r="AU479" s="2"/>
    </row>
    <row r="480" spans="47:47" x14ac:dyDescent="0.15">
      <c r="AU480" s="2"/>
    </row>
    <row r="481" spans="47:47" x14ac:dyDescent="0.15">
      <c r="AU481" s="2"/>
    </row>
    <row r="482" spans="47:47" x14ac:dyDescent="0.15">
      <c r="AU482" s="2"/>
    </row>
    <row r="483" spans="47:47" x14ac:dyDescent="0.15">
      <c r="AU483" s="2"/>
    </row>
    <row r="484" spans="47:47" x14ac:dyDescent="0.15">
      <c r="AU484" s="2"/>
    </row>
    <row r="485" spans="47:47" x14ac:dyDescent="0.15">
      <c r="AU485" s="2"/>
    </row>
    <row r="486" spans="47:47" x14ac:dyDescent="0.15">
      <c r="AU486" s="2"/>
    </row>
    <row r="487" spans="47:47" x14ac:dyDescent="0.15">
      <c r="AU487" s="2"/>
    </row>
    <row r="488" spans="47:47" x14ac:dyDescent="0.15">
      <c r="AU488" s="2"/>
    </row>
    <row r="489" spans="47:47" x14ac:dyDescent="0.15">
      <c r="AU489" s="2"/>
    </row>
    <row r="490" spans="47:47" x14ac:dyDescent="0.15">
      <c r="AU490" s="2"/>
    </row>
    <row r="491" spans="47:47" x14ac:dyDescent="0.15">
      <c r="AU491" s="2"/>
    </row>
    <row r="492" spans="47:47" x14ac:dyDescent="0.15">
      <c r="AU492" s="2"/>
    </row>
    <row r="493" spans="47:47" x14ac:dyDescent="0.15">
      <c r="AU493" s="2"/>
    </row>
    <row r="494" spans="47:47" x14ac:dyDescent="0.15">
      <c r="AU494" s="2"/>
    </row>
    <row r="495" spans="47:47" x14ac:dyDescent="0.15">
      <c r="AU495" s="2"/>
    </row>
    <row r="496" spans="47:47" x14ac:dyDescent="0.15">
      <c r="AU496" s="2"/>
    </row>
    <row r="497" spans="47:47" x14ac:dyDescent="0.15">
      <c r="AU497" s="2"/>
    </row>
    <row r="498" spans="47:47" x14ac:dyDescent="0.15">
      <c r="AU498" s="2"/>
    </row>
    <row r="499" spans="47:47" x14ac:dyDescent="0.15">
      <c r="AU499" s="2"/>
    </row>
    <row r="500" spans="47:47" x14ac:dyDescent="0.15">
      <c r="AU500" s="2"/>
    </row>
    <row r="501" spans="47:47" x14ac:dyDescent="0.15">
      <c r="AU501" s="2"/>
    </row>
    <row r="502" spans="47:47" x14ac:dyDescent="0.15">
      <c r="AU502" s="2"/>
    </row>
    <row r="503" spans="47:47" x14ac:dyDescent="0.15">
      <c r="AU503" s="2"/>
    </row>
    <row r="504" spans="47:47" x14ac:dyDescent="0.15">
      <c r="AU504" s="2"/>
    </row>
    <row r="505" spans="47:47" x14ac:dyDescent="0.15">
      <c r="AU505" s="2"/>
    </row>
    <row r="506" spans="47:47" x14ac:dyDescent="0.15">
      <c r="AU506" s="2"/>
    </row>
    <row r="507" spans="47:47" x14ac:dyDescent="0.15">
      <c r="AU507" s="2"/>
    </row>
    <row r="508" spans="47:47" x14ac:dyDescent="0.15">
      <c r="AU508" s="2"/>
    </row>
    <row r="509" spans="47:47" x14ac:dyDescent="0.15">
      <c r="AU509" s="2"/>
    </row>
    <row r="510" spans="47:47" x14ac:dyDescent="0.15">
      <c r="AU510" s="2"/>
    </row>
    <row r="511" spans="47:47" x14ac:dyDescent="0.15">
      <c r="AU511" s="2"/>
    </row>
    <row r="512" spans="47:47" x14ac:dyDescent="0.15">
      <c r="AU512" s="2"/>
    </row>
    <row r="513" spans="47:47" x14ac:dyDescent="0.15">
      <c r="AU513" s="2"/>
    </row>
    <row r="514" spans="47:47" x14ac:dyDescent="0.15">
      <c r="AU514" s="2"/>
    </row>
    <row r="515" spans="47:47" x14ac:dyDescent="0.15">
      <c r="AU515" s="2"/>
    </row>
    <row r="516" spans="47:47" x14ac:dyDescent="0.15">
      <c r="AU516" s="2"/>
    </row>
    <row r="517" spans="47:47" x14ac:dyDescent="0.15">
      <c r="AU517" s="2"/>
    </row>
    <row r="518" spans="47:47" x14ac:dyDescent="0.15">
      <c r="AU518" s="2"/>
    </row>
    <row r="519" spans="47:47" x14ac:dyDescent="0.15">
      <c r="AU519" s="2"/>
    </row>
    <row r="520" spans="47:47" x14ac:dyDescent="0.15">
      <c r="AU520" s="2"/>
    </row>
    <row r="521" spans="47:47" x14ac:dyDescent="0.15">
      <c r="AU521" s="2"/>
    </row>
    <row r="522" spans="47:47" x14ac:dyDescent="0.15">
      <c r="AU522" s="2"/>
    </row>
    <row r="523" spans="47:47" x14ac:dyDescent="0.15">
      <c r="AU523" s="2"/>
    </row>
    <row r="524" spans="47:47" x14ac:dyDescent="0.15">
      <c r="AU524" s="2"/>
    </row>
    <row r="525" spans="47:47" x14ac:dyDescent="0.15">
      <c r="AU525" s="2"/>
    </row>
    <row r="526" spans="47:47" x14ac:dyDescent="0.15">
      <c r="AU526" s="2"/>
    </row>
    <row r="527" spans="47:47" x14ac:dyDescent="0.15">
      <c r="AU527" s="2"/>
    </row>
    <row r="528" spans="47:47" x14ac:dyDescent="0.15">
      <c r="AU528" s="2"/>
    </row>
    <row r="529" spans="47:47" x14ac:dyDescent="0.15">
      <c r="AU529" s="2"/>
    </row>
    <row r="530" spans="47:47" x14ac:dyDescent="0.15">
      <c r="AU530" s="2"/>
    </row>
    <row r="531" spans="47:47" x14ac:dyDescent="0.15">
      <c r="AU531" s="2"/>
    </row>
    <row r="532" spans="47:47" x14ac:dyDescent="0.15">
      <c r="AU532" s="2"/>
    </row>
    <row r="533" spans="47:47" x14ac:dyDescent="0.15">
      <c r="AU533" s="2"/>
    </row>
    <row r="534" spans="47:47" x14ac:dyDescent="0.15">
      <c r="AU534" s="2"/>
    </row>
    <row r="535" spans="47:47" x14ac:dyDescent="0.15">
      <c r="AU535" s="2"/>
    </row>
    <row r="536" spans="47:47" x14ac:dyDescent="0.15">
      <c r="AU536" s="2"/>
    </row>
    <row r="537" spans="47:47" x14ac:dyDescent="0.15">
      <c r="AU537" s="2"/>
    </row>
    <row r="538" spans="47:47" x14ac:dyDescent="0.15">
      <c r="AU538" s="2"/>
    </row>
    <row r="539" spans="47:47" x14ac:dyDescent="0.15">
      <c r="AU539" s="2"/>
    </row>
    <row r="540" spans="47:47" x14ac:dyDescent="0.15">
      <c r="AU540" s="2"/>
    </row>
    <row r="541" spans="47:47" x14ac:dyDescent="0.15">
      <c r="AU541" s="2"/>
    </row>
    <row r="542" spans="47:47" x14ac:dyDescent="0.15">
      <c r="AU542" s="2"/>
    </row>
    <row r="543" spans="47:47" x14ac:dyDescent="0.15">
      <c r="AU543" s="2"/>
    </row>
    <row r="544" spans="47:47" x14ac:dyDescent="0.15">
      <c r="AU544" s="2"/>
    </row>
    <row r="545" spans="47:47" x14ac:dyDescent="0.15">
      <c r="AU545" s="2"/>
    </row>
    <row r="546" spans="47:47" x14ac:dyDescent="0.15">
      <c r="AU546" s="2"/>
    </row>
    <row r="547" spans="47:47" x14ac:dyDescent="0.15">
      <c r="AU547" s="2"/>
    </row>
    <row r="548" spans="47:47" x14ac:dyDescent="0.15">
      <c r="AU548" s="2"/>
    </row>
    <row r="549" spans="47:47" x14ac:dyDescent="0.15">
      <c r="AU549" s="2"/>
    </row>
    <row r="550" spans="47:47" x14ac:dyDescent="0.15">
      <c r="AU550" s="2"/>
    </row>
    <row r="551" spans="47:47" x14ac:dyDescent="0.15">
      <c r="AU551" s="2"/>
    </row>
    <row r="552" spans="47:47" x14ac:dyDescent="0.15">
      <c r="AU552" s="2"/>
    </row>
    <row r="553" spans="47:47" x14ac:dyDescent="0.15">
      <c r="AU553" s="2"/>
    </row>
    <row r="554" spans="47:47" x14ac:dyDescent="0.15">
      <c r="AU554" s="2"/>
    </row>
    <row r="555" spans="47:47" x14ac:dyDescent="0.15">
      <c r="AU555" s="2"/>
    </row>
    <row r="556" spans="47:47" x14ac:dyDescent="0.15">
      <c r="AU556" s="2"/>
    </row>
    <row r="557" spans="47:47" x14ac:dyDescent="0.15">
      <c r="AU557" s="2"/>
    </row>
    <row r="558" spans="47:47" x14ac:dyDescent="0.15">
      <c r="AU558" s="2"/>
    </row>
    <row r="559" spans="47:47" x14ac:dyDescent="0.15">
      <c r="AU559" s="2"/>
    </row>
    <row r="560" spans="47:47" x14ac:dyDescent="0.15">
      <c r="AU560" s="2"/>
    </row>
    <row r="561" spans="47:47" x14ac:dyDescent="0.15">
      <c r="AU561" s="2"/>
    </row>
    <row r="562" spans="47:47" x14ac:dyDescent="0.15">
      <c r="AU562" s="2"/>
    </row>
    <row r="563" spans="47:47" x14ac:dyDescent="0.15">
      <c r="AU563" s="2"/>
    </row>
    <row r="564" spans="47:47" x14ac:dyDescent="0.15">
      <c r="AU564" s="2"/>
    </row>
    <row r="565" spans="47:47" x14ac:dyDescent="0.15">
      <c r="AU565" s="2"/>
    </row>
    <row r="566" spans="47:47" x14ac:dyDescent="0.15">
      <c r="AU566" s="2"/>
    </row>
    <row r="567" spans="47:47" x14ac:dyDescent="0.15">
      <c r="AU567" s="2"/>
    </row>
    <row r="568" spans="47:47" x14ac:dyDescent="0.15">
      <c r="AU568" s="2"/>
    </row>
    <row r="569" spans="47:47" x14ac:dyDescent="0.15">
      <c r="AU569" s="2"/>
    </row>
    <row r="570" spans="47:47" x14ac:dyDescent="0.15">
      <c r="AU570" s="2"/>
    </row>
    <row r="571" spans="47:47" x14ac:dyDescent="0.15">
      <c r="AU571" s="2"/>
    </row>
    <row r="572" spans="47:47" x14ac:dyDescent="0.15">
      <c r="AU572" s="2"/>
    </row>
    <row r="573" spans="47:47" x14ac:dyDescent="0.15">
      <c r="AU573" s="2"/>
    </row>
    <row r="574" spans="47:47" x14ac:dyDescent="0.15">
      <c r="AU574" s="2"/>
    </row>
    <row r="575" spans="47:47" x14ac:dyDescent="0.15">
      <c r="AU575" s="2"/>
    </row>
    <row r="576" spans="47:47" x14ac:dyDescent="0.15">
      <c r="AU576" s="2"/>
    </row>
    <row r="577" spans="47:47" x14ac:dyDescent="0.15">
      <c r="AU577" s="2"/>
    </row>
    <row r="578" spans="47:47" x14ac:dyDescent="0.15">
      <c r="AU578" s="2"/>
    </row>
    <row r="579" spans="47:47" x14ac:dyDescent="0.15">
      <c r="AU579" s="2"/>
    </row>
    <row r="580" spans="47:47" x14ac:dyDescent="0.15">
      <c r="AU580" s="2"/>
    </row>
    <row r="581" spans="47:47" x14ac:dyDescent="0.15">
      <c r="AU581" s="2"/>
    </row>
    <row r="582" spans="47:47" x14ac:dyDescent="0.15">
      <c r="AU582" s="2"/>
    </row>
    <row r="583" spans="47:47" x14ac:dyDescent="0.15">
      <c r="AU583" s="2"/>
    </row>
    <row r="584" spans="47:47" x14ac:dyDescent="0.15">
      <c r="AU584" s="2"/>
    </row>
    <row r="585" spans="47:47" x14ac:dyDescent="0.15">
      <c r="AU585" s="2"/>
    </row>
    <row r="586" spans="47:47" x14ac:dyDescent="0.15">
      <c r="AU586" s="2"/>
    </row>
    <row r="587" spans="47:47" x14ac:dyDescent="0.15">
      <c r="AU587" s="2"/>
    </row>
    <row r="588" spans="47:47" x14ac:dyDescent="0.15">
      <c r="AU588" s="2"/>
    </row>
    <row r="589" spans="47:47" x14ac:dyDescent="0.15">
      <c r="AU589" s="2"/>
    </row>
    <row r="590" spans="47:47" x14ac:dyDescent="0.15">
      <c r="AU590" s="2"/>
    </row>
    <row r="591" spans="47:47" x14ac:dyDescent="0.15">
      <c r="AU591" s="2"/>
    </row>
    <row r="592" spans="47:47" x14ac:dyDescent="0.15">
      <c r="AU592" s="2"/>
    </row>
    <row r="593" spans="47:47" x14ac:dyDescent="0.15">
      <c r="AU593" s="2"/>
    </row>
    <row r="594" spans="47:47" x14ac:dyDescent="0.15">
      <c r="AU594" s="2"/>
    </row>
    <row r="595" spans="47:47" x14ac:dyDescent="0.15">
      <c r="AU595" s="2"/>
    </row>
    <row r="596" spans="47:47" x14ac:dyDescent="0.15">
      <c r="AU596" s="2"/>
    </row>
    <row r="597" spans="47:47" x14ac:dyDescent="0.15">
      <c r="AU597" s="2"/>
    </row>
    <row r="598" spans="47:47" x14ac:dyDescent="0.15">
      <c r="AU598" s="2"/>
    </row>
    <row r="599" spans="47:47" x14ac:dyDescent="0.15">
      <c r="AU599" s="2"/>
    </row>
    <row r="600" spans="47:47" x14ac:dyDescent="0.15">
      <c r="AU600" s="2"/>
    </row>
    <row r="601" spans="47:47" x14ac:dyDescent="0.15">
      <c r="AU601" s="2"/>
    </row>
    <row r="602" spans="47:47" x14ac:dyDescent="0.15">
      <c r="AU602" s="2"/>
    </row>
    <row r="603" spans="47:47" x14ac:dyDescent="0.15">
      <c r="AU603" s="2"/>
    </row>
    <row r="604" spans="47:47" x14ac:dyDescent="0.15">
      <c r="AU604" s="2"/>
    </row>
    <row r="605" spans="47:47" x14ac:dyDescent="0.15">
      <c r="AU605" s="2"/>
    </row>
    <row r="606" spans="47:47" x14ac:dyDescent="0.15">
      <c r="AU606" s="2"/>
    </row>
    <row r="607" spans="47:47" x14ac:dyDescent="0.15">
      <c r="AU607" s="2"/>
    </row>
    <row r="608" spans="47:47" x14ac:dyDescent="0.15">
      <c r="AU608" s="2"/>
    </row>
    <row r="609" spans="47:47" x14ac:dyDescent="0.15">
      <c r="AU609" s="2"/>
    </row>
    <row r="610" spans="47:47" x14ac:dyDescent="0.15">
      <c r="AU610" s="2"/>
    </row>
    <row r="611" spans="47:47" x14ac:dyDescent="0.15">
      <c r="AU611" s="2"/>
    </row>
    <row r="612" spans="47:47" x14ac:dyDescent="0.15">
      <c r="AU612" s="2"/>
    </row>
    <row r="613" spans="47:47" x14ac:dyDescent="0.15">
      <c r="AU613" s="2"/>
    </row>
    <row r="614" spans="47:47" x14ac:dyDescent="0.15">
      <c r="AU614" s="2"/>
    </row>
    <row r="615" spans="47:47" x14ac:dyDescent="0.15">
      <c r="AU615" s="2"/>
    </row>
    <row r="616" spans="47:47" x14ac:dyDescent="0.15">
      <c r="AU616" s="2"/>
    </row>
    <row r="617" spans="47:47" x14ac:dyDescent="0.15">
      <c r="AU617" s="2"/>
    </row>
    <row r="618" spans="47:47" x14ac:dyDescent="0.15">
      <c r="AU618" s="2"/>
    </row>
    <row r="619" spans="47:47" x14ac:dyDescent="0.15">
      <c r="AU619" s="2"/>
    </row>
    <row r="620" spans="47:47" x14ac:dyDescent="0.15">
      <c r="AU620" s="2"/>
    </row>
    <row r="621" spans="47:47" x14ac:dyDescent="0.15">
      <c r="AU621" s="2"/>
    </row>
    <row r="622" spans="47:47" x14ac:dyDescent="0.15">
      <c r="AU622" s="2"/>
    </row>
    <row r="623" spans="47:47" x14ac:dyDescent="0.15">
      <c r="AU623" s="2"/>
    </row>
    <row r="624" spans="47:47" x14ac:dyDescent="0.15">
      <c r="AU624" s="2"/>
    </row>
    <row r="625" spans="47:47" x14ac:dyDescent="0.15">
      <c r="AU625" s="2"/>
    </row>
    <row r="626" spans="47:47" x14ac:dyDescent="0.15">
      <c r="AU626" s="2"/>
    </row>
    <row r="627" spans="47:47" x14ac:dyDescent="0.15">
      <c r="AU627" s="2"/>
    </row>
    <row r="628" spans="47:47" x14ac:dyDescent="0.15">
      <c r="AU628" s="2"/>
    </row>
    <row r="629" spans="47:47" x14ac:dyDescent="0.15">
      <c r="AU629" s="2"/>
    </row>
    <row r="630" spans="47:47" x14ac:dyDescent="0.15">
      <c r="AU630" s="2"/>
    </row>
    <row r="631" spans="47:47" x14ac:dyDescent="0.15">
      <c r="AU631" s="2"/>
    </row>
    <row r="632" spans="47:47" x14ac:dyDescent="0.15">
      <c r="AU632" s="2"/>
    </row>
    <row r="633" spans="47:47" x14ac:dyDescent="0.15">
      <c r="AU633" s="2"/>
    </row>
    <row r="634" spans="47:47" x14ac:dyDescent="0.15">
      <c r="AU634" s="2"/>
    </row>
    <row r="635" spans="47:47" x14ac:dyDescent="0.15">
      <c r="AU635" s="2"/>
    </row>
    <row r="636" spans="47:47" x14ac:dyDescent="0.15">
      <c r="AU636" s="2"/>
    </row>
    <row r="637" spans="47:47" x14ac:dyDescent="0.15">
      <c r="AU637" s="2"/>
    </row>
    <row r="638" spans="47:47" x14ac:dyDescent="0.15">
      <c r="AU638" s="2"/>
    </row>
    <row r="639" spans="47:47" x14ac:dyDescent="0.15">
      <c r="AU639" s="2"/>
    </row>
    <row r="640" spans="47:47" x14ac:dyDescent="0.15">
      <c r="AU640" s="2"/>
    </row>
    <row r="641" spans="47:47" x14ac:dyDescent="0.15">
      <c r="AU641" s="2"/>
    </row>
    <row r="642" spans="47:47" x14ac:dyDescent="0.15">
      <c r="AU642" s="2"/>
    </row>
    <row r="643" spans="47:47" x14ac:dyDescent="0.15">
      <c r="AU643" s="2"/>
    </row>
    <row r="644" spans="47:47" x14ac:dyDescent="0.15">
      <c r="AU644" s="2"/>
    </row>
    <row r="645" spans="47:47" x14ac:dyDescent="0.15">
      <c r="AU645" s="2"/>
    </row>
    <row r="646" spans="47:47" x14ac:dyDescent="0.15">
      <c r="AU646" s="2"/>
    </row>
    <row r="647" spans="47:47" x14ac:dyDescent="0.15">
      <c r="AU647" s="2"/>
    </row>
    <row r="648" spans="47:47" x14ac:dyDescent="0.15">
      <c r="AU648" s="2"/>
    </row>
    <row r="649" spans="47:47" x14ac:dyDescent="0.15">
      <c r="AU649" s="2"/>
    </row>
    <row r="650" spans="47:47" x14ac:dyDescent="0.15">
      <c r="AU650" s="2"/>
    </row>
    <row r="651" spans="47:47" x14ac:dyDescent="0.15">
      <c r="AU651" s="2"/>
    </row>
    <row r="652" spans="47:47" x14ac:dyDescent="0.15">
      <c r="AU652" s="2"/>
    </row>
    <row r="653" spans="47:47" x14ac:dyDescent="0.15">
      <c r="AU653" s="2"/>
    </row>
    <row r="654" spans="47:47" x14ac:dyDescent="0.15">
      <c r="AU654" s="2"/>
    </row>
    <row r="655" spans="47:47" x14ac:dyDescent="0.15">
      <c r="AU655" s="2"/>
    </row>
    <row r="656" spans="47:47" x14ac:dyDescent="0.15">
      <c r="AU656" s="2"/>
    </row>
    <row r="657" spans="47:47" x14ac:dyDescent="0.15">
      <c r="AU657" s="2"/>
    </row>
    <row r="658" spans="47:47" x14ac:dyDescent="0.15">
      <c r="AU658" s="2"/>
    </row>
    <row r="659" spans="47:47" x14ac:dyDescent="0.15">
      <c r="AU659" s="2"/>
    </row>
    <row r="660" spans="47:47" x14ac:dyDescent="0.15">
      <c r="AU660" s="2"/>
    </row>
    <row r="661" spans="47:47" x14ac:dyDescent="0.15">
      <c r="AU661" s="2"/>
    </row>
    <row r="662" spans="47:47" x14ac:dyDescent="0.15">
      <c r="AU662" s="2"/>
    </row>
    <row r="663" spans="47:47" x14ac:dyDescent="0.15">
      <c r="AU663" s="2"/>
    </row>
    <row r="664" spans="47:47" x14ac:dyDescent="0.15">
      <c r="AU664" s="2"/>
    </row>
    <row r="665" spans="47:47" x14ac:dyDescent="0.15">
      <c r="AU665" s="2"/>
    </row>
    <row r="666" spans="47:47" x14ac:dyDescent="0.15">
      <c r="AU666" s="2"/>
    </row>
    <row r="667" spans="47:47" x14ac:dyDescent="0.15">
      <c r="AU667" s="2"/>
    </row>
    <row r="668" spans="47:47" x14ac:dyDescent="0.15">
      <c r="AU668" s="2"/>
    </row>
    <row r="669" spans="47:47" x14ac:dyDescent="0.15">
      <c r="AU669" s="2"/>
    </row>
    <row r="670" spans="47:47" x14ac:dyDescent="0.15">
      <c r="AU670" s="2"/>
    </row>
    <row r="671" spans="47:47" x14ac:dyDescent="0.15">
      <c r="AU671" s="2"/>
    </row>
    <row r="672" spans="47:47" x14ac:dyDescent="0.15">
      <c r="AU672" s="2"/>
    </row>
    <row r="673" spans="47:47" x14ac:dyDescent="0.15">
      <c r="AU673" s="2"/>
    </row>
    <row r="674" spans="47:47" x14ac:dyDescent="0.15">
      <c r="AU674" s="2"/>
    </row>
    <row r="675" spans="47:47" x14ac:dyDescent="0.15">
      <c r="AU675" s="2"/>
    </row>
    <row r="676" spans="47:47" x14ac:dyDescent="0.15">
      <c r="AU676" s="2"/>
    </row>
    <row r="677" spans="47:47" x14ac:dyDescent="0.15">
      <c r="AU677" s="2"/>
    </row>
    <row r="678" spans="47:47" x14ac:dyDescent="0.15">
      <c r="AU678" s="2"/>
    </row>
    <row r="679" spans="47:47" x14ac:dyDescent="0.15">
      <c r="AU679" s="2"/>
    </row>
    <row r="680" spans="47:47" x14ac:dyDescent="0.15">
      <c r="AU680" s="2"/>
    </row>
    <row r="681" spans="47:47" x14ac:dyDescent="0.15">
      <c r="AU681" s="2"/>
    </row>
    <row r="682" spans="47:47" x14ac:dyDescent="0.15">
      <c r="AU682" s="2"/>
    </row>
    <row r="683" spans="47:47" x14ac:dyDescent="0.15">
      <c r="AU683" s="2"/>
    </row>
    <row r="684" spans="47:47" x14ac:dyDescent="0.15">
      <c r="AU684" s="2"/>
    </row>
    <row r="685" spans="47:47" x14ac:dyDescent="0.15">
      <c r="AU685" s="2"/>
    </row>
    <row r="686" spans="47:47" x14ac:dyDescent="0.15">
      <c r="AU686" s="2"/>
    </row>
    <row r="687" spans="47:47" x14ac:dyDescent="0.15">
      <c r="AU687" s="2"/>
    </row>
    <row r="688" spans="47:47" x14ac:dyDescent="0.15">
      <c r="AU688" s="2"/>
    </row>
    <row r="689" spans="47:47" x14ac:dyDescent="0.15">
      <c r="AU689" s="2"/>
    </row>
    <row r="690" spans="47:47" x14ac:dyDescent="0.15">
      <c r="AU690" s="2"/>
    </row>
    <row r="691" spans="47:47" x14ac:dyDescent="0.15">
      <c r="AU691" s="2"/>
    </row>
    <row r="692" spans="47:47" x14ac:dyDescent="0.15">
      <c r="AU692" s="2"/>
    </row>
    <row r="693" spans="47:47" x14ac:dyDescent="0.15">
      <c r="AU693" s="2"/>
    </row>
    <row r="694" spans="47:47" x14ac:dyDescent="0.15">
      <c r="AU694" s="2"/>
    </row>
    <row r="695" spans="47:47" x14ac:dyDescent="0.15">
      <c r="AU695" s="2"/>
    </row>
    <row r="696" spans="47:47" x14ac:dyDescent="0.15">
      <c r="AU696" s="2"/>
    </row>
    <row r="697" spans="47:47" x14ac:dyDescent="0.15">
      <c r="AU697" s="2"/>
    </row>
    <row r="698" spans="47:47" x14ac:dyDescent="0.15">
      <c r="AU698" s="2"/>
    </row>
    <row r="699" spans="47:47" x14ac:dyDescent="0.15">
      <c r="AU699" s="2"/>
    </row>
    <row r="700" spans="47:47" x14ac:dyDescent="0.15">
      <c r="AU700" s="2"/>
    </row>
    <row r="701" spans="47:47" x14ac:dyDescent="0.15">
      <c r="AU701" s="2"/>
    </row>
    <row r="702" spans="47:47" x14ac:dyDescent="0.15">
      <c r="AU702" s="2"/>
    </row>
    <row r="703" spans="47:47" x14ac:dyDescent="0.15">
      <c r="AU703" s="2"/>
    </row>
    <row r="704" spans="47:47" x14ac:dyDescent="0.15">
      <c r="AU704" s="2"/>
    </row>
    <row r="705" spans="47:47" x14ac:dyDescent="0.15">
      <c r="AU705" s="2"/>
    </row>
    <row r="706" spans="47:47" x14ac:dyDescent="0.15">
      <c r="AU706" s="2"/>
    </row>
    <row r="707" spans="47:47" x14ac:dyDescent="0.15">
      <c r="AU707" s="2"/>
    </row>
    <row r="708" spans="47:47" x14ac:dyDescent="0.15">
      <c r="AU708" s="2"/>
    </row>
    <row r="709" spans="47:47" x14ac:dyDescent="0.15">
      <c r="AU709" s="2"/>
    </row>
    <row r="710" spans="47:47" x14ac:dyDescent="0.15">
      <c r="AU710" s="2"/>
    </row>
    <row r="711" spans="47:47" x14ac:dyDescent="0.15">
      <c r="AU711" s="2"/>
    </row>
    <row r="712" spans="47:47" x14ac:dyDescent="0.15">
      <c r="AU712" s="2"/>
    </row>
    <row r="713" spans="47:47" x14ac:dyDescent="0.15">
      <c r="AU713" s="2"/>
    </row>
    <row r="714" spans="47:47" x14ac:dyDescent="0.15">
      <c r="AU714" s="2"/>
    </row>
    <row r="715" spans="47:47" x14ac:dyDescent="0.15">
      <c r="AU715" s="2"/>
    </row>
    <row r="716" spans="47:47" x14ac:dyDescent="0.15">
      <c r="AU716" s="2"/>
    </row>
    <row r="717" spans="47:47" x14ac:dyDescent="0.15">
      <c r="AU717" s="2"/>
    </row>
    <row r="718" spans="47:47" x14ac:dyDescent="0.15">
      <c r="AU718" s="2"/>
    </row>
    <row r="719" spans="47:47" x14ac:dyDescent="0.15">
      <c r="AU719" s="2"/>
    </row>
    <row r="720" spans="47:47" x14ac:dyDescent="0.15">
      <c r="AU720" s="2"/>
    </row>
    <row r="721" spans="47:47" x14ac:dyDescent="0.15">
      <c r="AU721" s="2"/>
    </row>
    <row r="722" spans="47:47" x14ac:dyDescent="0.15">
      <c r="AU722" s="2"/>
    </row>
    <row r="723" spans="47:47" x14ac:dyDescent="0.15">
      <c r="AU723" s="2"/>
    </row>
    <row r="724" spans="47:47" x14ac:dyDescent="0.15">
      <c r="AU724" s="2"/>
    </row>
    <row r="725" spans="47:47" x14ac:dyDescent="0.15">
      <c r="AU725" s="2"/>
    </row>
    <row r="726" spans="47:47" x14ac:dyDescent="0.15">
      <c r="AU726" s="2"/>
    </row>
    <row r="727" spans="47:47" x14ac:dyDescent="0.15">
      <c r="AU727" s="2"/>
    </row>
    <row r="728" spans="47:47" x14ac:dyDescent="0.15">
      <c r="AU728" s="2"/>
    </row>
    <row r="729" spans="47:47" x14ac:dyDescent="0.15">
      <c r="AU729" s="2"/>
    </row>
    <row r="730" spans="47:47" x14ac:dyDescent="0.15">
      <c r="AU730" s="2"/>
    </row>
    <row r="731" spans="47:47" x14ac:dyDescent="0.15">
      <c r="AU731" s="2"/>
    </row>
    <row r="732" spans="47:47" x14ac:dyDescent="0.15">
      <c r="AU732" s="2"/>
    </row>
    <row r="733" spans="47:47" x14ac:dyDescent="0.15">
      <c r="AU733" s="2"/>
    </row>
    <row r="734" spans="47:47" x14ac:dyDescent="0.15">
      <c r="AU734" s="2"/>
    </row>
    <row r="735" spans="47:47" x14ac:dyDescent="0.15">
      <c r="AU735" s="2"/>
    </row>
    <row r="736" spans="47:47" x14ac:dyDescent="0.15">
      <c r="AU736" s="2"/>
    </row>
    <row r="737" spans="47:47" x14ac:dyDescent="0.15">
      <c r="AU737" s="2"/>
    </row>
    <row r="738" spans="47:47" x14ac:dyDescent="0.15">
      <c r="AU738" s="2"/>
    </row>
    <row r="739" spans="47:47" x14ac:dyDescent="0.15">
      <c r="AU739" s="2"/>
    </row>
    <row r="740" spans="47:47" x14ac:dyDescent="0.15">
      <c r="AU740" s="2"/>
    </row>
    <row r="741" spans="47:47" x14ac:dyDescent="0.15">
      <c r="AU741" s="2"/>
    </row>
    <row r="742" spans="47:47" x14ac:dyDescent="0.15">
      <c r="AU742" s="2"/>
    </row>
    <row r="743" spans="47:47" x14ac:dyDescent="0.15">
      <c r="AU743" s="2"/>
    </row>
    <row r="744" spans="47:47" x14ac:dyDescent="0.15">
      <c r="AU744" s="2"/>
    </row>
    <row r="745" spans="47:47" x14ac:dyDescent="0.15">
      <c r="AU745" s="2"/>
    </row>
    <row r="746" spans="47:47" x14ac:dyDescent="0.15">
      <c r="AU746" s="2"/>
    </row>
    <row r="747" spans="47:47" x14ac:dyDescent="0.15">
      <c r="AU747" s="2"/>
    </row>
    <row r="748" spans="47:47" x14ac:dyDescent="0.15">
      <c r="AU748" s="2"/>
    </row>
    <row r="749" spans="47:47" x14ac:dyDescent="0.15">
      <c r="AU749" s="2"/>
    </row>
    <row r="750" spans="47:47" x14ac:dyDescent="0.15">
      <c r="AU750" s="2"/>
    </row>
    <row r="751" spans="47:47" x14ac:dyDescent="0.15">
      <c r="AU751" s="2"/>
    </row>
    <row r="752" spans="47:47" x14ac:dyDescent="0.15">
      <c r="AU752" s="2"/>
    </row>
    <row r="753" spans="47:47" x14ac:dyDescent="0.15">
      <c r="AU753" s="2"/>
    </row>
    <row r="754" spans="47:47" x14ac:dyDescent="0.15">
      <c r="AU754" s="2"/>
    </row>
    <row r="755" spans="47:47" x14ac:dyDescent="0.15">
      <c r="AU755" s="2"/>
    </row>
    <row r="756" spans="47:47" x14ac:dyDescent="0.15">
      <c r="AU756" s="2"/>
    </row>
    <row r="757" spans="47:47" x14ac:dyDescent="0.15">
      <c r="AU757" s="2"/>
    </row>
    <row r="758" spans="47:47" x14ac:dyDescent="0.15">
      <c r="AU758" s="2"/>
    </row>
    <row r="759" spans="47:47" x14ac:dyDescent="0.15">
      <c r="AU759" s="2"/>
    </row>
    <row r="760" spans="47:47" x14ac:dyDescent="0.15">
      <c r="AU760" s="2"/>
    </row>
    <row r="761" spans="47:47" x14ac:dyDescent="0.15">
      <c r="AU761" s="2"/>
    </row>
    <row r="762" spans="47:47" x14ac:dyDescent="0.15">
      <c r="AU762" s="2"/>
    </row>
    <row r="763" spans="47:47" x14ac:dyDescent="0.15">
      <c r="AU763" s="2"/>
    </row>
    <row r="764" spans="47:47" x14ac:dyDescent="0.15">
      <c r="AU764" s="2"/>
    </row>
    <row r="765" spans="47:47" x14ac:dyDescent="0.15">
      <c r="AU765" s="2"/>
    </row>
    <row r="766" spans="47:47" x14ac:dyDescent="0.15">
      <c r="AU766" s="2"/>
    </row>
    <row r="767" spans="47:47" x14ac:dyDescent="0.15">
      <c r="AU767" s="2"/>
    </row>
    <row r="768" spans="47:47" x14ac:dyDescent="0.15">
      <c r="AU768" s="2"/>
    </row>
    <row r="769" spans="47:47" x14ac:dyDescent="0.15">
      <c r="AU769" s="2"/>
    </row>
    <row r="770" spans="47:47" x14ac:dyDescent="0.15">
      <c r="AU770" s="2"/>
    </row>
    <row r="771" spans="47:47" x14ac:dyDescent="0.15">
      <c r="AU771" s="2"/>
    </row>
    <row r="772" spans="47:47" x14ac:dyDescent="0.15">
      <c r="AU772" s="2"/>
    </row>
    <row r="773" spans="47:47" x14ac:dyDescent="0.15">
      <c r="AU773" s="2"/>
    </row>
    <row r="774" spans="47:47" x14ac:dyDescent="0.15">
      <c r="AU774" s="2"/>
    </row>
    <row r="775" spans="47:47" x14ac:dyDescent="0.15">
      <c r="AU775" s="2"/>
    </row>
    <row r="776" spans="47:47" x14ac:dyDescent="0.15">
      <c r="AU776" s="2"/>
    </row>
    <row r="777" spans="47:47" x14ac:dyDescent="0.15">
      <c r="AU777" s="2"/>
    </row>
    <row r="778" spans="47:47" x14ac:dyDescent="0.15">
      <c r="AU778" s="2"/>
    </row>
    <row r="779" spans="47:47" x14ac:dyDescent="0.15">
      <c r="AU779" s="2"/>
    </row>
    <row r="780" spans="47:47" x14ac:dyDescent="0.15">
      <c r="AU780" s="2"/>
    </row>
    <row r="781" spans="47:47" x14ac:dyDescent="0.15">
      <c r="AU781" s="2"/>
    </row>
    <row r="782" spans="47:47" x14ac:dyDescent="0.15">
      <c r="AU782" s="2"/>
    </row>
    <row r="783" spans="47:47" x14ac:dyDescent="0.15">
      <c r="AU783" s="2"/>
    </row>
    <row r="784" spans="47:47" x14ac:dyDescent="0.15">
      <c r="AU784" s="2"/>
    </row>
    <row r="785" spans="47:47" x14ac:dyDescent="0.15">
      <c r="AU785" s="2"/>
    </row>
    <row r="786" spans="47:47" x14ac:dyDescent="0.15">
      <c r="AU786" s="2"/>
    </row>
    <row r="787" spans="47:47" x14ac:dyDescent="0.15">
      <c r="AU787" s="2"/>
    </row>
    <row r="788" spans="47:47" x14ac:dyDescent="0.15">
      <c r="AU788" s="2"/>
    </row>
    <row r="789" spans="47:47" x14ac:dyDescent="0.15">
      <c r="AU789" s="2"/>
    </row>
    <row r="790" spans="47:47" x14ac:dyDescent="0.15">
      <c r="AU790" s="2"/>
    </row>
    <row r="791" spans="47:47" x14ac:dyDescent="0.15">
      <c r="AU791" s="2"/>
    </row>
    <row r="792" spans="47:47" x14ac:dyDescent="0.15">
      <c r="AU792" s="2"/>
    </row>
    <row r="793" spans="47:47" x14ac:dyDescent="0.15">
      <c r="AU793" s="2"/>
    </row>
    <row r="794" spans="47:47" x14ac:dyDescent="0.15">
      <c r="AU794" s="2"/>
    </row>
    <row r="795" spans="47:47" x14ac:dyDescent="0.15">
      <c r="AU795" s="2"/>
    </row>
    <row r="796" spans="47:47" x14ac:dyDescent="0.15">
      <c r="AU796" s="2"/>
    </row>
    <row r="797" spans="47:47" x14ac:dyDescent="0.15">
      <c r="AU797" s="2"/>
    </row>
    <row r="798" spans="47:47" x14ac:dyDescent="0.15">
      <c r="AU798" s="2"/>
    </row>
    <row r="799" spans="47:47" x14ac:dyDescent="0.15">
      <c r="AU799" s="2"/>
    </row>
    <row r="800" spans="47:47" x14ac:dyDescent="0.15">
      <c r="AU800" s="2"/>
    </row>
    <row r="801" spans="47:47" x14ac:dyDescent="0.15">
      <c r="AU801" s="2"/>
    </row>
    <row r="802" spans="47:47" x14ac:dyDescent="0.15">
      <c r="AU802" s="2"/>
    </row>
    <row r="803" spans="47:47" x14ac:dyDescent="0.15">
      <c r="AU803" s="2"/>
    </row>
    <row r="804" spans="47:47" x14ac:dyDescent="0.15">
      <c r="AU804" s="2"/>
    </row>
    <row r="805" spans="47:47" x14ac:dyDescent="0.15">
      <c r="AU805" s="2"/>
    </row>
    <row r="806" spans="47:47" x14ac:dyDescent="0.15">
      <c r="AU806" s="2"/>
    </row>
    <row r="807" spans="47:47" x14ac:dyDescent="0.15">
      <c r="AU807" s="2"/>
    </row>
    <row r="808" spans="47:47" x14ac:dyDescent="0.15">
      <c r="AU808" s="2"/>
    </row>
    <row r="809" spans="47:47" x14ac:dyDescent="0.15">
      <c r="AU809" s="2"/>
    </row>
    <row r="810" spans="47:47" x14ac:dyDescent="0.15">
      <c r="AU810" s="2"/>
    </row>
    <row r="811" spans="47:47" x14ac:dyDescent="0.15">
      <c r="AU811" s="2"/>
    </row>
    <row r="812" spans="47:47" x14ac:dyDescent="0.15">
      <c r="AU812" s="2"/>
    </row>
    <row r="813" spans="47:47" x14ac:dyDescent="0.15">
      <c r="AU813" s="2"/>
    </row>
    <row r="814" spans="47:47" x14ac:dyDescent="0.15">
      <c r="AU814" s="2"/>
    </row>
    <row r="815" spans="47:47" x14ac:dyDescent="0.15">
      <c r="AU815" s="2"/>
    </row>
    <row r="816" spans="47:47" x14ac:dyDescent="0.15">
      <c r="AU816" s="2"/>
    </row>
    <row r="817" spans="47:47" x14ac:dyDescent="0.15">
      <c r="AU817" s="2"/>
    </row>
    <row r="818" spans="47:47" x14ac:dyDescent="0.15">
      <c r="AU818" s="2"/>
    </row>
    <row r="819" spans="47:47" x14ac:dyDescent="0.15">
      <c r="AU819" s="2"/>
    </row>
    <row r="820" spans="47:47" x14ac:dyDescent="0.15">
      <c r="AU820" s="2"/>
    </row>
    <row r="821" spans="47:47" x14ac:dyDescent="0.15">
      <c r="AU821" s="2"/>
    </row>
    <row r="822" spans="47:47" x14ac:dyDescent="0.15">
      <c r="AU822" s="2"/>
    </row>
    <row r="823" spans="47:47" x14ac:dyDescent="0.15">
      <c r="AU823" s="2"/>
    </row>
    <row r="824" spans="47:47" x14ac:dyDescent="0.15">
      <c r="AU824" s="2"/>
    </row>
    <row r="825" spans="47:47" x14ac:dyDescent="0.15">
      <c r="AU825" s="2"/>
    </row>
    <row r="826" spans="47:47" x14ac:dyDescent="0.15">
      <c r="AU826" s="2"/>
    </row>
    <row r="827" spans="47:47" x14ac:dyDescent="0.15">
      <c r="AU827" s="2"/>
    </row>
    <row r="828" spans="47:47" x14ac:dyDescent="0.15">
      <c r="AU828" s="2"/>
    </row>
    <row r="829" spans="47:47" x14ac:dyDescent="0.15">
      <c r="AU829" s="2"/>
    </row>
    <row r="830" spans="47:47" x14ac:dyDescent="0.15">
      <c r="AU830" s="2"/>
    </row>
    <row r="831" spans="47:47" x14ac:dyDescent="0.15">
      <c r="AU831" s="2"/>
    </row>
    <row r="832" spans="47:47" x14ac:dyDescent="0.15">
      <c r="AU832" s="2"/>
    </row>
    <row r="833" spans="47:47" x14ac:dyDescent="0.15">
      <c r="AU833" s="2"/>
    </row>
    <row r="834" spans="47:47" x14ac:dyDescent="0.15">
      <c r="AU834" s="2"/>
    </row>
    <row r="835" spans="47:47" x14ac:dyDescent="0.15">
      <c r="AU835" s="2"/>
    </row>
    <row r="836" spans="47:47" x14ac:dyDescent="0.15">
      <c r="AU836" s="2"/>
    </row>
    <row r="837" spans="47:47" x14ac:dyDescent="0.15">
      <c r="AU837" s="2"/>
    </row>
    <row r="838" spans="47:47" x14ac:dyDescent="0.15">
      <c r="AU838" s="2"/>
    </row>
    <row r="839" spans="47:47" x14ac:dyDescent="0.15">
      <c r="AU839" s="2"/>
    </row>
    <row r="840" spans="47:47" x14ac:dyDescent="0.15">
      <c r="AU840" s="2"/>
    </row>
    <row r="841" spans="47:47" x14ac:dyDescent="0.15">
      <c r="AU841" s="2"/>
    </row>
    <row r="842" spans="47:47" x14ac:dyDescent="0.15">
      <c r="AU842" s="2"/>
    </row>
    <row r="843" spans="47:47" x14ac:dyDescent="0.15">
      <c r="AU843" s="2"/>
    </row>
    <row r="844" spans="47:47" x14ac:dyDescent="0.15">
      <c r="AU844" s="2"/>
    </row>
    <row r="845" spans="47:47" x14ac:dyDescent="0.15">
      <c r="AU845" s="2"/>
    </row>
    <row r="846" spans="47:47" x14ac:dyDescent="0.15">
      <c r="AU846" s="2"/>
    </row>
    <row r="847" spans="47:47" x14ac:dyDescent="0.15">
      <c r="AU847" s="2"/>
    </row>
    <row r="848" spans="47:47" x14ac:dyDescent="0.15">
      <c r="AU848" s="2"/>
    </row>
    <row r="849" spans="47:47" x14ac:dyDescent="0.15">
      <c r="AU849" s="2"/>
    </row>
    <row r="850" spans="47:47" x14ac:dyDescent="0.15">
      <c r="AU850" s="2"/>
    </row>
    <row r="851" spans="47:47" x14ac:dyDescent="0.15">
      <c r="AU851" s="2"/>
    </row>
    <row r="852" spans="47:47" x14ac:dyDescent="0.15">
      <c r="AU852" s="2"/>
    </row>
    <row r="853" spans="47:47" x14ac:dyDescent="0.15">
      <c r="AU853" s="2"/>
    </row>
    <row r="854" spans="47:47" x14ac:dyDescent="0.15">
      <c r="AU854" s="2"/>
    </row>
    <row r="855" spans="47:47" x14ac:dyDescent="0.15">
      <c r="AU855" s="2"/>
    </row>
    <row r="856" spans="47:47" x14ac:dyDescent="0.15">
      <c r="AU856" s="2"/>
    </row>
    <row r="857" spans="47:47" x14ac:dyDescent="0.15">
      <c r="AU857" s="2"/>
    </row>
    <row r="858" spans="47:47" x14ac:dyDescent="0.15">
      <c r="AU858" s="2"/>
    </row>
    <row r="859" spans="47:47" x14ac:dyDescent="0.15">
      <c r="AU859" s="2"/>
    </row>
    <row r="860" spans="47:47" x14ac:dyDescent="0.15">
      <c r="AU860" s="2"/>
    </row>
    <row r="861" spans="47:47" x14ac:dyDescent="0.15">
      <c r="AU861" s="2"/>
    </row>
    <row r="862" spans="47:47" x14ac:dyDescent="0.15">
      <c r="AU862" s="2"/>
    </row>
    <row r="863" spans="47:47" x14ac:dyDescent="0.15">
      <c r="AU863" s="2"/>
    </row>
    <row r="864" spans="47:47" x14ac:dyDescent="0.15">
      <c r="AU864" s="2"/>
    </row>
    <row r="865" spans="47:47" x14ac:dyDescent="0.15">
      <c r="AU865" s="2"/>
    </row>
    <row r="866" spans="47:47" x14ac:dyDescent="0.15">
      <c r="AU866" s="2"/>
    </row>
    <row r="867" spans="47:47" x14ac:dyDescent="0.15">
      <c r="AU867" s="2"/>
    </row>
    <row r="868" spans="47:47" x14ac:dyDescent="0.15">
      <c r="AU868" s="2"/>
    </row>
    <row r="869" spans="47:47" x14ac:dyDescent="0.15">
      <c r="AU869" s="2"/>
    </row>
    <row r="870" spans="47:47" x14ac:dyDescent="0.15">
      <c r="AU870" s="2"/>
    </row>
    <row r="871" spans="47:47" x14ac:dyDescent="0.15">
      <c r="AU871" s="2"/>
    </row>
    <row r="872" spans="47:47" x14ac:dyDescent="0.15">
      <c r="AU872" s="2"/>
    </row>
    <row r="873" spans="47:47" x14ac:dyDescent="0.15">
      <c r="AU873" s="2"/>
    </row>
    <row r="874" spans="47:47" x14ac:dyDescent="0.15">
      <c r="AU874" s="2"/>
    </row>
    <row r="875" spans="47:47" x14ac:dyDescent="0.15">
      <c r="AU875" s="2"/>
    </row>
    <row r="876" spans="47:47" x14ac:dyDescent="0.15">
      <c r="AU876" s="2"/>
    </row>
    <row r="877" spans="47:47" x14ac:dyDescent="0.15">
      <c r="AU877" s="2"/>
    </row>
    <row r="878" spans="47:47" x14ac:dyDescent="0.15">
      <c r="AU878" s="2"/>
    </row>
    <row r="879" spans="47:47" x14ac:dyDescent="0.15">
      <c r="AU879" s="2"/>
    </row>
    <row r="880" spans="47:47" x14ac:dyDescent="0.15">
      <c r="AU880" s="2"/>
    </row>
    <row r="881" spans="47:47" x14ac:dyDescent="0.15">
      <c r="AU881" s="2"/>
    </row>
    <row r="882" spans="47:47" x14ac:dyDescent="0.15">
      <c r="AU882" s="2"/>
    </row>
    <row r="883" spans="47:47" x14ac:dyDescent="0.15">
      <c r="AU883" s="2"/>
    </row>
    <row r="884" spans="47:47" x14ac:dyDescent="0.15">
      <c r="AU884" s="2"/>
    </row>
    <row r="885" spans="47:47" x14ac:dyDescent="0.15">
      <c r="AU885" s="2"/>
    </row>
    <row r="886" spans="47:47" x14ac:dyDescent="0.15">
      <c r="AU886" s="2"/>
    </row>
    <row r="887" spans="47:47" x14ac:dyDescent="0.15">
      <c r="AU887" s="2"/>
    </row>
    <row r="888" spans="47:47" x14ac:dyDescent="0.15">
      <c r="AU888" s="2"/>
    </row>
    <row r="889" spans="47:47" x14ac:dyDescent="0.15">
      <c r="AU889" s="2"/>
    </row>
    <row r="890" spans="47:47" x14ac:dyDescent="0.15">
      <c r="AU890" s="2"/>
    </row>
    <row r="891" spans="47:47" x14ac:dyDescent="0.15">
      <c r="AU891" s="2"/>
    </row>
    <row r="892" spans="47:47" x14ac:dyDescent="0.15">
      <c r="AU892" s="2"/>
    </row>
    <row r="893" spans="47:47" x14ac:dyDescent="0.15">
      <c r="AU893" s="2"/>
    </row>
    <row r="894" spans="47:47" x14ac:dyDescent="0.15">
      <c r="AU894" s="2"/>
    </row>
    <row r="895" spans="47:47" x14ac:dyDescent="0.15">
      <c r="AU895" s="2"/>
    </row>
    <row r="896" spans="47:47" x14ac:dyDescent="0.15">
      <c r="AU896" s="2"/>
    </row>
    <row r="897" spans="47:47" x14ac:dyDescent="0.15">
      <c r="AU897" s="2"/>
    </row>
    <row r="898" spans="47:47" x14ac:dyDescent="0.15">
      <c r="AU898" s="2"/>
    </row>
    <row r="899" spans="47:47" x14ac:dyDescent="0.15">
      <c r="AU899" s="2"/>
    </row>
    <row r="900" spans="47:47" x14ac:dyDescent="0.15">
      <c r="AU900" s="2"/>
    </row>
    <row r="901" spans="47:47" x14ac:dyDescent="0.15">
      <c r="AU901" s="2"/>
    </row>
    <row r="902" spans="47:47" x14ac:dyDescent="0.15">
      <c r="AU902" s="2"/>
    </row>
    <row r="903" spans="47:47" x14ac:dyDescent="0.15">
      <c r="AU903" s="2"/>
    </row>
    <row r="904" spans="47:47" x14ac:dyDescent="0.15">
      <c r="AU904" s="2"/>
    </row>
    <row r="905" spans="47:47" x14ac:dyDescent="0.15">
      <c r="AU905" s="2"/>
    </row>
    <row r="906" spans="47:47" x14ac:dyDescent="0.15">
      <c r="AU906" s="2"/>
    </row>
    <row r="907" spans="47:47" x14ac:dyDescent="0.15">
      <c r="AU907" s="2"/>
    </row>
    <row r="908" spans="47:47" x14ac:dyDescent="0.15">
      <c r="AU908" s="2"/>
    </row>
    <row r="909" spans="47:47" x14ac:dyDescent="0.15">
      <c r="AU909" s="2"/>
    </row>
    <row r="910" spans="47:47" x14ac:dyDescent="0.15">
      <c r="AU910" s="2"/>
    </row>
    <row r="911" spans="47:47" x14ac:dyDescent="0.15">
      <c r="AU911" s="2"/>
    </row>
    <row r="912" spans="47:47" x14ac:dyDescent="0.15">
      <c r="AU912" s="2"/>
    </row>
    <row r="913" spans="47:47" x14ac:dyDescent="0.15">
      <c r="AU913" s="2"/>
    </row>
    <row r="914" spans="47:47" x14ac:dyDescent="0.15">
      <c r="AU914" s="2"/>
    </row>
    <row r="915" spans="47:47" x14ac:dyDescent="0.15">
      <c r="AU915" s="2"/>
    </row>
    <row r="916" spans="47:47" x14ac:dyDescent="0.15">
      <c r="AU916" s="2"/>
    </row>
    <row r="917" spans="47:47" x14ac:dyDescent="0.15">
      <c r="AU917" s="2"/>
    </row>
    <row r="918" spans="47:47" x14ac:dyDescent="0.15">
      <c r="AU918" s="2"/>
    </row>
    <row r="919" spans="47:47" x14ac:dyDescent="0.15">
      <c r="AU919" s="2"/>
    </row>
    <row r="920" spans="47:47" x14ac:dyDescent="0.15">
      <c r="AU920" s="2"/>
    </row>
    <row r="921" spans="47:47" x14ac:dyDescent="0.15">
      <c r="AU921" s="2"/>
    </row>
    <row r="922" spans="47:47" x14ac:dyDescent="0.15">
      <c r="AU922" s="2"/>
    </row>
    <row r="923" spans="47:47" x14ac:dyDescent="0.15">
      <c r="AU923" s="2"/>
    </row>
    <row r="924" spans="47:47" x14ac:dyDescent="0.15">
      <c r="AU924" s="2"/>
    </row>
    <row r="925" spans="47:47" x14ac:dyDescent="0.15">
      <c r="AU925" s="2"/>
    </row>
    <row r="926" spans="47:47" x14ac:dyDescent="0.15">
      <c r="AU926" s="2"/>
    </row>
    <row r="927" spans="47:47" x14ac:dyDescent="0.15">
      <c r="AU927" s="2"/>
    </row>
    <row r="928" spans="47:47" x14ac:dyDescent="0.15">
      <c r="AU928" s="2"/>
    </row>
    <row r="929" spans="47:47" x14ac:dyDescent="0.15">
      <c r="AU929" s="2"/>
    </row>
    <row r="930" spans="47:47" x14ac:dyDescent="0.15">
      <c r="AU930" s="2"/>
    </row>
    <row r="931" spans="47:47" x14ac:dyDescent="0.15">
      <c r="AU931" s="2"/>
    </row>
    <row r="932" spans="47:47" x14ac:dyDescent="0.15">
      <c r="AU932" s="2"/>
    </row>
    <row r="933" spans="47:47" x14ac:dyDescent="0.15">
      <c r="AU933" s="2"/>
    </row>
    <row r="934" spans="47:47" x14ac:dyDescent="0.15">
      <c r="AU934" s="2"/>
    </row>
    <row r="935" spans="47:47" x14ac:dyDescent="0.15">
      <c r="AU935" s="2"/>
    </row>
    <row r="936" spans="47:47" x14ac:dyDescent="0.15">
      <c r="AU936" s="2"/>
    </row>
    <row r="937" spans="47:47" x14ac:dyDescent="0.15">
      <c r="AU937" s="2"/>
    </row>
    <row r="938" spans="47:47" x14ac:dyDescent="0.15">
      <c r="AU938" s="2"/>
    </row>
    <row r="939" spans="47:47" x14ac:dyDescent="0.15">
      <c r="AU939" s="2"/>
    </row>
    <row r="940" spans="47:47" x14ac:dyDescent="0.15">
      <c r="AU940" s="2"/>
    </row>
    <row r="941" spans="47:47" x14ac:dyDescent="0.15">
      <c r="AU941" s="2"/>
    </row>
    <row r="942" spans="47:47" x14ac:dyDescent="0.15">
      <c r="AU942" s="2"/>
    </row>
    <row r="943" spans="47:47" x14ac:dyDescent="0.15">
      <c r="AU943" s="2"/>
    </row>
    <row r="944" spans="47:47" x14ac:dyDescent="0.15">
      <c r="AU944" s="2"/>
    </row>
    <row r="945" spans="47:47" x14ac:dyDescent="0.15">
      <c r="AU945" s="2"/>
    </row>
    <row r="946" spans="47:47" x14ac:dyDescent="0.15">
      <c r="AU946" s="2"/>
    </row>
    <row r="947" spans="47:47" x14ac:dyDescent="0.15">
      <c r="AU947" s="2"/>
    </row>
    <row r="948" spans="47:47" x14ac:dyDescent="0.15">
      <c r="AU948" s="2"/>
    </row>
    <row r="949" spans="47:47" x14ac:dyDescent="0.15">
      <c r="AU949" s="2"/>
    </row>
    <row r="950" spans="47:47" x14ac:dyDescent="0.15">
      <c r="AU950" s="2"/>
    </row>
    <row r="951" spans="47:47" x14ac:dyDescent="0.15">
      <c r="AU951" s="2"/>
    </row>
    <row r="952" spans="47:47" x14ac:dyDescent="0.15">
      <c r="AU952" s="2"/>
    </row>
    <row r="953" spans="47:47" x14ac:dyDescent="0.15">
      <c r="AU953" s="2"/>
    </row>
    <row r="954" spans="47:47" x14ac:dyDescent="0.15">
      <c r="AU954" s="2"/>
    </row>
    <row r="955" spans="47:47" x14ac:dyDescent="0.15">
      <c r="AU955" s="2"/>
    </row>
    <row r="956" spans="47:47" x14ac:dyDescent="0.15">
      <c r="AU956" s="2"/>
    </row>
    <row r="957" spans="47:47" x14ac:dyDescent="0.15">
      <c r="AU957" s="2"/>
    </row>
    <row r="958" spans="47:47" x14ac:dyDescent="0.15">
      <c r="AU958" s="2"/>
    </row>
    <row r="959" spans="47:47" x14ac:dyDescent="0.15">
      <c r="AU959" s="2"/>
    </row>
    <row r="960" spans="47:47" x14ac:dyDescent="0.15">
      <c r="AU960" s="2"/>
    </row>
    <row r="961" spans="47:47" x14ac:dyDescent="0.15">
      <c r="AU961" s="2"/>
    </row>
    <row r="962" spans="47:47" x14ac:dyDescent="0.15">
      <c r="AU962" s="2"/>
    </row>
    <row r="963" spans="47:47" x14ac:dyDescent="0.15">
      <c r="AU963" s="2"/>
    </row>
    <row r="964" spans="47:47" x14ac:dyDescent="0.15">
      <c r="AU964" s="2"/>
    </row>
    <row r="965" spans="47:47" x14ac:dyDescent="0.15">
      <c r="AU965" s="2"/>
    </row>
    <row r="966" spans="47:47" x14ac:dyDescent="0.15">
      <c r="AU966" s="2"/>
    </row>
    <row r="967" spans="47:47" x14ac:dyDescent="0.15">
      <c r="AU967" s="2"/>
    </row>
    <row r="968" spans="47:47" x14ac:dyDescent="0.15">
      <c r="AU968" s="2"/>
    </row>
    <row r="969" spans="47:47" x14ac:dyDescent="0.15">
      <c r="AU969" s="2"/>
    </row>
    <row r="970" spans="47:47" x14ac:dyDescent="0.15">
      <c r="AU970" s="2"/>
    </row>
    <row r="971" spans="47:47" x14ac:dyDescent="0.15">
      <c r="AU971" s="2"/>
    </row>
    <row r="972" spans="47:47" x14ac:dyDescent="0.15">
      <c r="AU972" s="2"/>
    </row>
    <row r="973" spans="47:47" x14ac:dyDescent="0.15">
      <c r="AU973" s="2"/>
    </row>
    <row r="974" spans="47:47" x14ac:dyDescent="0.15">
      <c r="AU974" s="2"/>
    </row>
    <row r="975" spans="47:47" x14ac:dyDescent="0.15">
      <c r="AU975" s="2"/>
    </row>
    <row r="976" spans="47:47" x14ac:dyDescent="0.15">
      <c r="AU976" s="2"/>
    </row>
    <row r="977" spans="47:47" x14ac:dyDescent="0.15">
      <c r="AU977" s="2"/>
    </row>
    <row r="978" spans="47:47" x14ac:dyDescent="0.15">
      <c r="AU978" s="2"/>
    </row>
    <row r="979" spans="47:47" x14ac:dyDescent="0.15">
      <c r="AU979" s="2"/>
    </row>
    <row r="980" spans="47:47" x14ac:dyDescent="0.15">
      <c r="AU980" s="2"/>
    </row>
    <row r="981" spans="47:47" x14ac:dyDescent="0.15">
      <c r="AU981" s="2"/>
    </row>
    <row r="982" spans="47:47" x14ac:dyDescent="0.15">
      <c r="AU982" s="2"/>
    </row>
    <row r="983" spans="47:47" x14ac:dyDescent="0.15">
      <c r="AU983" s="2"/>
    </row>
    <row r="984" spans="47:47" x14ac:dyDescent="0.15">
      <c r="AU984" s="2"/>
    </row>
    <row r="985" spans="47:47" x14ac:dyDescent="0.15">
      <c r="AU985" s="2"/>
    </row>
    <row r="986" spans="47:47" x14ac:dyDescent="0.15">
      <c r="AU986" s="2"/>
    </row>
    <row r="987" spans="47:47" x14ac:dyDescent="0.15">
      <c r="AU987" s="2"/>
    </row>
    <row r="988" spans="47:47" x14ac:dyDescent="0.15">
      <c r="AU988" s="2"/>
    </row>
    <row r="989" spans="47:47" x14ac:dyDescent="0.15">
      <c r="AU989" s="2"/>
    </row>
    <row r="990" spans="47:47" x14ac:dyDescent="0.15">
      <c r="AU990" s="2"/>
    </row>
    <row r="991" spans="47:47" x14ac:dyDescent="0.15">
      <c r="AU991" s="2"/>
    </row>
    <row r="992" spans="47:47" x14ac:dyDescent="0.15">
      <c r="AU992" s="2"/>
    </row>
    <row r="993" spans="47:47" x14ac:dyDescent="0.15">
      <c r="AU993" s="2"/>
    </row>
    <row r="994" spans="47:47" x14ac:dyDescent="0.15">
      <c r="AU994" s="2"/>
    </row>
    <row r="995" spans="47:47" x14ac:dyDescent="0.15">
      <c r="AU995" s="2"/>
    </row>
    <row r="996" spans="47:47" x14ac:dyDescent="0.15">
      <c r="AU996" s="2"/>
    </row>
    <row r="997" spans="47:47" x14ac:dyDescent="0.15">
      <c r="AU997" s="2"/>
    </row>
    <row r="998" spans="47:47" x14ac:dyDescent="0.15">
      <c r="AU998" s="2"/>
    </row>
    <row r="999" spans="47:47" x14ac:dyDescent="0.15">
      <c r="AU999" s="2"/>
    </row>
    <row r="1000" spans="47:47" x14ac:dyDescent="0.15">
      <c r="AU1000" s="2"/>
    </row>
    <row r="1001" spans="47:47" x14ac:dyDescent="0.15">
      <c r="AU1001" s="2"/>
    </row>
    <row r="1002" spans="47:47" x14ac:dyDescent="0.15">
      <c r="AU1002" s="2"/>
    </row>
    <row r="1003" spans="47:47" x14ac:dyDescent="0.15">
      <c r="AU1003" s="2"/>
    </row>
    <row r="1004" spans="47:47" x14ac:dyDescent="0.15">
      <c r="AU1004" s="2"/>
    </row>
    <row r="1005" spans="47:47" x14ac:dyDescent="0.15">
      <c r="AU1005" s="2"/>
    </row>
    <row r="1006" spans="47:47" x14ac:dyDescent="0.15">
      <c r="AU1006" s="2"/>
    </row>
    <row r="1007" spans="47:47" x14ac:dyDescent="0.15">
      <c r="AU1007" s="2"/>
    </row>
    <row r="1008" spans="47:47" x14ac:dyDescent="0.15">
      <c r="AU1008" s="2"/>
    </row>
    <row r="1009" spans="47:47" x14ac:dyDescent="0.15">
      <c r="AU1009" s="2"/>
    </row>
    <row r="1010" spans="47:47" x14ac:dyDescent="0.15">
      <c r="AU1010" s="2"/>
    </row>
    <row r="1011" spans="47:47" x14ac:dyDescent="0.15">
      <c r="AU1011" s="2"/>
    </row>
    <row r="1012" spans="47:47" x14ac:dyDescent="0.15">
      <c r="AU1012" s="2"/>
    </row>
    <row r="1013" spans="47:47" x14ac:dyDescent="0.15">
      <c r="AU1013" s="2"/>
    </row>
    <row r="1014" spans="47:47" x14ac:dyDescent="0.15">
      <c r="AU1014" s="2"/>
    </row>
    <row r="1015" spans="47:47" x14ac:dyDescent="0.15">
      <c r="AU1015" s="2"/>
    </row>
    <row r="1016" spans="47:47" x14ac:dyDescent="0.15">
      <c r="AU1016" s="2"/>
    </row>
    <row r="1017" spans="47:47" x14ac:dyDescent="0.15">
      <c r="AU1017" s="2"/>
    </row>
    <row r="1018" spans="47:47" x14ac:dyDescent="0.15">
      <c r="AU1018" s="2"/>
    </row>
    <row r="1019" spans="47:47" x14ac:dyDescent="0.15">
      <c r="AU1019" s="2"/>
    </row>
    <row r="1020" spans="47:47" x14ac:dyDescent="0.15">
      <c r="AU1020" s="2"/>
    </row>
    <row r="1021" spans="47:47" x14ac:dyDescent="0.15">
      <c r="AU1021" s="2"/>
    </row>
    <row r="1022" spans="47:47" x14ac:dyDescent="0.15">
      <c r="AU1022" s="2"/>
    </row>
    <row r="1023" spans="47:47" x14ac:dyDescent="0.15">
      <c r="AU1023" s="2"/>
    </row>
    <row r="1024" spans="47:47" x14ac:dyDescent="0.15">
      <c r="AU1024" s="2"/>
    </row>
    <row r="1025" spans="47:47" x14ac:dyDescent="0.15">
      <c r="AU1025" s="2"/>
    </row>
    <row r="1026" spans="47:47" x14ac:dyDescent="0.15">
      <c r="AU1026" s="2"/>
    </row>
    <row r="1027" spans="47:47" x14ac:dyDescent="0.15">
      <c r="AU1027" s="2"/>
    </row>
    <row r="1028" spans="47:47" x14ac:dyDescent="0.15">
      <c r="AU1028" s="2"/>
    </row>
    <row r="1029" spans="47:47" x14ac:dyDescent="0.15">
      <c r="AU1029" s="2"/>
    </row>
    <row r="1030" spans="47:47" x14ac:dyDescent="0.15">
      <c r="AU1030" s="2"/>
    </row>
    <row r="1031" spans="47:47" x14ac:dyDescent="0.15">
      <c r="AU1031" s="2"/>
    </row>
    <row r="1032" spans="47:47" x14ac:dyDescent="0.15">
      <c r="AU1032" s="2"/>
    </row>
    <row r="1033" spans="47:47" x14ac:dyDescent="0.15">
      <c r="AU1033" s="2"/>
    </row>
    <row r="1034" spans="47:47" x14ac:dyDescent="0.15">
      <c r="AU1034" s="2"/>
    </row>
    <row r="1035" spans="47:47" x14ac:dyDescent="0.15">
      <c r="AU1035" s="2"/>
    </row>
    <row r="1036" spans="47:47" x14ac:dyDescent="0.15">
      <c r="AU1036" s="2"/>
    </row>
    <row r="1037" spans="47:47" x14ac:dyDescent="0.15">
      <c r="AU1037" s="2"/>
    </row>
    <row r="1038" spans="47:47" x14ac:dyDescent="0.15">
      <c r="AU1038" s="2"/>
    </row>
    <row r="1039" spans="47:47" x14ac:dyDescent="0.15">
      <c r="AU1039" s="2"/>
    </row>
    <row r="1040" spans="47:47" x14ac:dyDescent="0.15">
      <c r="AU1040" s="2"/>
    </row>
    <row r="1041" spans="47:47" x14ac:dyDescent="0.15">
      <c r="AU1041" s="2"/>
    </row>
    <row r="1042" spans="47:47" x14ac:dyDescent="0.15">
      <c r="AU1042" s="2"/>
    </row>
    <row r="1043" spans="47:47" x14ac:dyDescent="0.15">
      <c r="AU1043" s="2"/>
    </row>
    <row r="1044" spans="47:47" x14ac:dyDescent="0.15">
      <c r="AU1044" s="2"/>
    </row>
    <row r="1045" spans="47:47" x14ac:dyDescent="0.15">
      <c r="AU1045" s="2"/>
    </row>
    <row r="1046" spans="47:47" x14ac:dyDescent="0.15">
      <c r="AU1046" s="2"/>
    </row>
    <row r="1047" spans="47:47" x14ac:dyDescent="0.15">
      <c r="AU1047" s="2"/>
    </row>
    <row r="1048" spans="47:47" x14ac:dyDescent="0.15">
      <c r="AU1048" s="2"/>
    </row>
    <row r="1049" spans="47:47" x14ac:dyDescent="0.15">
      <c r="AU1049" s="2"/>
    </row>
    <row r="1050" spans="47:47" x14ac:dyDescent="0.15">
      <c r="AU1050" s="2"/>
    </row>
    <row r="1051" spans="47:47" x14ac:dyDescent="0.15">
      <c r="AU1051" s="2"/>
    </row>
    <row r="1052" spans="47:47" x14ac:dyDescent="0.15">
      <c r="AU1052" s="2"/>
    </row>
    <row r="1053" spans="47:47" x14ac:dyDescent="0.15">
      <c r="AU1053" s="2"/>
    </row>
    <row r="1054" spans="47:47" x14ac:dyDescent="0.15">
      <c r="AU1054" s="2"/>
    </row>
    <row r="1055" spans="47:47" x14ac:dyDescent="0.15">
      <c r="AU1055" s="2"/>
    </row>
    <row r="1056" spans="47:47" x14ac:dyDescent="0.15">
      <c r="AU1056" s="2"/>
    </row>
    <row r="1057" spans="47:47" x14ac:dyDescent="0.15">
      <c r="AU1057" s="2"/>
    </row>
    <row r="1058" spans="47:47" x14ac:dyDescent="0.15">
      <c r="AU1058" s="2"/>
    </row>
    <row r="1059" spans="47:47" x14ac:dyDescent="0.15">
      <c r="AU1059" s="2"/>
    </row>
    <row r="1060" spans="47:47" x14ac:dyDescent="0.15">
      <c r="AU1060" s="2"/>
    </row>
    <row r="1061" spans="47:47" x14ac:dyDescent="0.15">
      <c r="AU1061" s="2"/>
    </row>
    <row r="1062" spans="47:47" x14ac:dyDescent="0.15">
      <c r="AU1062" s="2"/>
    </row>
    <row r="1063" spans="47:47" x14ac:dyDescent="0.15">
      <c r="AU1063" s="2"/>
    </row>
    <row r="1064" spans="47:47" x14ac:dyDescent="0.15">
      <c r="AU1064" s="2"/>
    </row>
    <row r="1065" spans="47:47" x14ac:dyDescent="0.15">
      <c r="AU1065" s="2"/>
    </row>
    <row r="1066" spans="47:47" x14ac:dyDescent="0.15">
      <c r="AU1066" s="2"/>
    </row>
    <row r="1067" spans="47:47" x14ac:dyDescent="0.15">
      <c r="AU1067" s="2"/>
    </row>
    <row r="1068" spans="47:47" x14ac:dyDescent="0.15">
      <c r="AU1068" s="2"/>
    </row>
    <row r="1069" spans="47:47" x14ac:dyDescent="0.15">
      <c r="AU1069" s="2"/>
    </row>
    <row r="1070" spans="47:47" x14ac:dyDescent="0.15">
      <c r="AU1070" s="2"/>
    </row>
    <row r="1071" spans="47:47" x14ac:dyDescent="0.15">
      <c r="AU1071" s="2"/>
    </row>
    <row r="1072" spans="47:47" x14ac:dyDescent="0.15">
      <c r="AU1072" s="2"/>
    </row>
    <row r="1073" spans="47:47" x14ac:dyDescent="0.15">
      <c r="AU1073" s="2"/>
    </row>
    <row r="1074" spans="47:47" x14ac:dyDescent="0.15">
      <c r="AU1074" s="2"/>
    </row>
    <row r="1075" spans="47:47" x14ac:dyDescent="0.15">
      <c r="AU1075" s="2"/>
    </row>
    <row r="1076" spans="47:47" x14ac:dyDescent="0.15">
      <c r="AU1076" s="2"/>
    </row>
    <row r="1077" spans="47:47" x14ac:dyDescent="0.15">
      <c r="AU1077" s="2"/>
    </row>
    <row r="1078" spans="47:47" x14ac:dyDescent="0.15">
      <c r="AU1078" s="2"/>
    </row>
    <row r="1079" spans="47:47" x14ac:dyDescent="0.15">
      <c r="AU1079" s="2"/>
    </row>
    <row r="1080" spans="47:47" x14ac:dyDescent="0.15">
      <c r="AU1080" s="2"/>
    </row>
    <row r="1081" spans="47:47" x14ac:dyDescent="0.15">
      <c r="AU1081" s="2"/>
    </row>
    <row r="1082" spans="47:47" x14ac:dyDescent="0.15">
      <c r="AU1082" s="2"/>
    </row>
    <row r="1083" spans="47:47" x14ac:dyDescent="0.15">
      <c r="AU1083" s="2"/>
    </row>
    <row r="1084" spans="47:47" x14ac:dyDescent="0.15">
      <c r="AU1084" s="2"/>
    </row>
    <row r="1085" spans="47:47" x14ac:dyDescent="0.15">
      <c r="AU1085" s="2"/>
    </row>
    <row r="1086" spans="47:47" x14ac:dyDescent="0.15">
      <c r="AU1086" s="2"/>
    </row>
    <row r="1087" spans="47:47" x14ac:dyDescent="0.15">
      <c r="AU1087" s="2"/>
    </row>
    <row r="1088" spans="47:47" x14ac:dyDescent="0.15">
      <c r="AU1088" s="2"/>
    </row>
    <row r="1089" spans="47:47" x14ac:dyDescent="0.15">
      <c r="AU1089" s="2"/>
    </row>
    <row r="1090" spans="47:47" x14ac:dyDescent="0.15">
      <c r="AU1090" s="2"/>
    </row>
    <row r="1091" spans="47:47" x14ac:dyDescent="0.15">
      <c r="AU1091" s="2"/>
    </row>
    <row r="1092" spans="47:47" x14ac:dyDescent="0.15">
      <c r="AU1092" s="2"/>
    </row>
    <row r="1093" spans="47:47" x14ac:dyDescent="0.15">
      <c r="AU1093" s="2"/>
    </row>
    <row r="1094" spans="47:47" x14ac:dyDescent="0.15">
      <c r="AU1094" s="2"/>
    </row>
    <row r="1095" spans="47:47" x14ac:dyDescent="0.15">
      <c r="AU1095" s="2"/>
    </row>
    <row r="1096" spans="47:47" x14ac:dyDescent="0.15">
      <c r="AU1096" s="2"/>
    </row>
    <row r="1097" spans="47:47" x14ac:dyDescent="0.15">
      <c r="AU1097" s="2"/>
    </row>
    <row r="1098" spans="47:47" x14ac:dyDescent="0.15">
      <c r="AU1098" s="2"/>
    </row>
    <row r="1099" spans="47:47" x14ac:dyDescent="0.15">
      <c r="AU1099" s="2"/>
    </row>
    <row r="1100" spans="47:47" x14ac:dyDescent="0.15">
      <c r="AU1100" s="2"/>
    </row>
    <row r="1101" spans="47:47" x14ac:dyDescent="0.15">
      <c r="AU1101" s="2"/>
    </row>
    <row r="1102" spans="47:47" x14ac:dyDescent="0.15">
      <c r="AU1102" s="2"/>
    </row>
    <row r="1103" spans="47:47" x14ac:dyDescent="0.15">
      <c r="AU1103" s="2"/>
    </row>
    <row r="1104" spans="47:47" x14ac:dyDescent="0.15">
      <c r="AU1104" s="2"/>
    </row>
    <row r="1105" spans="47:47" x14ac:dyDescent="0.15">
      <c r="AU1105" s="2"/>
    </row>
    <row r="1106" spans="47:47" x14ac:dyDescent="0.15">
      <c r="AU1106" s="2"/>
    </row>
    <row r="1107" spans="47:47" x14ac:dyDescent="0.15">
      <c r="AU1107" s="2"/>
    </row>
    <row r="1108" spans="47:47" x14ac:dyDescent="0.15">
      <c r="AU1108" s="2"/>
    </row>
    <row r="1109" spans="47:47" x14ac:dyDescent="0.15">
      <c r="AU1109" s="2"/>
    </row>
    <row r="1110" spans="47:47" x14ac:dyDescent="0.15">
      <c r="AU1110" s="2"/>
    </row>
    <row r="1111" spans="47:47" x14ac:dyDescent="0.15">
      <c r="AU1111" s="2"/>
    </row>
    <row r="1112" spans="47:47" x14ac:dyDescent="0.15">
      <c r="AU1112" s="2"/>
    </row>
    <row r="1113" spans="47:47" x14ac:dyDescent="0.15">
      <c r="AU1113" s="2"/>
    </row>
    <row r="1114" spans="47:47" x14ac:dyDescent="0.15">
      <c r="AU1114" s="2"/>
    </row>
    <row r="1115" spans="47:47" x14ac:dyDescent="0.15">
      <c r="AU1115" s="2"/>
    </row>
    <row r="1116" spans="47:47" x14ac:dyDescent="0.15">
      <c r="AU1116" s="2"/>
    </row>
    <row r="1117" spans="47:47" x14ac:dyDescent="0.15">
      <c r="AU1117" s="2"/>
    </row>
    <row r="1118" spans="47:47" x14ac:dyDescent="0.15">
      <c r="AU1118" s="2"/>
    </row>
    <row r="1119" spans="47:47" x14ac:dyDescent="0.15">
      <c r="AU1119" s="2"/>
    </row>
    <row r="1120" spans="47:47" x14ac:dyDescent="0.15">
      <c r="AU1120" s="2"/>
    </row>
    <row r="1121" spans="47:47" x14ac:dyDescent="0.15">
      <c r="AU1121" s="2"/>
    </row>
    <row r="1122" spans="47:47" x14ac:dyDescent="0.15">
      <c r="AU1122" s="2"/>
    </row>
    <row r="1123" spans="47:47" x14ac:dyDescent="0.15">
      <c r="AU1123" s="2"/>
    </row>
    <row r="1124" spans="47:47" x14ac:dyDescent="0.15">
      <c r="AU1124" s="2"/>
    </row>
    <row r="1125" spans="47:47" x14ac:dyDescent="0.15">
      <c r="AU1125" s="2"/>
    </row>
    <row r="1126" spans="47:47" x14ac:dyDescent="0.15">
      <c r="AU1126" s="2"/>
    </row>
    <row r="1127" spans="47:47" x14ac:dyDescent="0.15">
      <c r="AU1127" s="2"/>
    </row>
    <row r="1128" spans="47:47" x14ac:dyDescent="0.15">
      <c r="AU1128" s="2"/>
    </row>
    <row r="1129" spans="47:47" x14ac:dyDescent="0.15">
      <c r="AU1129" s="2"/>
    </row>
    <row r="1130" spans="47:47" x14ac:dyDescent="0.15">
      <c r="AU1130" s="2"/>
    </row>
    <row r="1131" spans="47:47" x14ac:dyDescent="0.15">
      <c r="AU1131" s="2"/>
    </row>
    <row r="1132" spans="47:47" x14ac:dyDescent="0.15">
      <c r="AU1132" s="2"/>
    </row>
    <row r="1133" spans="47:47" x14ac:dyDescent="0.15">
      <c r="AU1133" s="2"/>
    </row>
    <row r="1134" spans="47:47" x14ac:dyDescent="0.15">
      <c r="AU1134" s="2"/>
    </row>
    <row r="1135" spans="47:47" x14ac:dyDescent="0.15">
      <c r="AU1135" s="2"/>
    </row>
    <row r="1136" spans="47:47" x14ac:dyDescent="0.15">
      <c r="AU1136" s="2"/>
    </row>
    <row r="1137" spans="47:47" x14ac:dyDescent="0.15">
      <c r="AU1137" s="2"/>
    </row>
    <row r="1138" spans="47:47" x14ac:dyDescent="0.15">
      <c r="AU1138" s="2"/>
    </row>
    <row r="1139" spans="47:47" x14ac:dyDescent="0.15">
      <c r="AU1139" s="2"/>
    </row>
    <row r="1140" spans="47:47" x14ac:dyDescent="0.15">
      <c r="AU1140" s="2"/>
    </row>
    <row r="1141" spans="47:47" x14ac:dyDescent="0.15">
      <c r="AU1141" s="2"/>
    </row>
    <row r="1142" spans="47:47" x14ac:dyDescent="0.15">
      <c r="AU1142" s="2"/>
    </row>
    <row r="1143" spans="47:47" x14ac:dyDescent="0.15">
      <c r="AU1143" s="2"/>
    </row>
    <row r="1144" spans="47:47" x14ac:dyDescent="0.15">
      <c r="AU1144" s="2"/>
    </row>
    <row r="1145" spans="47:47" x14ac:dyDescent="0.15">
      <c r="AU1145" s="2"/>
    </row>
    <row r="1146" spans="47:47" x14ac:dyDescent="0.15">
      <c r="AU1146" s="2"/>
    </row>
    <row r="1147" spans="47:47" x14ac:dyDescent="0.15">
      <c r="AU1147" s="2"/>
    </row>
    <row r="1148" spans="47:47" x14ac:dyDescent="0.15">
      <c r="AU1148" s="2"/>
    </row>
    <row r="1149" spans="47:47" x14ac:dyDescent="0.15">
      <c r="AU1149" s="2"/>
    </row>
    <row r="1150" spans="47:47" x14ac:dyDescent="0.15">
      <c r="AU1150" s="2"/>
    </row>
    <row r="1151" spans="47:47" x14ac:dyDescent="0.15">
      <c r="AU1151" s="2"/>
    </row>
    <row r="1152" spans="47:47" x14ac:dyDescent="0.15">
      <c r="AU1152" s="2"/>
    </row>
    <row r="1153" spans="47:47" x14ac:dyDescent="0.15">
      <c r="AU1153" s="2"/>
    </row>
    <row r="1154" spans="47:47" x14ac:dyDescent="0.15">
      <c r="AU1154" s="2"/>
    </row>
    <row r="1155" spans="47:47" x14ac:dyDescent="0.15">
      <c r="AU1155" s="2"/>
    </row>
    <row r="1156" spans="47:47" x14ac:dyDescent="0.15">
      <c r="AU1156" s="2"/>
    </row>
    <row r="1157" spans="47:47" x14ac:dyDescent="0.15">
      <c r="AU1157" s="2"/>
    </row>
    <row r="1158" spans="47:47" x14ac:dyDescent="0.15">
      <c r="AU1158" s="2"/>
    </row>
    <row r="1159" spans="47:47" x14ac:dyDescent="0.15">
      <c r="AU1159" s="2"/>
    </row>
    <row r="1160" spans="47:47" x14ac:dyDescent="0.15">
      <c r="AU1160" s="2"/>
    </row>
    <row r="1161" spans="47:47" x14ac:dyDescent="0.15">
      <c r="AU1161" s="2"/>
    </row>
    <row r="1162" spans="47:47" x14ac:dyDescent="0.15">
      <c r="AU1162" s="2"/>
    </row>
    <row r="1163" spans="47:47" x14ac:dyDescent="0.15">
      <c r="AU1163" s="2"/>
    </row>
    <row r="1164" spans="47:47" x14ac:dyDescent="0.15">
      <c r="AU1164" s="2"/>
    </row>
    <row r="1165" spans="47:47" x14ac:dyDescent="0.15">
      <c r="AU1165" s="2"/>
    </row>
    <row r="1166" spans="47:47" x14ac:dyDescent="0.15">
      <c r="AU1166" s="2"/>
    </row>
    <row r="1167" spans="47:47" x14ac:dyDescent="0.15">
      <c r="AU1167" s="2"/>
    </row>
    <row r="1168" spans="47:47" x14ac:dyDescent="0.15">
      <c r="AU1168" s="2"/>
    </row>
    <row r="1169" spans="47:47" x14ac:dyDescent="0.15">
      <c r="AU1169" s="2"/>
    </row>
    <row r="1170" spans="47:47" x14ac:dyDescent="0.15">
      <c r="AU1170" s="2"/>
    </row>
    <row r="1171" spans="47:47" x14ac:dyDescent="0.15">
      <c r="AU1171" s="2"/>
    </row>
    <row r="1172" spans="47:47" x14ac:dyDescent="0.15">
      <c r="AU1172" s="2"/>
    </row>
    <row r="1173" spans="47:47" x14ac:dyDescent="0.15">
      <c r="AU1173" s="2"/>
    </row>
    <row r="1174" spans="47:47" x14ac:dyDescent="0.15">
      <c r="AU1174" s="2"/>
    </row>
    <row r="1175" spans="47:47" x14ac:dyDescent="0.15">
      <c r="AU1175" s="2"/>
    </row>
    <row r="1176" spans="47:47" x14ac:dyDescent="0.15">
      <c r="AU1176" s="2"/>
    </row>
    <row r="1177" spans="47:47" x14ac:dyDescent="0.15">
      <c r="AU1177" s="2"/>
    </row>
    <row r="1178" spans="47:47" x14ac:dyDescent="0.15">
      <c r="AU1178" s="2"/>
    </row>
    <row r="1179" spans="47:47" x14ac:dyDescent="0.15">
      <c r="AU1179" s="2"/>
    </row>
    <row r="1180" spans="47:47" x14ac:dyDescent="0.15">
      <c r="AU1180" s="2"/>
    </row>
    <row r="1181" spans="47:47" x14ac:dyDescent="0.15">
      <c r="AU1181" s="2"/>
    </row>
    <row r="1182" spans="47:47" x14ac:dyDescent="0.15">
      <c r="AU1182" s="2"/>
    </row>
    <row r="1183" spans="47:47" x14ac:dyDescent="0.15">
      <c r="AU1183" s="2"/>
    </row>
    <row r="1184" spans="47:47" x14ac:dyDescent="0.15">
      <c r="AU1184" s="2"/>
    </row>
    <row r="1185" spans="47:47" x14ac:dyDescent="0.15">
      <c r="AU1185" s="2"/>
    </row>
    <row r="1186" spans="47:47" x14ac:dyDescent="0.15">
      <c r="AU1186" s="2"/>
    </row>
    <row r="1187" spans="47:47" x14ac:dyDescent="0.15">
      <c r="AU1187" s="2"/>
    </row>
    <row r="1188" spans="47:47" x14ac:dyDescent="0.15">
      <c r="AU1188" s="2"/>
    </row>
    <row r="1189" spans="47:47" x14ac:dyDescent="0.15">
      <c r="AU1189" s="2"/>
    </row>
    <row r="1190" spans="47:47" x14ac:dyDescent="0.15">
      <c r="AU1190" s="2"/>
    </row>
    <row r="1191" spans="47:47" x14ac:dyDescent="0.15">
      <c r="AU1191" s="2"/>
    </row>
    <row r="1192" spans="47:47" x14ac:dyDescent="0.15">
      <c r="AU1192" s="2"/>
    </row>
    <row r="1193" spans="47:47" x14ac:dyDescent="0.15">
      <c r="AU1193" s="2"/>
    </row>
    <row r="1194" spans="47:47" x14ac:dyDescent="0.15">
      <c r="AU1194" s="2"/>
    </row>
    <row r="1195" spans="47:47" x14ac:dyDescent="0.15">
      <c r="AU1195" s="2"/>
    </row>
    <row r="1196" spans="47:47" x14ac:dyDescent="0.15">
      <c r="AU1196" s="2"/>
    </row>
    <row r="1197" spans="47:47" x14ac:dyDescent="0.15">
      <c r="AU1197" s="2"/>
    </row>
    <row r="1198" spans="47:47" x14ac:dyDescent="0.15">
      <c r="AU1198" s="2"/>
    </row>
    <row r="1199" spans="47:47" x14ac:dyDescent="0.15">
      <c r="AU1199" s="2"/>
    </row>
    <row r="1200" spans="47:47" x14ac:dyDescent="0.15">
      <c r="AU1200" s="2"/>
    </row>
    <row r="1201" spans="47:47" x14ac:dyDescent="0.15">
      <c r="AU1201" s="2"/>
    </row>
    <row r="1202" spans="47:47" x14ac:dyDescent="0.15">
      <c r="AU1202" s="2"/>
    </row>
    <row r="1203" spans="47:47" x14ac:dyDescent="0.15">
      <c r="AU1203" s="2"/>
    </row>
    <row r="1204" spans="47:47" x14ac:dyDescent="0.15">
      <c r="AU1204" s="2"/>
    </row>
    <row r="1205" spans="47:47" x14ac:dyDescent="0.15">
      <c r="AU1205" s="2"/>
    </row>
    <row r="1206" spans="47:47" x14ac:dyDescent="0.15">
      <c r="AU1206" s="2"/>
    </row>
    <row r="1207" spans="47:47" x14ac:dyDescent="0.15">
      <c r="AU1207" s="2"/>
    </row>
    <row r="1208" spans="47:47" x14ac:dyDescent="0.15">
      <c r="AU1208" s="2"/>
    </row>
    <row r="1209" spans="47:47" x14ac:dyDescent="0.15">
      <c r="AU1209" s="2"/>
    </row>
    <row r="1210" spans="47:47" x14ac:dyDescent="0.15">
      <c r="AU1210" s="2"/>
    </row>
    <row r="1211" spans="47:47" x14ac:dyDescent="0.15">
      <c r="AU1211" s="2"/>
    </row>
    <row r="1212" spans="47:47" x14ac:dyDescent="0.15">
      <c r="AU1212" s="2"/>
    </row>
    <row r="1213" spans="47:47" x14ac:dyDescent="0.15">
      <c r="AU1213" s="2"/>
    </row>
    <row r="1214" spans="47:47" x14ac:dyDescent="0.15">
      <c r="AU1214" s="2"/>
    </row>
    <row r="1215" spans="47:47" x14ac:dyDescent="0.15">
      <c r="AU1215" s="2"/>
    </row>
    <row r="1216" spans="47:47" x14ac:dyDescent="0.15">
      <c r="AU1216" s="2"/>
    </row>
    <row r="1217" spans="47:47" x14ac:dyDescent="0.15">
      <c r="AU1217" s="2"/>
    </row>
    <row r="1218" spans="47:47" x14ac:dyDescent="0.15">
      <c r="AU1218" s="2"/>
    </row>
    <row r="1219" spans="47:47" x14ac:dyDescent="0.15">
      <c r="AU1219" s="2"/>
    </row>
    <row r="1220" spans="47:47" x14ac:dyDescent="0.15">
      <c r="AU1220" s="2"/>
    </row>
    <row r="1221" spans="47:47" x14ac:dyDescent="0.15">
      <c r="AU1221" s="2"/>
    </row>
    <row r="1222" spans="47:47" x14ac:dyDescent="0.15">
      <c r="AU1222" s="2"/>
    </row>
    <row r="1223" spans="47:47" x14ac:dyDescent="0.15">
      <c r="AU1223" s="2"/>
    </row>
    <row r="1224" spans="47:47" x14ac:dyDescent="0.15">
      <c r="AU1224" s="2"/>
    </row>
    <row r="1225" spans="47:47" x14ac:dyDescent="0.15">
      <c r="AU1225" s="2"/>
    </row>
    <row r="1226" spans="47:47" x14ac:dyDescent="0.15">
      <c r="AU1226" s="2"/>
    </row>
    <row r="1227" spans="47:47" x14ac:dyDescent="0.15">
      <c r="AU1227" s="2"/>
    </row>
    <row r="1228" spans="47:47" x14ac:dyDescent="0.15">
      <c r="AU1228" s="2"/>
    </row>
    <row r="1229" spans="47:47" x14ac:dyDescent="0.15">
      <c r="AU1229" s="2"/>
    </row>
    <row r="1230" spans="47:47" x14ac:dyDescent="0.15">
      <c r="AU1230" s="2"/>
    </row>
    <row r="1231" spans="47:47" x14ac:dyDescent="0.15">
      <c r="AU1231" s="2"/>
    </row>
    <row r="1232" spans="47:47" x14ac:dyDescent="0.15">
      <c r="AU1232" s="2"/>
    </row>
    <row r="1233" spans="47:47" x14ac:dyDescent="0.15">
      <c r="AU1233" s="2"/>
    </row>
    <row r="1234" spans="47:47" x14ac:dyDescent="0.15">
      <c r="AU1234" s="2"/>
    </row>
    <row r="1235" spans="47:47" x14ac:dyDescent="0.15">
      <c r="AU1235" s="2"/>
    </row>
    <row r="1236" spans="47:47" x14ac:dyDescent="0.15">
      <c r="AU1236" s="2"/>
    </row>
    <row r="1237" spans="47:47" x14ac:dyDescent="0.15">
      <c r="AU1237" s="2"/>
    </row>
    <row r="1238" spans="47:47" x14ac:dyDescent="0.15">
      <c r="AU1238" s="2"/>
    </row>
    <row r="1239" spans="47:47" x14ac:dyDescent="0.15">
      <c r="AU1239" s="2"/>
    </row>
    <row r="1240" spans="47:47" x14ac:dyDescent="0.15">
      <c r="AU1240" s="2"/>
    </row>
    <row r="1241" spans="47:47" x14ac:dyDescent="0.15">
      <c r="AU1241" s="2"/>
    </row>
    <row r="1242" spans="47:47" x14ac:dyDescent="0.15">
      <c r="AU1242" s="2"/>
    </row>
    <row r="1243" spans="47:47" x14ac:dyDescent="0.15">
      <c r="AU1243" s="2"/>
    </row>
    <row r="1244" spans="47:47" x14ac:dyDescent="0.15">
      <c r="AU1244" s="2"/>
    </row>
    <row r="1245" spans="47:47" x14ac:dyDescent="0.15">
      <c r="AU1245" s="2"/>
    </row>
    <row r="1246" spans="47:47" x14ac:dyDescent="0.15">
      <c r="AU1246" s="2"/>
    </row>
    <row r="1247" spans="47:47" x14ac:dyDescent="0.15">
      <c r="AU1247" s="2"/>
    </row>
    <row r="1248" spans="47:47" x14ac:dyDescent="0.15">
      <c r="AU1248" s="2"/>
    </row>
    <row r="1249" spans="47:47" x14ac:dyDescent="0.15">
      <c r="AU1249" s="2"/>
    </row>
    <row r="1250" spans="47:47" x14ac:dyDescent="0.15">
      <c r="AU1250" s="2"/>
    </row>
    <row r="1251" spans="47:47" x14ac:dyDescent="0.15">
      <c r="AU1251" s="2"/>
    </row>
    <row r="1252" spans="47:47" x14ac:dyDescent="0.15">
      <c r="AU1252" s="2"/>
    </row>
    <row r="1253" spans="47:47" x14ac:dyDescent="0.15">
      <c r="AU1253" s="2"/>
    </row>
    <row r="1254" spans="47:47" x14ac:dyDescent="0.15">
      <c r="AU1254" s="2"/>
    </row>
    <row r="1255" spans="47:47" x14ac:dyDescent="0.15">
      <c r="AU1255" s="2"/>
    </row>
    <row r="1256" spans="47:47" x14ac:dyDescent="0.15">
      <c r="AU1256" s="2"/>
    </row>
    <row r="1257" spans="47:47" x14ac:dyDescent="0.15">
      <c r="AU1257" s="2"/>
    </row>
    <row r="1258" spans="47:47" x14ac:dyDescent="0.15">
      <c r="AU1258" s="2"/>
    </row>
    <row r="1259" spans="47:47" x14ac:dyDescent="0.15">
      <c r="AU1259" s="2"/>
    </row>
    <row r="1260" spans="47:47" x14ac:dyDescent="0.15">
      <c r="AU1260" s="2"/>
    </row>
    <row r="1261" spans="47:47" x14ac:dyDescent="0.15">
      <c r="AU1261" s="2"/>
    </row>
    <row r="1262" spans="47:47" x14ac:dyDescent="0.15">
      <c r="AU1262" s="2"/>
    </row>
    <row r="1263" spans="47:47" x14ac:dyDescent="0.15">
      <c r="AU1263" s="2"/>
    </row>
    <row r="1264" spans="47:47" x14ac:dyDescent="0.15">
      <c r="AU1264" s="2"/>
    </row>
    <row r="1265" spans="47:47" x14ac:dyDescent="0.15">
      <c r="AU1265" s="2"/>
    </row>
    <row r="1266" spans="47:47" x14ac:dyDescent="0.15">
      <c r="AU1266" s="2"/>
    </row>
    <row r="1267" spans="47:47" x14ac:dyDescent="0.15">
      <c r="AU1267" s="2"/>
    </row>
    <row r="1268" spans="47:47" x14ac:dyDescent="0.15">
      <c r="AU1268" s="2"/>
    </row>
    <row r="1269" spans="47:47" x14ac:dyDescent="0.15">
      <c r="AU1269" s="2"/>
    </row>
    <row r="1270" spans="47:47" x14ac:dyDescent="0.15">
      <c r="AU1270" s="2"/>
    </row>
    <row r="1271" spans="47:47" x14ac:dyDescent="0.15">
      <c r="AU1271" s="2"/>
    </row>
    <row r="1272" spans="47:47" x14ac:dyDescent="0.15">
      <c r="AU1272" s="2"/>
    </row>
    <row r="1273" spans="47:47" x14ac:dyDescent="0.15">
      <c r="AU1273" s="2"/>
    </row>
    <row r="1274" spans="47:47" x14ac:dyDescent="0.15">
      <c r="AU1274" s="2"/>
    </row>
    <row r="1275" spans="47:47" x14ac:dyDescent="0.15">
      <c r="AU1275" s="2"/>
    </row>
    <row r="1276" spans="47:47" x14ac:dyDescent="0.15">
      <c r="AU1276" s="2"/>
    </row>
    <row r="1277" spans="47:47" x14ac:dyDescent="0.15">
      <c r="AU1277" s="2"/>
    </row>
    <row r="1278" spans="47:47" x14ac:dyDescent="0.15">
      <c r="AU1278" s="2"/>
    </row>
    <row r="1279" spans="47:47" x14ac:dyDescent="0.15">
      <c r="AU1279" s="2"/>
    </row>
    <row r="1280" spans="47:47" x14ac:dyDescent="0.15">
      <c r="AU1280" s="2"/>
    </row>
    <row r="1281" spans="47:47" x14ac:dyDescent="0.15">
      <c r="AU1281" s="2"/>
    </row>
    <row r="1282" spans="47:47" x14ac:dyDescent="0.15">
      <c r="AU1282" s="2"/>
    </row>
    <row r="1283" spans="47:47" x14ac:dyDescent="0.15">
      <c r="AU1283" s="2"/>
    </row>
    <row r="1284" spans="47:47" x14ac:dyDescent="0.15">
      <c r="AU1284" s="2"/>
    </row>
    <row r="1285" spans="47:47" x14ac:dyDescent="0.15">
      <c r="AU1285" s="2"/>
    </row>
    <row r="1286" spans="47:47" x14ac:dyDescent="0.15">
      <c r="AU1286" s="2"/>
    </row>
    <row r="1287" spans="47:47" x14ac:dyDescent="0.15">
      <c r="AU1287" s="2"/>
    </row>
    <row r="1288" spans="47:47" x14ac:dyDescent="0.15">
      <c r="AU1288" s="2"/>
    </row>
    <row r="1289" spans="47:47" x14ac:dyDescent="0.15">
      <c r="AU1289" s="2"/>
    </row>
    <row r="1290" spans="47:47" x14ac:dyDescent="0.15">
      <c r="AU1290" s="2"/>
    </row>
    <row r="1291" spans="47:47" x14ac:dyDescent="0.15">
      <c r="AU1291" s="2"/>
    </row>
    <row r="1292" spans="47:47" x14ac:dyDescent="0.15">
      <c r="AU1292" s="2"/>
    </row>
    <row r="1293" spans="47:47" x14ac:dyDescent="0.15">
      <c r="AU1293" s="2"/>
    </row>
    <row r="1294" spans="47:47" x14ac:dyDescent="0.15">
      <c r="AU1294" s="2"/>
    </row>
    <row r="1295" spans="47:47" x14ac:dyDescent="0.15">
      <c r="AU1295" s="2"/>
    </row>
    <row r="1296" spans="47:47" x14ac:dyDescent="0.15">
      <c r="AU1296" s="2"/>
    </row>
    <row r="1297" spans="47:47" x14ac:dyDescent="0.15">
      <c r="AU1297" s="2"/>
    </row>
    <row r="1298" spans="47:47" x14ac:dyDescent="0.15">
      <c r="AU1298" s="2"/>
    </row>
    <row r="1299" spans="47:47" x14ac:dyDescent="0.15">
      <c r="AU1299" s="2"/>
    </row>
    <row r="1300" spans="47:47" x14ac:dyDescent="0.15">
      <c r="AU1300" s="2"/>
    </row>
    <row r="1301" spans="47:47" x14ac:dyDescent="0.15">
      <c r="AU1301" s="2"/>
    </row>
    <row r="1302" spans="47:47" x14ac:dyDescent="0.15">
      <c r="AU1302" s="2"/>
    </row>
    <row r="1303" spans="47:47" x14ac:dyDescent="0.15">
      <c r="AU1303" s="2"/>
    </row>
    <row r="1304" spans="47:47" x14ac:dyDescent="0.15">
      <c r="AU1304" s="2"/>
    </row>
    <row r="1305" spans="47:47" x14ac:dyDescent="0.15">
      <c r="AU1305" s="2"/>
    </row>
    <row r="1306" spans="47:47" x14ac:dyDescent="0.15">
      <c r="AU1306" s="2"/>
    </row>
    <row r="1307" spans="47:47" x14ac:dyDescent="0.15">
      <c r="AU1307" s="2"/>
    </row>
    <row r="1308" spans="47:47" x14ac:dyDescent="0.15">
      <c r="AU1308" s="2"/>
    </row>
    <row r="1309" spans="47:47" x14ac:dyDescent="0.15">
      <c r="AU1309" s="2"/>
    </row>
    <row r="1310" spans="47:47" x14ac:dyDescent="0.15">
      <c r="AU1310" s="2"/>
    </row>
    <row r="1311" spans="47:47" x14ac:dyDescent="0.15">
      <c r="AU1311" s="2"/>
    </row>
    <row r="1312" spans="47:47" x14ac:dyDescent="0.15">
      <c r="AU1312" s="2"/>
    </row>
    <row r="1313" spans="47:47" x14ac:dyDescent="0.15">
      <c r="AU1313" s="2"/>
    </row>
    <row r="1314" spans="47:47" x14ac:dyDescent="0.15">
      <c r="AU1314" s="2"/>
    </row>
    <row r="1315" spans="47:47" x14ac:dyDescent="0.15">
      <c r="AU1315" s="2"/>
    </row>
    <row r="1316" spans="47:47" x14ac:dyDescent="0.15">
      <c r="AU1316" s="2"/>
    </row>
    <row r="1317" spans="47:47" x14ac:dyDescent="0.15">
      <c r="AU1317" s="2"/>
    </row>
    <row r="1318" spans="47:47" x14ac:dyDescent="0.15">
      <c r="AU1318" s="2"/>
    </row>
    <row r="1319" spans="47:47" x14ac:dyDescent="0.15">
      <c r="AU1319" s="2"/>
    </row>
    <row r="1320" spans="47:47" x14ac:dyDescent="0.15">
      <c r="AU1320" s="2"/>
    </row>
    <row r="1321" spans="47:47" x14ac:dyDescent="0.15">
      <c r="AU1321" s="2"/>
    </row>
    <row r="1322" spans="47:47" x14ac:dyDescent="0.15">
      <c r="AU1322" s="2"/>
    </row>
    <row r="1323" spans="47:47" x14ac:dyDescent="0.15">
      <c r="AU1323" s="2"/>
    </row>
    <row r="1324" spans="47:47" x14ac:dyDescent="0.15">
      <c r="AU1324" s="2"/>
    </row>
    <row r="1325" spans="47:47" x14ac:dyDescent="0.15">
      <c r="AU1325" s="2"/>
    </row>
    <row r="1326" spans="47:47" x14ac:dyDescent="0.15">
      <c r="AU1326" s="2"/>
    </row>
    <row r="1327" spans="47:47" x14ac:dyDescent="0.15">
      <c r="AU1327" s="2"/>
    </row>
    <row r="1328" spans="47:47" x14ac:dyDescent="0.15">
      <c r="AU1328" s="2"/>
    </row>
    <row r="1329" spans="47:47" x14ac:dyDescent="0.15">
      <c r="AU1329" s="2"/>
    </row>
    <row r="1330" spans="47:47" x14ac:dyDescent="0.15">
      <c r="AU1330" s="2"/>
    </row>
    <row r="1331" spans="47:47" x14ac:dyDescent="0.15">
      <c r="AU1331" s="2"/>
    </row>
    <row r="1332" spans="47:47" x14ac:dyDescent="0.15">
      <c r="AU1332" s="2"/>
    </row>
    <row r="1333" spans="47:47" x14ac:dyDescent="0.15">
      <c r="AU1333" s="2"/>
    </row>
    <row r="1334" spans="47:47" x14ac:dyDescent="0.15">
      <c r="AU1334" s="2"/>
    </row>
    <row r="1335" spans="47:47" x14ac:dyDescent="0.15">
      <c r="AU1335" s="2"/>
    </row>
    <row r="1336" spans="47:47" x14ac:dyDescent="0.15">
      <c r="AU1336" s="2"/>
    </row>
    <row r="1337" spans="47:47" x14ac:dyDescent="0.15">
      <c r="AU1337" s="2"/>
    </row>
    <row r="1338" spans="47:47" x14ac:dyDescent="0.15">
      <c r="AU1338" s="2"/>
    </row>
    <row r="1339" spans="47:47" x14ac:dyDescent="0.15">
      <c r="AU1339" s="2"/>
    </row>
    <row r="1340" spans="47:47" x14ac:dyDescent="0.15">
      <c r="AU1340" s="2"/>
    </row>
    <row r="1341" spans="47:47" x14ac:dyDescent="0.15">
      <c r="AU1341" s="2"/>
    </row>
    <row r="1342" spans="47:47" x14ac:dyDescent="0.15">
      <c r="AU1342" s="2"/>
    </row>
    <row r="1343" spans="47:47" x14ac:dyDescent="0.15">
      <c r="AU1343" s="2"/>
    </row>
    <row r="1344" spans="47:47" x14ac:dyDescent="0.15">
      <c r="AU1344" s="2"/>
    </row>
    <row r="1345" spans="47:47" x14ac:dyDescent="0.15">
      <c r="AU1345" s="2"/>
    </row>
    <row r="1346" spans="47:47" x14ac:dyDescent="0.15">
      <c r="AU1346" s="2"/>
    </row>
    <row r="1347" spans="47:47" x14ac:dyDescent="0.15">
      <c r="AU1347" s="2"/>
    </row>
    <row r="1348" spans="47:47" x14ac:dyDescent="0.15">
      <c r="AU1348" s="2"/>
    </row>
    <row r="1349" spans="47:47" x14ac:dyDescent="0.15">
      <c r="AU1349" s="2"/>
    </row>
    <row r="1350" spans="47:47" x14ac:dyDescent="0.15">
      <c r="AU1350" s="2"/>
    </row>
    <row r="1351" spans="47:47" x14ac:dyDescent="0.15">
      <c r="AU1351" s="2"/>
    </row>
    <row r="1352" spans="47:47" x14ac:dyDescent="0.15">
      <c r="AU1352" s="2"/>
    </row>
    <row r="1353" spans="47:47" x14ac:dyDescent="0.15">
      <c r="AU1353" s="2"/>
    </row>
    <row r="1354" spans="47:47" x14ac:dyDescent="0.15">
      <c r="AU1354" s="2"/>
    </row>
    <row r="1355" spans="47:47" x14ac:dyDescent="0.15">
      <c r="AU1355" s="2"/>
    </row>
    <row r="1356" spans="47:47" x14ac:dyDescent="0.15">
      <c r="AU1356" s="2"/>
    </row>
    <row r="1357" spans="47:47" x14ac:dyDescent="0.15">
      <c r="AU1357" s="2"/>
    </row>
    <row r="1358" spans="47:47" x14ac:dyDescent="0.15">
      <c r="AU1358" s="2"/>
    </row>
    <row r="1359" spans="47:47" x14ac:dyDescent="0.15">
      <c r="AU1359" s="2"/>
    </row>
    <row r="1360" spans="47:47" x14ac:dyDescent="0.15">
      <c r="AU1360" s="2"/>
    </row>
    <row r="1361" spans="47:47" x14ac:dyDescent="0.15">
      <c r="AU1361" s="2"/>
    </row>
    <row r="1362" spans="47:47" x14ac:dyDescent="0.15">
      <c r="AU1362" s="2"/>
    </row>
    <row r="1363" spans="47:47" x14ac:dyDescent="0.15">
      <c r="AU1363" s="2"/>
    </row>
    <row r="1364" spans="47:47" x14ac:dyDescent="0.15">
      <c r="AU1364" s="2"/>
    </row>
    <row r="1365" spans="47:47" x14ac:dyDescent="0.15">
      <c r="AU1365" s="2"/>
    </row>
    <row r="1366" spans="47:47" x14ac:dyDescent="0.15">
      <c r="AU1366" s="2"/>
    </row>
    <row r="1367" spans="47:47" x14ac:dyDescent="0.15">
      <c r="AU1367" s="2"/>
    </row>
    <row r="1368" spans="47:47" x14ac:dyDescent="0.15">
      <c r="AU1368" s="2"/>
    </row>
    <row r="1369" spans="47:47" x14ac:dyDescent="0.15">
      <c r="AU1369" s="2"/>
    </row>
    <row r="1370" spans="47:47" x14ac:dyDescent="0.15">
      <c r="AU1370" s="2"/>
    </row>
    <row r="1371" spans="47:47" x14ac:dyDescent="0.15">
      <c r="AU1371" s="2"/>
    </row>
    <row r="1372" spans="47:47" x14ac:dyDescent="0.15">
      <c r="AU1372" s="2"/>
    </row>
    <row r="1373" spans="47:47" x14ac:dyDescent="0.15">
      <c r="AU1373" s="2"/>
    </row>
    <row r="1374" spans="47:47" x14ac:dyDescent="0.15">
      <c r="AU1374" s="2"/>
    </row>
    <row r="1375" spans="47:47" x14ac:dyDescent="0.15">
      <c r="AU1375" s="2"/>
    </row>
    <row r="1376" spans="47:47" x14ac:dyDescent="0.15">
      <c r="AU1376" s="2"/>
    </row>
    <row r="1377" spans="47:47" x14ac:dyDescent="0.15">
      <c r="AU1377" s="2"/>
    </row>
    <row r="1378" spans="47:47" x14ac:dyDescent="0.15">
      <c r="AU1378" s="2"/>
    </row>
    <row r="1379" spans="47:47" x14ac:dyDescent="0.15">
      <c r="AU1379" s="2"/>
    </row>
    <row r="1380" spans="47:47" x14ac:dyDescent="0.15">
      <c r="AU1380" s="2"/>
    </row>
    <row r="1381" spans="47:47" x14ac:dyDescent="0.15">
      <c r="AU1381" s="2"/>
    </row>
    <row r="1382" spans="47:47" x14ac:dyDescent="0.15">
      <c r="AU1382" s="2"/>
    </row>
    <row r="1383" spans="47:47" x14ac:dyDescent="0.15">
      <c r="AU1383" s="2"/>
    </row>
    <row r="1384" spans="47:47" x14ac:dyDescent="0.15">
      <c r="AU1384" s="2"/>
    </row>
    <row r="1385" spans="47:47" x14ac:dyDescent="0.15">
      <c r="AU1385" s="2"/>
    </row>
    <row r="1386" spans="47:47" x14ac:dyDescent="0.15">
      <c r="AU1386" s="2"/>
    </row>
    <row r="1387" spans="47:47" x14ac:dyDescent="0.15">
      <c r="AU1387" s="2"/>
    </row>
    <row r="1388" spans="47:47" x14ac:dyDescent="0.15">
      <c r="AU1388" s="2"/>
    </row>
    <row r="1389" spans="47:47" x14ac:dyDescent="0.15">
      <c r="AU1389" s="2"/>
    </row>
    <row r="1390" spans="47:47" x14ac:dyDescent="0.15">
      <c r="AU1390" s="2"/>
    </row>
    <row r="1391" spans="47:47" x14ac:dyDescent="0.15">
      <c r="AU1391" s="2"/>
    </row>
    <row r="1392" spans="47:47" x14ac:dyDescent="0.15">
      <c r="AU1392" s="2"/>
    </row>
    <row r="1393" spans="47:47" x14ac:dyDescent="0.15">
      <c r="AU1393" s="2"/>
    </row>
    <row r="1394" spans="47:47" x14ac:dyDescent="0.15">
      <c r="AU1394" s="2"/>
    </row>
    <row r="1395" spans="47:47" x14ac:dyDescent="0.15">
      <c r="AU1395" s="2"/>
    </row>
    <row r="1396" spans="47:47" x14ac:dyDescent="0.15">
      <c r="AU1396" s="2"/>
    </row>
    <row r="1397" spans="47:47" x14ac:dyDescent="0.15">
      <c r="AU1397" s="2"/>
    </row>
    <row r="1398" spans="47:47" x14ac:dyDescent="0.15">
      <c r="AU1398" s="2"/>
    </row>
    <row r="1399" spans="47:47" x14ac:dyDescent="0.15">
      <c r="AU1399" s="2"/>
    </row>
    <row r="1400" spans="47:47" x14ac:dyDescent="0.15">
      <c r="AU1400" s="2"/>
    </row>
    <row r="1401" spans="47:47" x14ac:dyDescent="0.15">
      <c r="AU1401" s="2"/>
    </row>
    <row r="1402" spans="47:47" x14ac:dyDescent="0.15">
      <c r="AU1402" s="2"/>
    </row>
    <row r="1403" spans="47:47" x14ac:dyDescent="0.15">
      <c r="AU1403" s="2"/>
    </row>
    <row r="1404" spans="47:47" x14ac:dyDescent="0.15">
      <c r="AU1404" s="2"/>
    </row>
    <row r="1405" spans="47:47" x14ac:dyDescent="0.15">
      <c r="AU1405" s="2"/>
    </row>
    <row r="1406" spans="47:47" x14ac:dyDescent="0.15">
      <c r="AU1406" s="2"/>
    </row>
    <row r="1407" spans="47:47" x14ac:dyDescent="0.15">
      <c r="AU1407" s="2"/>
    </row>
    <row r="1408" spans="47:47" x14ac:dyDescent="0.15">
      <c r="AU1408" s="2"/>
    </row>
    <row r="1409" spans="47:47" x14ac:dyDescent="0.15">
      <c r="AU1409" s="2"/>
    </row>
    <row r="1410" spans="47:47" x14ac:dyDescent="0.15">
      <c r="AU1410" s="2"/>
    </row>
    <row r="1411" spans="47:47" x14ac:dyDescent="0.15">
      <c r="AU1411" s="2"/>
    </row>
    <row r="1412" spans="47:47" x14ac:dyDescent="0.15">
      <c r="AU1412" s="2"/>
    </row>
    <row r="1413" spans="47:47" x14ac:dyDescent="0.15">
      <c r="AU1413" s="2"/>
    </row>
    <row r="1414" spans="47:47" x14ac:dyDescent="0.15">
      <c r="AU1414" s="2"/>
    </row>
    <row r="1415" spans="47:47" x14ac:dyDescent="0.15">
      <c r="AU1415" s="2"/>
    </row>
    <row r="1416" spans="47:47" x14ac:dyDescent="0.15">
      <c r="AU1416" s="2"/>
    </row>
    <row r="1417" spans="47:47" x14ac:dyDescent="0.15">
      <c r="AU1417" s="2"/>
    </row>
    <row r="1418" spans="47:47" x14ac:dyDescent="0.15">
      <c r="AU1418" s="2"/>
    </row>
    <row r="1419" spans="47:47" x14ac:dyDescent="0.15">
      <c r="AU1419" s="2"/>
    </row>
    <row r="1420" spans="47:47" x14ac:dyDescent="0.15">
      <c r="AU1420" s="2"/>
    </row>
    <row r="1421" spans="47:47" x14ac:dyDescent="0.15">
      <c r="AU1421" s="2"/>
    </row>
    <row r="1422" spans="47:47" x14ac:dyDescent="0.15">
      <c r="AU1422" s="2"/>
    </row>
    <row r="1423" spans="47:47" x14ac:dyDescent="0.15">
      <c r="AU1423" s="2"/>
    </row>
    <row r="1424" spans="47:47" x14ac:dyDescent="0.15">
      <c r="AU1424" s="2"/>
    </row>
    <row r="1425" spans="47:47" x14ac:dyDescent="0.15">
      <c r="AU1425" s="2"/>
    </row>
    <row r="1426" spans="47:47" x14ac:dyDescent="0.15">
      <c r="AU1426" s="2"/>
    </row>
    <row r="1427" spans="47:47" x14ac:dyDescent="0.15">
      <c r="AU1427" s="2"/>
    </row>
    <row r="1428" spans="47:47" x14ac:dyDescent="0.15">
      <c r="AU1428" s="2"/>
    </row>
    <row r="1429" spans="47:47" x14ac:dyDescent="0.15">
      <c r="AU1429" s="2"/>
    </row>
    <row r="1430" spans="47:47" x14ac:dyDescent="0.15">
      <c r="AU1430" s="2"/>
    </row>
    <row r="1431" spans="47:47" x14ac:dyDescent="0.15">
      <c r="AU1431" s="2"/>
    </row>
    <row r="1432" spans="47:47" x14ac:dyDescent="0.15">
      <c r="AU1432" s="2"/>
    </row>
    <row r="1433" spans="47:47" x14ac:dyDescent="0.15">
      <c r="AU1433" s="2"/>
    </row>
    <row r="1434" spans="47:47" x14ac:dyDescent="0.15">
      <c r="AU1434" s="2"/>
    </row>
    <row r="1435" spans="47:47" x14ac:dyDescent="0.15">
      <c r="AU1435" s="2"/>
    </row>
    <row r="1436" spans="47:47" x14ac:dyDescent="0.15">
      <c r="AU1436" s="2"/>
    </row>
    <row r="1437" spans="47:47" x14ac:dyDescent="0.15">
      <c r="AU1437" s="2"/>
    </row>
    <row r="1438" spans="47:47" x14ac:dyDescent="0.15">
      <c r="AU1438" s="2"/>
    </row>
    <row r="1439" spans="47:47" x14ac:dyDescent="0.15">
      <c r="AU1439" s="2"/>
    </row>
    <row r="1440" spans="47:47" x14ac:dyDescent="0.15">
      <c r="AU1440" s="2"/>
    </row>
    <row r="1441" spans="47:47" x14ac:dyDescent="0.15">
      <c r="AU1441" s="2"/>
    </row>
    <row r="1442" spans="47:47" x14ac:dyDescent="0.15">
      <c r="AU1442" s="2"/>
    </row>
    <row r="1443" spans="47:47" x14ac:dyDescent="0.15">
      <c r="AU1443" s="2"/>
    </row>
    <row r="1444" spans="47:47" x14ac:dyDescent="0.15">
      <c r="AU1444" s="2"/>
    </row>
    <row r="1445" spans="47:47" x14ac:dyDescent="0.15">
      <c r="AU1445" s="2"/>
    </row>
    <row r="1446" spans="47:47" x14ac:dyDescent="0.15">
      <c r="AU1446" s="2"/>
    </row>
    <row r="1447" spans="47:47" x14ac:dyDescent="0.15">
      <c r="AU1447" s="2"/>
    </row>
    <row r="1448" spans="47:47" x14ac:dyDescent="0.15">
      <c r="AU1448" s="2"/>
    </row>
    <row r="1449" spans="47:47" x14ac:dyDescent="0.15">
      <c r="AU1449" s="2"/>
    </row>
    <row r="1450" spans="47:47" x14ac:dyDescent="0.15">
      <c r="AU1450" s="2"/>
    </row>
    <row r="1451" spans="47:47" x14ac:dyDescent="0.15">
      <c r="AU1451" s="2"/>
    </row>
    <row r="1452" spans="47:47" x14ac:dyDescent="0.15">
      <c r="AU1452" s="2"/>
    </row>
    <row r="1453" spans="47:47" x14ac:dyDescent="0.15">
      <c r="AU1453" s="2"/>
    </row>
    <row r="1454" spans="47:47" x14ac:dyDescent="0.15">
      <c r="AU1454" s="2"/>
    </row>
    <row r="1455" spans="47:47" x14ac:dyDescent="0.15">
      <c r="AU1455" s="2"/>
    </row>
    <row r="1456" spans="47:47" x14ac:dyDescent="0.15">
      <c r="AU1456" s="2"/>
    </row>
    <row r="1457" spans="47:47" x14ac:dyDescent="0.15">
      <c r="AU1457" s="2"/>
    </row>
    <row r="1458" spans="47:47" x14ac:dyDescent="0.15">
      <c r="AU1458" s="2"/>
    </row>
    <row r="1459" spans="47:47" x14ac:dyDescent="0.15">
      <c r="AU1459" s="2"/>
    </row>
    <row r="1460" spans="47:47" x14ac:dyDescent="0.15">
      <c r="AU1460" s="2"/>
    </row>
    <row r="1461" spans="47:47" x14ac:dyDescent="0.15">
      <c r="AU1461" s="2"/>
    </row>
    <row r="1462" spans="47:47" x14ac:dyDescent="0.15">
      <c r="AU1462" s="2"/>
    </row>
    <row r="1463" spans="47:47" x14ac:dyDescent="0.15">
      <c r="AU1463" s="3"/>
    </row>
    <row r="1464" spans="47:47" x14ac:dyDescent="0.15">
      <c r="AU1464" s="3"/>
    </row>
    <row r="1465" spans="47:47" x14ac:dyDescent="0.15">
      <c r="AU1465" s="3"/>
    </row>
    <row r="1466" spans="47:47" x14ac:dyDescent="0.15">
      <c r="AU1466" s="3"/>
    </row>
    <row r="1467" spans="47:47" x14ac:dyDescent="0.15">
      <c r="AU1467" s="3"/>
    </row>
    <row r="1468" spans="47:47" x14ac:dyDescent="0.15">
      <c r="AU1468" s="3"/>
    </row>
    <row r="1469" spans="47:47" x14ac:dyDescent="0.15">
      <c r="AU1469" s="3"/>
    </row>
    <row r="1470" spans="47:47" x14ac:dyDescent="0.15">
      <c r="AU1470" s="3"/>
    </row>
    <row r="1471" spans="47:47" x14ac:dyDescent="0.15">
      <c r="AU1471" s="3"/>
    </row>
    <row r="1472" spans="47:47" x14ac:dyDescent="0.15">
      <c r="AU1472" s="3"/>
    </row>
    <row r="1473" spans="47:47" x14ac:dyDescent="0.15">
      <c r="AU1473" s="3"/>
    </row>
    <row r="1474" spans="47:47" x14ac:dyDescent="0.15">
      <c r="AU1474" s="3"/>
    </row>
    <row r="1475" spans="47:47" x14ac:dyDescent="0.15">
      <c r="AU1475" s="3"/>
    </row>
    <row r="1476" spans="47:47" x14ac:dyDescent="0.15">
      <c r="AU1476" s="3"/>
    </row>
    <row r="1477" spans="47:47" x14ac:dyDescent="0.15">
      <c r="AU1477" s="3"/>
    </row>
    <row r="1478" spans="47:47" x14ac:dyDescent="0.15">
      <c r="AU1478" s="3"/>
    </row>
    <row r="1479" spans="47:47" x14ac:dyDescent="0.15">
      <c r="AU1479" s="3"/>
    </row>
    <row r="1480" spans="47:47" x14ac:dyDescent="0.15">
      <c r="AU1480" s="3"/>
    </row>
    <row r="1481" spans="47:47" x14ac:dyDescent="0.15">
      <c r="AU1481" s="3"/>
    </row>
    <row r="1482" spans="47:47" x14ac:dyDescent="0.15">
      <c r="AU1482" s="3"/>
    </row>
    <row r="1483" spans="47:47" x14ac:dyDescent="0.15">
      <c r="AU1483" s="3"/>
    </row>
    <row r="1484" spans="47:47" x14ac:dyDescent="0.15">
      <c r="AU1484" s="3"/>
    </row>
    <row r="1485" spans="47:47" x14ac:dyDescent="0.15">
      <c r="AU1485" s="3"/>
    </row>
    <row r="1486" spans="47:47" x14ac:dyDescent="0.15">
      <c r="AU1486" s="3"/>
    </row>
    <row r="1487" spans="47:47" x14ac:dyDescent="0.15">
      <c r="AU1487" s="3"/>
    </row>
    <row r="1488" spans="47:47" x14ac:dyDescent="0.15">
      <c r="AU1488" s="3"/>
    </row>
    <row r="1489" spans="47:47" x14ac:dyDescent="0.15">
      <c r="AU1489" s="3"/>
    </row>
    <row r="1490" spans="47:47" x14ac:dyDescent="0.15">
      <c r="AU1490" s="3"/>
    </row>
    <row r="1491" spans="47:47" x14ac:dyDescent="0.15">
      <c r="AU1491" s="3"/>
    </row>
    <row r="1492" spans="47:47" x14ac:dyDescent="0.15">
      <c r="AU1492" s="3"/>
    </row>
    <row r="1493" spans="47:47" x14ac:dyDescent="0.15">
      <c r="AU1493" s="3"/>
    </row>
    <row r="1494" spans="47:47" x14ac:dyDescent="0.15">
      <c r="AU1494" s="3"/>
    </row>
    <row r="1495" spans="47:47" x14ac:dyDescent="0.15">
      <c r="AU1495" s="3"/>
    </row>
    <row r="1496" spans="47:47" x14ac:dyDescent="0.15">
      <c r="AU1496" s="3"/>
    </row>
    <row r="1497" spans="47:47" x14ac:dyDescent="0.15">
      <c r="AU1497" s="3"/>
    </row>
    <row r="1498" spans="47:47" x14ac:dyDescent="0.15">
      <c r="AU1498" s="3"/>
    </row>
    <row r="1499" spans="47:47" x14ac:dyDescent="0.15">
      <c r="AU1499" s="3"/>
    </row>
    <row r="1500" spans="47:47" x14ac:dyDescent="0.15">
      <c r="AU1500" s="3"/>
    </row>
    <row r="1501" spans="47:47" x14ac:dyDescent="0.15">
      <c r="AU1501" s="3"/>
    </row>
    <row r="1502" spans="47:47" x14ac:dyDescent="0.15">
      <c r="AU1502" s="3"/>
    </row>
    <row r="1503" spans="47:47" x14ac:dyDescent="0.15">
      <c r="AU1503" s="3"/>
    </row>
    <row r="1504" spans="47:47" x14ac:dyDescent="0.15">
      <c r="AU1504" s="3"/>
    </row>
    <row r="1505" spans="47:47" x14ac:dyDescent="0.15">
      <c r="AU1505" s="3"/>
    </row>
    <row r="1506" spans="47:47" x14ac:dyDescent="0.15">
      <c r="AU1506" s="3"/>
    </row>
    <row r="1507" spans="47:47" x14ac:dyDescent="0.15">
      <c r="AU1507" s="3"/>
    </row>
    <row r="1508" spans="47:47" x14ac:dyDescent="0.15">
      <c r="AU1508" s="3"/>
    </row>
    <row r="1509" spans="47:47" x14ac:dyDescent="0.15">
      <c r="AU1509" s="3"/>
    </row>
    <row r="1510" spans="47:47" x14ac:dyDescent="0.15">
      <c r="AU1510" s="3"/>
    </row>
    <row r="1511" spans="47:47" x14ac:dyDescent="0.15">
      <c r="AU1511" s="3"/>
    </row>
    <row r="1512" spans="47:47" x14ac:dyDescent="0.15">
      <c r="AU1512" s="3"/>
    </row>
    <row r="1513" spans="47:47" x14ac:dyDescent="0.15">
      <c r="AU1513" s="3"/>
    </row>
    <row r="1514" spans="47:47" x14ac:dyDescent="0.15">
      <c r="AU1514" s="3"/>
    </row>
    <row r="1515" spans="47:47" x14ac:dyDescent="0.15">
      <c r="AU1515" s="3"/>
    </row>
    <row r="1516" spans="47:47" x14ac:dyDescent="0.15">
      <c r="AU1516" s="3"/>
    </row>
    <row r="1517" spans="47:47" x14ac:dyDescent="0.15">
      <c r="AU1517" s="3"/>
    </row>
    <row r="1518" spans="47:47" x14ac:dyDescent="0.15">
      <c r="AU1518" s="3"/>
    </row>
    <row r="1519" spans="47:47" x14ac:dyDescent="0.15">
      <c r="AU1519" s="3"/>
    </row>
    <row r="1520" spans="47:47" x14ac:dyDescent="0.15">
      <c r="AU1520" s="3"/>
    </row>
    <row r="1521" spans="47:47" x14ac:dyDescent="0.15">
      <c r="AU1521" s="3"/>
    </row>
    <row r="1522" spans="47:47" x14ac:dyDescent="0.15">
      <c r="AU1522" s="3"/>
    </row>
    <row r="1523" spans="47:47" x14ac:dyDescent="0.15">
      <c r="AU1523" s="3"/>
    </row>
    <row r="1524" spans="47:47" x14ac:dyDescent="0.15">
      <c r="AU1524" s="3"/>
    </row>
    <row r="1525" spans="47:47" x14ac:dyDescent="0.15">
      <c r="AU1525" s="3"/>
    </row>
    <row r="1526" spans="47:47" x14ac:dyDescent="0.15">
      <c r="AU1526" s="3"/>
    </row>
    <row r="1527" spans="47:47" x14ac:dyDescent="0.15">
      <c r="AU1527" s="3"/>
    </row>
    <row r="1528" spans="47:47" x14ac:dyDescent="0.15">
      <c r="AU1528" s="3"/>
    </row>
    <row r="1529" spans="47:47" x14ac:dyDescent="0.15">
      <c r="AU1529" s="3"/>
    </row>
    <row r="1530" spans="47:47" x14ac:dyDescent="0.15">
      <c r="AU1530" s="3"/>
    </row>
    <row r="1531" spans="47:47" x14ac:dyDescent="0.15">
      <c r="AU1531" s="3"/>
    </row>
    <row r="1532" spans="47:47" x14ac:dyDescent="0.15">
      <c r="AU1532" s="3"/>
    </row>
    <row r="1533" spans="47:47" x14ac:dyDescent="0.15">
      <c r="AU1533" s="3"/>
    </row>
    <row r="1534" spans="47:47" x14ac:dyDescent="0.15">
      <c r="AU1534" s="3"/>
    </row>
    <row r="1535" spans="47:47" x14ac:dyDescent="0.15">
      <c r="AU1535" s="3"/>
    </row>
    <row r="1536" spans="47:47" x14ac:dyDescent="0.15">
      <c r="AU1536" s="3"/>
    </row>
    <row r="1537" spans="47:47" x14ac:dyDescent="0.15">
      <c r="AU1537" s="3"/>
    </row>
    <row r="1538" spans="47:47" x14ac:dyDescent="0.15">
      <c r="AU1538" s="3"/>
    </row>
    <row r="1539" spans="47:47" x14ac:dyDescent="0.15">
      <c r="AU1539" s="3"/>
    </row>
    <row r="1540" spans="47:47" x14ac:dyDescent="0.15">
      <c r="AU1540" s="3"/>
    </row>
    <row r="1541" spans="47:47" x14ac:dyDescent="0.15">
      <c r="AU1541" s="3"/>
    </row>
    <row r="1542" spans="47:47" x14ac:dyDescent="0.15">
      <c r="AU1542" s="3"/>
    </row>
    <row r="1543" spans="47:47" x14ac:dyDescent="0.15">
      <c r="AU1543" s="3"/>
    </row>
    <row r="1544" spans="47:47" x14ac:dyDescent="0.15">
      <c r="AU1544" s="3"/>
    </row>
    <row r="1545" spans="47:47" x14ac:dyDescent="0.15">
      <c r="AU1545" s="3"/>
    </row>
    <row r="1546" spans="47:47" x14ac:dyDescent="0.15">
      <c r="AU1546" s="3"/>
    </row>
    <row r="1547" spans="47:47" x14ac:dyDescent="0.15">
      <c r="AU1547" s="3"/>
    </row>
    <row r="1548" spans="47:47" x14ac:dyDescent="0.15">
      <c r="AU1548" s="3"/>
    </row>
    <row r="1549" spans="47:47" x14ac:dyDescent="0.15">
      <c r="AU1549" s="3"/>
    </row>
    <row r="1550" spans="47:47" x14ac:dyDescent="0.15">
      <c r="AU1550" s="3"/>
    </row>
    <row r="1551" spans="47:47" x14ac:dyDescent="0.15">
      <c r="AU1551" s="3"/>
    </row>
    <row r="1552" spans="47:47" x14ac:dyDescent="0.15">
      <c r="AU1552" s="3"/>
    </row>
    <row r="1553" spans="47:47" x14ac:dyDescent="0.15">
      <c r="AU1553" s="3"/>
    </row>
    <row r="1554" spans="47:47" x14ac:dyDescent="0.15">
      <c r="AU1554" s="3"/>
    </row>
    <row r="1555" spans="47:47" x14ac:dyDescent="0.15">
      <c r="AU1555" s="3"/>
    </row>
    <row r="1556" spans="47:47" x14ac:dyDescent="0.15">
      <c r="AU1556" s="3"/>
    </row>
    <row r="1557" spans="47:47" x14ac:dyDescent="0.15">
      <c r="AU1557" s="3"/>
    </row>
    <row r="1558" spans="47:47" x14ac:dyDescent="0.15">
      <c r="AU1558" s="3"/>
    </row>
    <row r="1559" spans="47:47" x14ac:dyDescent="0.15">
      <c r="AU1559" s="3"/>
    </row>
    <row r="1560" spans="47:47" x14ac:dyDescent="0.15">
      <c r="AU1560" s="3"/>
    </row>
    <row r="1561" spans="47:47" x14ac:dyDescent="0.15">
      <c r="AU1561" s="3"/>
    </row>
    <row r="1562" spans="47:47" x14ac:dyDescent="0.15">
      <c r="AU1562" s="3"/>
    </row>
    <row r="1563" spans="47:47" x14ac:dyDescent="0.15">
      <c r="AU1563" s="3"/>
    </row>
    <row r="1564" spans="47:47" x14ac:dyDescent="0.15">
      <c r="AU1564" s="3"/>
    </row>
    <row r="1565" spans="47:47" x14ac:dyDescent="0.15">
      <c r="AU1565" s="3"/>
    </row>
    <row r="1566" spans="47:47" x14ac:dyDescent="0.15">
      <c r="AU1566" s="3"/>
    </row>
    <row r="1567" spans="47:47" x14ac:dyDescent="0.15">
      <c r="AU1567" s="3"/>
    </row>
    <row r="1568" spans="47:47" x14ac:dyDescent="0.15">
      <c r="AU1568" s="3"/>
    </row>
    <row r="1569" spans="47:47" x14ac:dyDescent="0.15">
      <c r="AU1569" s="3"/>
    </row>
    <row r="1570" spans="47:47" x14ac:dyDescent="0.15">
      <c r="AU1570" s="3"/>
    </row>
    <row r="1571" spans="47:47" x14ac:dyDescent="0.15">
      <c r="AU1571" s="3"/>
    </row>
    <row r="1572" spans="47:47" x14ac:dyDescent="0.15">
      <c r="AU1572" s="3"/>
    </row>
    <row r="1573" spans="47:47" x14ac:dyDescent="0.15">
      <c r="AU1573" s="3"/>
    </row>
    <row r="1574" spans="47:47" x14ac:dyDescent="0.15">
      <c r="AU1574" s="3"/>
    </row>
  </sheetData>
  <mergeCells count="464">
    <mergeCell ref="F27:F28"/>
    <mergeCell ref="G27:G28"/>
    <mergeCell ref="H27:H28"/>
    <mergeCell ref="AD27:AD28"/>
    <mergeCell ref="AE27:AE28"/>
    <mergeCell ref="AF27:AF28"/>
    <mergeCell ref="AG27:AG28"/>
    <mergeCell ref="AH27:AH28"/>
    <mergeCell ref="J27:J28"/>
    <mergeCell ref="K27:K28"/>
    <mergeCell ref="L27:L28"/>
    <mergeCell ref="M27:M28"/>
    <mergeCell ref="N27:Q28"/>
    <mergeCell ref="AI27:AI28"/>
    <mergeCell ref="AJ27:AJ28"/>
    <mergeCell ref="AK27:AN28"/>
    <mergeCell ref="AO27:AU28"/>
    <mergeCell ref="N24:N25"/>
    <mergeCell ref="I27:I28"/>
    <mergeCell ref="A24:E25"/>
    <mergeCell ref="A29:C29"/>
    <mergeCell ref="N29:Q29"/>
    <mergeCell ref="R29:Y29"/>
    <mergeCell ref="Z29:AC29"/>
    <mergeCell ref="AD29:AN29"/>
    <mergeCell ref="Z27:AC28"/>
    <mergeCell ref="I24:J25"/>
    <mergeCell ref="K24:K25"/>
    <mergeCell ref="L24:L25"/>
    <mergeCell ref="M24:M25"/>
    <mergeCell ref="R27:Y28"/>
    <mergeCell ref="O24:O25"/>
    <mergeCell ref="P24:AI25"/>
    <mergeCell ref="AN24:AP25"/>
    <mergeCell ref="A27:C28"/>
    <mergeCell ref="D27:D28"/>
    <mergeCell ref="E27:E28"/>
    <mergeCell ref="A30:C30"/>
    <mergeCell ref="D30:M30"/>
    <mergeCell ref="N30:Q30"/>
    <mergeCell ref="R30:Y30"/>
    <mergeCell ref="Z30:AC30"/>
    <mergeCell ref="AD30:AN30"/>
    <mergeCell ref="A32:C33"/>
    <mergeCell ref="D32:H33"/>
    <mergeCell ref="AO32:AP33"/>
    <mergeCell ref="V34:V35"/>
    <mergeCell ref="W34:W35"/>
    <mergeCell ref="X34:X35"/>
    <mergeCell ref="A34:B34"/>
    <mergeCell ref="D34:H35"/>
    <mergeCell ref="I34:I35"/>
    <mergeCell ref="J34:J35"/>
    <mergeCell ref="K34:K35"/>
    <mergeCell ref="L34:L35"/>
    <mergeCell ref="M34:M35"/>
    <mergeCell ref="N34:N35"/>
    <mergeCell ref="O34:O35"/>
    <mergeCell ref="AH34:AH35"/>
    <mergeCell ref="AI34:AI35"/>
    <mergeCell ref="AJ34:AJ35"/>
    <mergeCell ref="AK34:AK35"/>
    <mergeCell ref="AL34:AL35"/>
    <mergeCell ref="AM34:AM35"/>
    <mergeCell ref="AN34:AN35"/>
    <mergeCell ref="AO34:AP35"/>
    <mergeCell ref="B35:C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P34:P35"/>
    <mergeCell ref="Q34:Q35"/>
    <mergeCell ref="R34:R35"/>
    <mergeCell ref="S34:S35"/>
    <mergeCell ref="T34:T35"/>
    <mergeCell ref="U34:U35"/>
    <mergeCell ref="V36:V37"/>
    <mergeCell ref="W36:W37"/>
    <mergeCell ref="X36:X37"/>
    <mergeCell ref="A36:B36"/>
    <mergeCell ref="D36:H37"/>
    <mergeCell ref="I36:I37"/>
    <mergeCell ref="J36:J37"/>
    <mergeCell ref="K36:K37"/>
    <mergeCell ref="L36:L37"/>
    <mergeCell ref="M36:M37"/>
    <mergeCell ref="N36:N37"/>
    <mergeCell ref="O36:O37"/>
    <mergeCell ref="AH36:AH37"/>
    <mergeCell ref="AI36:AI37"/>
    <mergeCell ref="AJ36:AJ37"/>
    <mergeCell ref="AK36:AK37"/>
    <mergeCell ref="AL36:AL37"/>
    <mergeCell ref="AM36:AM37"/>
    <mergeCell ref="AN36:AN37"/>
    <mergeCell ref="AO36:AP37"/>
    <mergeCell ref="B37:C37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G36:AG37"/>
    <mergeCell ref="P36:P37"/>
    <mergeCell ref="Q36:Q37"/>
    <mergeCell ref="R36:R37"/>
    <mergeCell ref="S36:S37"/>
    <mergeCell ref="T36:T37"/>
    <mergeCell ref="U36:U37"/>
    <mergeCell ref="A38:B38"/>
    <mergeCell ref="D38:H39"/>
    <mergeCell ref="I38:I39"/>
    <mergeCell ref="J38:J39"/>
    <mergeCell ref="K38:K39"/>
    <mergeCell ref="B39:C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AG38:AG39"/>
    <mergeCell ref="AH38:AH39"/>
    <mergeCell ref="AI38:AI39"/>
    <mergeCell ref="AJ38:AJ39"/>
    <mergeCell ref="AK38:AK39"/>
    <mergeCell ref="AL38:AL39"/>
    <mergeCell ref="AM38:AM39"/>
    <mergeCell ref="AN38:AN39"/>
    <mergeCell ref="AO38:AP39"/>
    <mergeCell ref="V40:V41"/>
    <mergeCell ref="W40:W41"/>
    <mergeCell ref="X40:X41"/>
    <mergeCell ref="A40:B40"/>
    <mergeCell ref="D40:H41"/>
    <mergeCell ref="I40:I41"/>
    <mergeCell ref="J40:J41"/>
    <mergeCell ref="K40:K41"/>
    <mergeCell ref="L40:L41"/>
    <mergeCell ref="M40:M41"/>
    <mergeCell ref="N40:N41"/>
    <mergeCell ref="O40:O41"/>
    <mergeCell ref="AL40:AL41"/>
    <mergeCell ref="AM40:AM41"/>
    <mergeCell ref="AN40:AN41"/>
    <mergeCell ref="AO40:AP41"/>
    <mergeCell ref="B41:C41"/>
    <mergeCell ref="AE40:AE41"/>
    <mergeCell ref="AF40:AF41"/>
    <mergeCell ref="AG40:AG41"/>
    <mergeCell ref="AH40:AH41"/>
    <mergeCell ref="AI40:AI41"/>
    <mergeCell ref="AJ40:AJ41"/>
    <mergeCell ref="Y40:Y41"/>
    <mergeCell ref="Z40:Z41"/>
    <mergeCell ref="AA40:AA41"/>
    <mergeCell ref="AB40:AB41"/>
    <mergeCell ref="AC40:AC41"/>
    <mergeCell ref="AD40:AD41"/>
    <mergeCell ref="AK40:AK41"/>
    <mergeCell ref="P40:P41"/>
    <mergeCell ref="Q40:Q41"/>
    <mergeCell ref="R40:R41"/>
    <mergeCell ref="S40:S41"/>
    <mergeCell ref="T40:T41"/>
    <mergeCell ref="U40:U41"/>
    <mergeCell ref="V42:V43"/>
    <mergeCell ref="W42:W43"/>
    <mergeCell ref="X42:X43"/>
    <mergeCell ref="A42:B42"/>
    <mergeCell ref="D42:H43"/>
    <mergeCell ref="I42:I43"/>
    <mergeCell ref="J42:J43"/>
    <mergeCell ref="K42:K43"/>
    <mergeCell ref="L42:L43"/>
    <mergeCell ref="M42:M43"/>
    <mergeCell ref="N42:N43"/>
    <mergeCell ref="O42:O43"/>
    <mergeCell ref="AL42:AL43"/>
    <mergeCell ref="AM42:AM43"/>
    <mergeCell ref="AN42:AN43"/>
    <mergeCell ref="AO42:AP43"/>
    <mergeCell ref="B43:C43"/>
    <mergeCell ref="AE42:AE43"/>
    <mergeCell ref="AF42:AF43"/>
    <mergeCell ref="AG42:AG43"/>
    <mergeCell ref="AH42:AH43"/>
    <mergeCell ref="AI42:AI43"/>
    <mergeCell ref="AJ42:AJ43"/>
    <mergeCell ref="Y42:Y43"/>
    <mergeCell ref="Z42:Z43"/>
    <mergeCell ref="AA42:AA43"/>
    <mergeCell ref="AB42:AB43"/>
    <mergeCell ref="AC42:AC43"/>
    <mergeCell ref="AD42:AD43"/>
    <mergeCell ref="AK42:AK43"/>
    <mergeCell ref="P42:P43"/>
    <mergeCell ref="Q42:Q43"/>
    <mergeCell ref="R42:R43"/>
    <mergeCell ref="S42:S43"/>
    <mergeCell ref="T42:T43"/>
    <mergeCell ref="U42:U43"/>
    <mergeCell ref="V44:V45"/>
    <mergeCell ref="W44:W45"/>
    <mergeCell ref="X44:X45"/>
    <mergeCell ref="A44:B44"/>
    <mergeCell ref="D44:H45"/>
    <mergeCell ref="I44:I45"/>
    <mergeCell ref="J44:J45"/>
    <mergeCell ref="K44:K45"/>
    <mergeCell ref="L44:L45"/>
    <mergeCell ref="M44:M45"/>
    <mergeCell ref="N44:N45"/>
    <mergeCell ref="O44:O45"/>
    <mergeCell ref="AL44:AL45"/>
    <mergeCell ref="AM44:AM45"/>
    <mergeCell ref="AN44:AN45"/>
    <mergeCell ref="AO44:AP45"/>
    <mergeCell ref="B45:C45"/>
    <mergeCell ref="AE44:AE45"/>
    <mergeCell ref="AF44:AF45"/>
    <mergeCell ref="AG44:AG45"/>
    <mergeCell ref="AH44:AH45"/>
    <mergeCell ref="AI44:AI45"/>
    <mergeCell ref="AJ44:AJ45"/>
    <mergeCell ref="Y44:Y45"/>
    <mergeCell ref="Z44:Z45"/>
    <mergeCell ref="AA44:AA45"/>
    <mergeCell ref="AB44:AB45"/>
    <mergeCell ref="AC44:AC45"/>
    <mergeCell ref="AD44:AD45"/>
    <mergeCell ref="AK44:AK45"/>
    <mergeCell ref="P44:P45"/>
    <mergeCell ref="Q44:Q45"/>
    <mergeCell ref="R44:R45"/>
    <mergeCell ref="S44:S45"/>
    <mergeCell ref="T44:T45"/>
    <mergeCell ref="U44:U45"/>
    <mergeCell ref="V46:V47"/>
    <mergeCell ref="W46:W47"/>
    <mergeCell ref="X46:X47"/>
    <mergeCell ref="A46:B46"/>
    <mergeCell ref="D46:H47"/>
    <mergeCell ref="I46:I47"/>
    <mergeCell ref="J46:J47"/>
    <mergeCell ref="K46:K47"/>
    <mergeCell ref="L46:L47"/>
    <mergeCell ref="M46:M47"/>
    <mergeCell ref="N46:N47"/>
    <mergeCell ref="O46:O47"/>
    <mergeCell ref="AL46:AL47"/>
    <mergeCell ref="AM46:AM47"/>
    <mergeCell ref="AN46:AN47"/>
    <mergeCell ref="AO46:AP47"/>
    <mergeCell ref="B47:C47"/>
    <mergeCell ref="AE46:AE47"/>
    <mergeCell ref="AF46:AF47"/>
    <mergeCell ref="AG46:AG47"/>
    <mergeCell ref="AH46:AH47"/>
    <mergeCell ref="AI46:AI47"/>
    <mergeCell ref="AJ46:AJ47"/>
    <mergeCell ref="Y46:Y47"/>
    <mergeCell ref="Z46:Z47"/>
    <mergeCell ref="AA46:AA47"/>
    <mergeCell ref="AB46:AB47"/>
    <mergeCell ref="AC46:AC47"/>
    <mergeCell ref="AD46:AD47"/>
    <mergeCell ref="AK46:AK47"/>
    <mergeCell ref="P46:P47"/>
    <mergeCell ref="Q46:Q47"/>
    <mergeCell ref="R46:R47"/>
    <mergeCell ref="S46:S47"/>
    <mergeCell ref="T46:T47"/>
    <mergeCell ref="U46:U47"/>
    <mergeCell ref="V48:V49"/>
    <mergeCell ref="W48:W49"/>
    <mergeCell ref="X48:X49"/>
    <mergeCell ref="A48:B48"/>
    <mergeCell ref="D48:H49"/>
    <mergeCell ref="I48:I49"/>
    <mergeCell ref="J48:J49"/>
    <mergeCell ref="K48:K49"/>
    <mergeCell ref="L48:L49"/>
    <mergeCell ref="M48:M49"/>
    <mergeCell ref="N48:N49"/>
    <mergeCell ref="O48:O49"/>
    <mergeCell ref="AL48:AL49"/>
    <mergeCell ref="AM48:AM49"/>
    <mergeCell ref="AN48:AN49"/>
    <mergeCell ref="AO48:AP49"/>
    <mergeCell ref="B49:C49"/>
    <mergeCell ref="AE48:AE49"/>
    <mergeCell ref="AF48:AF49"/>
    <mergeCell ref="AG48:AG49"/>
    <mergeCell ref="AH48:AH49"/>
    <mergeCell ref="AI48:AI49"/>
    <mergeCell ref="AJ48:AJ49"/>
    <mergeCell ref="Y48:Y49"/>
    <mergeCell ref="Z48:Z49"/>
    <mergeCell ref="AA48:AA49"/>
    <mergeCell ref="AB48:AB49"/>
    <mergeCell ref="AC48:AC49"/>
    <mergeCell ref="AD48:AD49"/>
    <mergeCell ref="AK48:AK49"/>
    <mergeCell ref="P48:P49"/>
    <mergeCell ref="Q48:Q49"/>
    <mergeCell ref="R48:R49"/>
    <mergeCell ref="S48:S49"/>
    <mergeCell ref="T48:T49"/>
    <mergeCell ref="U48:U49"/>
    <mergeCell ref="V50:V51"/>
    <mergeCell ref="W50:W51"/>
    <mergeCell ref="X50:X51"/>
    <mergeCell ref="A50:B50"/>
    <mergeCell ref="D50:H51"/>
    <mergeCell ref="I50:I51"/>
    <mergeCell ref="J50:J51"/>
    <mergeCell ref="K50:K51"/>
    <mergeCell ref="L50:L51"/>
    <mergeCell ref="M50:M51"/>
    <mergeCell ref="N50:N51"/>
    <mergeCell ref="O50:O51"/>
    <mergeCell ref="AL50:AL51"/>
    <mergeCell ref="AM50:AM51"/>
    <mergeCell ref="AN50:AN51"/>
    <mergeCell ref="AO50:AP51"/>
    <mergeCell ref="B51:C51"/>
    <mergeCell ref="AE50:AE51"/>
    <mergeCell ref="AF50:AF51"/>
    <mergeCell ref="AG50:AG51"/>
    <mergeCell ref="AH50:AH51"/>
    <mergeCell ref="AI50:AI51"/>
    <mergeCell ref="AJ50:AJ51"/>
    <mergeCell ref="Y50:Y51"/>
    <mergeCell ref="Z50:Z51"/>
    <mergeCell ref="AA50:AA51"/>
    <mergeCell ref="AB50:AB51"/>
    <mergeCell ref="AC50:AC51"/>
    <mergeCell ref="AD50:AD51"/>
    <mergeCell ref="AK50:AK51"/>
    <mergeCell ref="P50:P51"/>
    <mergeCell ref="Q50:Q51"/>
    <mergeCell ref="R50:R51"/>
    <mergeCell ref="S50:S51"/>
    <mergeCell ref="T50:T51"/>
    <mergeCell ref="U50:U51"/>
    <mergeCell ref="V52:V53"/>
    <mergeCell ref="W52:W53"/>
    <mergeCell ref="X52:X53"/>
    <mergeCell ref="A52:B52"/>
    <mergeCell ref="D52:H53"/>
    <mergeCell ref="I52:I53"/>
    <mergeCell ref="J52:J53"/>
    <mergeCell ref="K52:K53"/>
    <mergeCell ref="L52:L53"/>
    <mergeCell ref="M52:M53"/>
    <mergeCell ref="N52:N53"/>
    <mergeCell ref="O52:O53"/>
    <mergeCell ref="AL52:AL53"/>
    <mergeCell ref="AM52:AM53"/>
    <mergeCell ref="AN52:AN53"/>
    <mergeCell ref="AO52:AP53"/>
    <mergeCell ref="B53:C53"/>
    <mergeCell ref="AE52:AE53"/>
    <mergeCell ref="AF52:AF53"/>
    <mergeCell ref="AG52:AG53"/>
    <mergeCell ref="AH52:AH53"/>
    <mergeCell ref="AI52:AI53"/>
    <mergeCell ref="AJ52:AJ53"/>
    <mergeCell ref="Y52:Y53"/>
    <mergeCell ref="Z52:Z53"/>
    <mergeCell ref="AA52:AA53"/>
    <mergeCell ref="AB52:AB53"/>
    <mergeCell ref="AC52:AC53"/>
    <mergeCell ref="AD52:AD53"/>
    <mergeCell ref="AK52:AK53"/>
    <mergeCell ref="P52:P53"/>
    <mergeCell ref="Q52:Q53"/>
    <mergeCell ref="R52:R53"/>
    <mergeCell ref="S52:S53"/>
    <mergeCell ref="T52:T53"/>
    <mergeCell ref="U52:U53"/>
    <mergeCell ref="A55:G56"/>
    <mergeCell ref="H55:K56"/>
    <mergeCell ref="L55:O56"/>
    <mergeCell ref="P55:Q56"/>
    <mergeCell ref="R55:U56"/>
    <mergeCell ref="W56:AR62"/>
    <mergeCell ref="A57:G57"/>
    <mergeCell ref="H57:K57"/>
    <mergeCell ref="L57:O57"/>
    <mergeCell ref="P57:Q57"/>
    <mergeCell ref="P60:Q60"/>
    <mergeCell ref="R60:U60"/>
    <mergeCell ref="R57:U57"/>
    <mergeCell ref="A58:G58"/>
    <mergeCell ref="H58:K58"/>
    <mergeCell ref="L58:O58"/>
    <mergeCell ref="P58:Q58"/>
    <mergeCell ref="R58:U58"/>
    <mergeCell ref="P62:Q62"/>
    <mergeCell ref="R62:U62"/>
    <mergeCell ref="A59:G59"/>
    <mergeCell ref="H59:K59"/>
    <mergeCell ref="L59:O59"/>
    <mergeCell ref="P59:Q59"/>
    <mergeCell ref="A63:G63"/>
    <mergeCell ref="H63:K63"/>
    <mergeCell ref="L63:O63"/>
    <mergeCell ref="P63:Q63"/>
    <mergeCell ref="R63:U63"/>
    <mergeCell ref="A64:G64"/>
    <mergeCell ref="H64:K64"/>
    <mergeCell ref="L64:O64"/>
    <mergeCell ref="R59:U59"/>
    <mergeCell ref="A60:G60"/>
    <mergeCell ref="H60:K60"/>
    <mergeCell ref="L60:O60"/>
    <mergeCell ref="P64:Q64"/>
    <mergeCell ref="R64:U64"/>
    <mergeCell ref="A61:G61"/>
    <mergeCell ref="H61:K61"/>
    <mergeCell ref="L61:O61"/>
    <mergeCell ref="P61:Q61"/>
    <mergeCell ref="R61:U61"/>
    <mergeCell ref="A62:G62"/>
    <mergeCell ref="H62:K62"/>
    <mergeCell ref="L62:O62"/>
    <mergeCell ref="L67:Q67"/>
    <mergeCell ref="R67:U67"/>
    <mergeCell ref="A65:G65"/>
    <mergeCell ref="H65:K65"/>
    <mergeCell ref="L65:O65"/>
    <mergeCell ref="P65:Q65"/>
    <mergeCell ref="R65:U65"/>
    <mergeCell ref="A66:G66"/>
    <mergeCell ref="H66:K66"/>
    <mergeCell ref="L66:O66"/>
    <mergeCell ref="P66:Q66"/>
    <mergeCell ref="R66:U66"/>
  </mergeCells>
  <phoneticPr fontId="2"/>
  <dataValidations count="11">
    <dataValidation type="list" allowBlank="1" showInputMessage="1" showErrorMessage="1" sqref="D50:H51">
      <formula1>$AZ$59:$AZ$60</formula1>
    </dataValidation>
    <dataValidation type="list" allowBlank="1" showInputMessage="1" sqref="D40:H45">
      <formula1>$AZ$35:$AZ$38</formula1>
    </dataValidation>
    <dataValidation type="list" allowBlank="1" showInputMessage="1" showErrorMessage="1" sqref="D46:H49">
      <formula1>$AZ$39:$AZ$58</formula1>
    </dataValidation>
    <dataValidation type="list" allowBlank="1" showInputMessage="1" showErrorMessage="1" sqref="D52:H53">
      <formula1>$AZ$61:$AZ$65</formula1>
    </dataValidation>
    <dataValidation type="list" errorStyle="information" allowBlank="1" sqref="A34:B34 B53:C53 A52:B52 B51:C51 A50:B50 B35:C35 A38:B38 B37:C37 A36:B36 B39:C39 A40:B40 B41:C41 A44:B44 B43:C43 A42:B42 B45:C45 B49:C49 A48:B48 B47:C47 A46:B46">
      <formula1>$BG$31:$BG$127</formula1>
    </dataValidation>
    <dataValidation type="list" allowBlank="1" showInputMessage="1" sqref="D34:H39">
      <formula1>$AZ$31:$AZ$34</formula1>
    </dataValidation>
    <dataValidation type="list" allowBlank="1" showInputMessage="1" showErrorMessage="1" sqref="AI27:AI28">
      <formula1>"1,2,3,4,5,6,7,8,9,10,11,12,13,14,15,16,17,18,19,20,21,22,23,24,25,26,27,28,29,30,31"</formula1>
    </dataValidation>
    <dataValidation type="list" allowBlank="1" showInputMessage="1" showErrorMessage="1" sqref="R29:Y29">
      <formula1>$BD$31:$BD$36</formula1>
    </dataValidation>
    <dataValidation type="list" allowBlank="1" showInputMessage="1" showErrorMessage="1" sqref="A24:E25">
      <formula1>"認定済,申請中"</formula1>
    </dataValidation>
    <dataValidation type="list" allowBlank="1" sqref="M24:M25 AG27:AG28">
      <formula1>"1,2,3,4,5,6,7,8,9,10,11,12"</formula1>
    </dataValidation>
    <dataValidation type="list" allowBlank="1" sqref="AE27:AE28 K24:K25">
      <formula1>"27,28,29,30,31"</formula1>
    </dataValidation>
  </dataValidations>
  <printOptions horizontalCentered="1" verticalCentered="1"/>
  <pageMargins left="0.19685039370078741" right="0.19685039370078741" top="3.937007874015748E-2" bottom="3.937007874015748E-2" header="0.19685039370078741" footer="0.19685039370078741"/>
  <pageSetup paperSize="9" orientation="landscape" errors="blank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BW1568"/>
  <sheetViews>
    <sheetView tabSelected="1" topLeftCell="A50" zoomScale="110" zoomScaleNormal="110" workbookViewId="0">
      <pane xSplit="18735" topLeftCell="BE1"/>
      <selection activeCell="B47" sqref="B46:BA47"/>
      <selection pane="topRight" activeCell="AY40" sqref="AY40"/>
    </sheetView>
  </sheetViews>
  <sheetFormatPr defaultColWidth="3" defaultRowHeight="13.5" x14ac:dyDescent="0.15"/>
  <cols>
    <col min="1" max="1" width="7.140625" style="1" customWidth="1"/>
    <col min="2" max="13" width="3" style="1" customWidth="1"/>
    <col min="14" max="14" width="4.42578125" style="1" customWidth="1"/>
    <col min="15" max="15" width="2.7109375" style="1" customWidth="1"/>
    <col min="16" max="16" width="2.85546875" style="1" customWidth="1"/>
    <col min="17" max="17" width="3.140625" style="1" customWidth="1"/>
    <col min="18" max="33" width="2.7109375" style="1" customWidth="1"/>
    <col min="34" max="34" width="3.140625" style="1" customWidth="1"/>
    <col min="35" max="51" width="2.7109375" style="1" customWidth="1"/>
    <col min="52" max="52" width="2.28515625" style="1" customWidth="1"/>
    <col min="53" max="53" width="1.5703125" style="1" customWidth="1"/>
    <col min="54" max="54" width="2" style="1" customWidth="1"/>
    <col min="55" max="55" width="3.42578125" style="1" customWidth="1"/>
    <col min="56" max="56" width="0.42578125" style="1" hidden="1" customWidth="1"/>
    <col min="57" max="57" width="35.42578125" bestFit="1" customWidth="1"/>
    <col min="58" max="59" width="9" customWidth="1"/>
    <col min="60" max="60" width="3" style="1"/>
    <col min="61" max="61" width="12.5703125" style="1" customWidth="1"/>
    <col min="62" max="62" width="10" style="1" customWidth="1"/>
    <col min="63" max="63" width="3" style="1"/>
    <col min="64" max="64" width="8.42578125" style="1" customWidth="1"/>
    <col min="65" max="67" width="3" style="1"/>
    <col min="68" max="68" width="8.5703125" style="1" customWidth="1"/>
    <col min="69" max="16384" width="3" style="1"/>
  </cols>
  <sheetData>
    <row r="4" spans="1:75" ht="7.5" customHeight="1" x14ac:dyDescent="0.15"/>
    <row r="5" spans="1:75" ht="9.75" customHeight="1" x14ac:dyDescent="0.15">
      <c r="A5" s="385" t="s">
        <v>6</v>
      </c>
      <c r="B5" s="386"/>
      <c r="C5" s="386"/>
      <c r="D5" s="386"/>
      <c r="E5" s="387"/>
      <c r="F5" s="6"/>
      <c r="G5" s="6"/>
      <c r="H5" s="6"/>
      <c r="I5" s="404" t="s">
        <v>181</v>
      </c>
      <c r="J5" s="404"/>
      <c r="K5" s="405">
        <v>1</v>
      </c>
      <c r="L5" s="382" t="s">
        <v>2</v>
      </c>
      <c r="M5" s="405">
        <v>4</v>
      </c>
      <c r="N5" s="382" t="s">
        <v>0</v>
      </c>
      <c r="O5" s="382" t="s">
        <v>3</v>
      </c>
      <c r="P5" s="382" t="s">
        <v>149</v>
      </c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27"/>
      <c r="AN5" s="27"/>
      <c r="AO5" s="27"/>
      <c r="AP5" s="27"/>
      <c r="AQ5" s="363" t="s">
        <v>14</v>
      </c>
      <c r="AR5" s="363"/>
      <c r="AS5" s="363"/>
      <c r="AT5" s="6"/>
      <c r="AU5" s="6"/>
      <c r="AV5" s="6"/>
      <c r="AW5" s="6"/>
      <c r="AX5" s="6"/>
      <c r="AY5" s="6"/>
      <c r="AZ5" s="6"/>
      <c r="BA5" s="6"/>
    </row>
    <row r="6" spans="1:75" ht="9.75" customHeight="1" x14ac:dyDescent="0.15">
      <c r="A6" s="388"/>
      <c r="B6" s="389"/>
      <c r="C6" s="389"/>
      <c r="D6" s="389"/>
      <c r="E6" s="390"/>
      <c r="F6" s="6"/>
      <c r="G6" s="6"/>
      <c r="H6" s="6"/>
      <c r="I6" s="404"/>
      <c r="J6" s="404"/>
      <c r="K6" s="405"/>
      <c r="L6" s="382"/>
      <c r="M6" s="405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27"/>
      <c r="AN6" s="27"/>
      <c r="AO6" s="27"/>
      <c r="AP6" s="27"/>
      <c r="AQ6" s="363"/>
      <c r="AR6" s="363"/>
      <c r="AS6" s="363"/>
      <c r="AT6" s="6"/>
      <c r="AU6" s="6"/>
      <c r="AV6" s="6"/>
      <c r="AW6" s="6"/>
      <c r="AX6" s="6"/>
      <c r="AY6" s="6"/>
      <c r="AZ6" s="6"/>
      <c r="BA6" s="6"/>
    </row>
    <row r="7" spans="1:75" ht="11.2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75" customFormat="1" ht="18" customHeight="1" x14ac:dyDescent="0.15">
      <c r="A8" s="375" t="s">
        <v>12</v>
      </c>
      <c r="B8" s="412"/>
      <c r="C8" s="413"/>
      <c r="D8" s="417"/>
      <c r="E8" s="383"/>
      <c r="F8" s="383"/>
      <c r="G8" s="383"/>
      <c r="H8" s="383"/>
      <c r="I8" s="383"/>
      <c r="J8" s="383"/>
      <c r="K8" s="383"/>
      <c r="L8" s="383"/>
      <c r="M8" s="425"/>
      <c r="N8" s="275" t="s">
        <v>15</v>
      </c>
      <c r="O8" s="276"/>
      <c r="P8" s="276"/>
      <c r="Q8" s="277"/>
      <c r="R8" s="406"/>
      <c r="S8" s="407"/>
      <c r="T8" s="407"/>
      <c r="U8" s="407"/>
      <c r="V8" s="407"/>
      <c r="W8" s="407"/>
      <c r="X8" s="407"/>
      <c r="Y8" s="407"/>
      <c r="Z8" s="407"/>
      <c r="AA8" s="407"/>
      <c r="AB8" s="408"/>
      <c r="AC8" s="375" t="s">
        <v>7</v>
      </c>
      <c r="AD8" s="276"/>
      <c r="AE8" s="276"/>
      <c r="AF8" s="276"/>
      <c r="AG8" s="419" t="s">
        <v>181</v>
      </c>
      <c r="AH8" s="421">
        <v>1</v>
      </c>
      <c r="AI8" s="423" t="s">
        <v>17</v>
      </c>
      <c r="AJ8" s="421">
        <v>3</v>
      </c>
      <c r="AK8" s="423" t="s">
        <v>18</v>
      </c>
      <c r="AL8" s="371">
        <v>1</v>
      </c>
      <c r="AM8" s="373" t="s">
        <v>19</v>
      </c>
      <c r="AN8" s="375" t="s">
        <v>20</v>
      </c>
      <c r="AO8" s="276"/>
      <c r="AP8" s="276"/>
      <c r="AQ8" s="276"/>
      <c r="AR8" s="376"/>
      <c r="AS8" s="377"/>
      <c r="AT8" s="377"/>
      <c r="AU8" s="377"/>
      <c r="AV8" s="377"/>
      <c r="AW8" s="377"/>
      <c r="AX8" s="377"/>
      <c r="AY8" s="377"/>
      <c r="AZ8" s="377"/>
      <c r="BA8" s="378"/>
    </row>
    <row r="9" spans="1:75" customFormat="1" ht="18.75" customHeight="1" x14ac:dyDescent="0.15">
      <c r="A9" s="414"/>
      <c r="B9" s="415"/>
      <c r="C9" s="416"/>
      <c r="D9" s="418"/>
      <c r="E9" s="384"/>
      <c r="F9" s="384"/>
      <c r="G9" s="384"/>
      <c r="H9" s="384"/>
      <c r="I9" s="384"/>
      <c r="J9" s="384"/>
      <c r="K9" s="384"/>
      <c r="L9" s="384"/>
      <c r="M9" s="426"/>
      <c r="N9" s="278"/>
      <c r="O9" s="279"/>
      <c r="P9" s="279"/>
      <c r="Q9" s="280"/>
      <c r="R9" s="409"/>
      <c r="S9" s="410"/>
      <c r="T9" s="410"/>
      <c r="U9" s="410"/>
      <c r="V9" s="410"/>
      <c r="W9" s="410"/>
      <c r="X9" s="410"/>
      <c r="Y9" s="410"/>
      <c r="Z9" s="410"/>
      <c r="AA9" s="410"/>
      <c r="AB9" s="411"/>
      <c r="AC9" s="278"/>
      <c r="AD9" s="279"/>
      <c r="AE9" s="279"/>
      <c r="AF9" s="279"/>
      <c r="AG9" s="420"/>
      <c r="AH9" s="422"/>
      <c r="AI9" s="424"/>
      <c r="AJ9" s="422"/>
      <c r="AK9" s="424"/>
      <c r="AL9" s="372"/>
      <c r="AM9" s="374"/>
      <c r="AN9" s="278"/>
      <c r="AO9" s="279"/>
      <c r="AP9" s="279"/>
      <c r="AQ9" s="279"/>
      <c r="AR9" s="379"/>
      <c r="AS9" s="380"/>
      <c r="AT9" s="380"/>
      <c r="AU9" s="380"/>
      <c r="AV9" s="380"/>
      <c r="AW9" s="380"/>
      <c r="AX9" s="380"/>
      <c r="AY9" s="380"/>
      <c r="AZ9" s="380"/>
      <c r="BA9" s="381"/>
    </row>
    <row r="10" spans="1:75" customFormat="1" ht="36" customHeight="1" x14ac:dyDescent="0.15">
      <c r="A10" s="345" t="s">
        <v>21</v>
      </c>
      <c r="B10" s="346"/>
      <c r="C10" s="347"/>
      <c r="D10" s="7"/>
      <c r="E10" s="8"/>
      <c r="F10" s="8"/>
      <c r="G10" s="8"/>
      <c r="H10" s="8"/>
      <c r="I10" s="8"/>
      <c r="J10" s="8"/>
      <c r="K10" s="8"/>
      <c r="L10" s="8"/>
      <c r="M10" s="9"/>
      <c r="N10" s="391" t="s">
        <v>22</v>
      </c>
      <c r="O10" s="392"/>
      <c r="P10" s="392"/>
      <c r="Q10" s="393"/>
      <c r="R10" s="394" t="s">
        <v>95</v>
      </c>
      <c r="S10" s="395"/>
      <c r="T10" s="395"/>
      <c r="U10" s="395"/>
      <c r="V10" s="395"/>
      <c r="W10" s="395"/>
      <c r="X10" s="395"/>
      <c r="Y10" s="395"/>
      <c r="Z10" s="395"/>
      <c r="AA10" s="395"/>
      <c r="AB10" s="396"/>
      <c r="AC10" s="397" t="s">
        <v>23</v>
      </c>
      <c r="AD10" s="398"/>
      <c r="AE10" s="398"/>
      <c r="AF10" s="399"/>
      <c r="AG10" s="400"/>
      <c r="AH10" s="401"/>
      <c r="AI10" s="401"/>
      <c r="AJ10" s="401"/>
      <c r="AK10" s="401"/>
      <c r="AL10" s="401"/>
      <c r="AM10" s="401"/>
      <c r="AN10" s="402"/>
      <c r="AO10" s="402"/>
      <c r="AP10" s="402"/>
      <c r="AQ10" s="403"/>
      <c r="AR10" s="508" t="s">
        <v>148</v>
      </c>
      <c r="AS10" s="509"/>
      <c r="AT10" s="510">
        <v>90</v>
      </c>
      <c r="AU10" s="511"/>
      <c r="AV10" s="511"/>
      <c r="AW10" s="511"/>
      <c r="AX10" s="511"/>
      <c r="AY10" s="511"/>
      <c r="AZ10" s="511"/>
      <c r="BA10" s="512"/>
      <c r="BV10" s="1">
        <v>90</v>
      </c>
      <c r="BW10" s="1">
        <v>1</v>
      </c>
    </row>
    <row r="11" spans="1:75" customFormat="1" ht="35.25" customHeight="1" x14ac:dyDescent="0.15">
      <c r="A11" s="345" t="s">
        <v>24</v>
      </c>
      <c r="B11" s="346"/>
      <c r="C11" s="347"/>
      <c r="D11" s="348"/>
      <c r="E11" s="349"/>
      <c r="F11" s="349"/>
      <c r="G11" s="349"/>
      <c r="H11" s="349"/>
      <c r="I11" s="350"/>
      <c r="J11" s="350"/>
      <c r="K11" s="350"/>
      <c r="L11" s="350"/>
      <c r="M11" s="351"/>
      <c r="N11" s="345" t="s">
        <v>25</v>
      </c>
      <c r="O11" s="346"/>
      <c r="P11" s="346"/>
      <c r="Q11" s="347"/>
      <c r="R11" s="352">
        <f>VLOOKUP(R10,BI12:BJ16,2,FALSE)</f>
        <v>50320</v>
      </c>
      <c r="S11" s="353"/>
      <c r="T11" s="353"/>
      <c r="U11" s="353"/>
      <c r="V11" s="353"/>
      <c r="W11" s="353"/>
      <c r="X11" s="353"/>
      <c r="Y11" s="353"/>
      <c r="Z11" s="353"/>
      <c r="AA11" s="353"/>
      <c r="AB11" s="354"/>
      <c r="AC11" s="355" t="s">
        <v>26</v>
      </c>
      <c r="AD11" s="356"/>
      <c r="AE11" s="356"/>
      <c r="AF11" s="357"/>
      <c r="AG11" s="348"/>
      <c r="AH11" s="349"/>
      <c r="AI11" s="349"/>
      <c r="AJ11" s="349"/>
      <c r="AK11" s="349"/>
      <c r="AL11" s="349"/>
      <c r="AM11" s="349"/>
      <c r="AN11" s="349"/>
      <c r="AO11" s="349"/>
      <c r="AP11" s="349"/>
      <c r="AQ11" s="358"/>
      <c r="AR11" s="123"/>
      <c r="AS11" s="121"/>
      <c r="AT11" s="121"/>
      <c r="AU11" s="120"/>
      <c r="AV11" s="120"/>
      <c r="AW11" s="120"/>
      <c r="AX11" s="120"/>
      <c r="AY11" s="120"/>
      <c r="AZ11" s="121"/>
      <c r="BA11" s="121"/>
      <c r="BB11" s="93"/>
      <c r="BE11" s="29" t="s">
        <v>8</v>
      </c>
      <c r="BF11" s="30" t="s">
        <v>94</v>
      </c>
      <c r="BG11" s="31" t="s">
        <v>39</v>
      </c>
      <c r="BI11" s="4" t="s">
        <v>40</v>
      </c>
      <c r="BJ11" s="25" t="s">
        <v>25</v>
      </c>
      <c r="BL11" s="4" t="s">
        <v>42</v>
      </c>
      <c r="BV11" s="1">
        <v>80</v>
      </c>
      <c r="BW11" s="1">
        <v>2</v>
      </c>
    </row>
    <row r="12" spans="1:75" ht="27" customHeight="1" thickBo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122"/>
      <c r="AT12" s="122"/>
      <c r="AU12" s="6"/>
      <c r="AV12" s="6"/>
      <c r="AW12" s="6"/>
      <c r="AX12" s="6"/>
      <c r="AY12" s="6"/>
      <c r="AZ12" s="27"/>
      <c r="BA12" s="27"/>
      <c r="BE12" s="32"/>
      <c r="BF12" s="32"/>
      <c r="BG12" s="32"/>
      <c r="BH12" s="28"/>
      <c r="BI12" s="24"/>
      <c r="BJ12" s="24"/>
      <c r="BL12" s="4"/>
      <c r="BV12" s="1">
        <v>70</v>
      </c>
      <c r="BW12" s="1">
        <v>3</v>
      </c>
    </row>
    <row r="13" spans="1:75" ht="18" customHeight="1" thickBot="1" x14ac:dyDescent="0.2">
      <c r="A13" s="359" t="s">
        <v>36</v>
      </c>
      <c r="B13" s="360"/>
      <c r="C13" s="361"/>
      <c r="D13" s="365" t="s">
        <v>8</v>
      </c>
      <c r="E13" s="365"/>
      <c r="F13" s="365"/>
      <c r="G13" s="365"/>
      <c r="H13" s="365"/>
      <c r="I13" s="570" t="s">
        <v>145</v>
      </c>
      <c r="J13" s="360"/>
      <c r="K13" s="360"/>
      <c r="L13" s="360"/>
      <c r="M13" s="361"/>
      <c r="N13" s="207" t="s">
        <v>4</v>
      </c>
      <c r="O13" s="12">
        <v>1</v>
      </c>
      <c r="P13" s="13">
        <v>2</v>
      </c>
      <c r="Q13" s="13">
        <v>3</v>
      </c>
      <c r="R13" s="12">
        <v>4</v>
      </c>
      <c r="S13" s="13">
        <v>5</v>
      </c>
      <c r="T13" s="13">
        <v>6</v>
      </c>
      <c r="U13" s="12">
        <v>7</v>
      </c>
      <c r="V13" s="13">
        <v>8</v>
      </c>
      <c r="W13" s="13">
        <v>9</v>
      </c>
      <c r="X13" s="12">
        <v>10</v>
      </c>
      <c r="Y13" s="13">
        <v>11</v>
      </c>
      <c r="Z13" s="13">
        <v>12</v>
      </c>
      <c r="AA13" s="12">
        <v>13</v>
      </c>
      <c r="AB13" s="13">
        <v>14</v>
      </c>
      <c r="AC13" s="13">
        <v>15</v>
      </c>
      <c r="AD13" s="12">
        <v>16</v>
      </c>
      <c r="AE13" s="13">
        <v>17</v>
      </c>
      <c r="AF13" s="13">
        <v>18</v>
      </c>
      <c r="AG13" s="12">
        <v>19</v>
      </c>
      <c r="AH13" s="13">
        <v>20</v>
      </c>
      <c r="AI13" s="13">
        <v>21</v>
      </c>
      <c r="AJ13" s="12">
        <v>22</v>
      </c>
      <c r="AK13" s="13">
        <v>23</v>
      </c>
      <c r="AL13" s="13">
        <v>24</v>
      </c>
      <c r="AM13" s="12">
        <v>25</v>
      </c>
      <c r="AN13" s="13">
        <v>26</v>
      </c>
      <c r="AO13" s="13">
        <v>27</v>
      </c>
      <c r="AP13" s="12">
        <v>28</v>
      </c>
      <c r="AQ13" s="13">
        <v>29</v>
      </c>
      <c r="AR13" s="13">
        <v>30</v>
      </c>
      <c r="AS13" s="12">
        <v>31</v>
      </c>
      <c r="AT13" s="499" t="s">
        <v>9</v>
      </c>
      <c r="AU13" s="368"/>
      <c r="AV13" s="208"/>
      <c r="AW13" s="208"/>
      <c r="AX13" s="208"/>
      <c r="AY13" s="208"/>
      <c r="AZ13" s="208"/>
      <c r="BA13" s="208"/>
      <c r="BB13" s="208"/>
      <c r="BC13" s="6"/>
      <c r="BD13" s="1" t="s">
        <v>27</v>
      </c>
      <c r="BE13" s="40" t="s">
        <v>43</v>
      </c>
      <c r="BF13" s="40">
        <v>0</v>
      </c>
      <c r="BG13" s="40">
        <v>0</v>
      </c>
      <c r="BH13" s="28"/>
      <c r="BI13" s="24" t="s">
        <v>95</v>
      </c>
      <c r="BJ13" s="146">
        <v>50320</v>
      </c>
      <c r="BL13" s="26">
        <v>0</v>
      </c>
      <c r="BW13" s="1">
        <v>4</v>
      </c>
    </row>
    <row r="14" spans="1:75" ht="18" customHeight="1" thickBot="1" x14ac:dyDescent="0.2">
      <c r="A14" s="362"/>
      <c r="B14" s="363"/>
      <c r="C14" s="364"/>
      <c r="D14" s="366"/>
      <c r="E14" s="366"/>
      <c r="F14" s="366"/>
      <c r="G14" s="366"/>
      <c r="H14" s="366"/>
      <c r="I14" s="571"/>
      <c r="J14" s="572"/>
      <c r="K14" s="572"/>
      <c r="L14" s="572"/>
      <c r="M14" s="573"/>
      <c r="N14" s="15" t="s">
        <v>10</v>
      </c>
      <c r="O14" s="60" t="s">
        <v>233</v>
      </c>
      <c r="P14" s="61" t="s">
        <v>234</v>
      </c>
      <c r="Q14" s="60" t="s">
        <v>109</v>
      </c>
      <c r="R14" s="61" t="s">
        <v>110</v>
      </c>
      <c r="S14" s="60" t="s">
        <v>111</v>
      </c>
      <c r="T14" s="61" t="s">
        <v>105</v>
      </c>
      <c r="U14" s="60" t="s">
        <v>106</v>
      </c>
      <c r="V14" s="61" t="s">
        <v>107</v>
      </c>
      <c r="W14" s="60" t="s">
        <v>108</v>
      </c>
      <c r="X14" s="61" t="s">
        <v>109</v>
      </c>
      <c r="Y14" s="60" t="s">
        <v>110</v>
      </c>
      <c r="Z14" s="61" t="s">
        <v>111</v>
      </c>
      <c r="AA14" s="60" t="s">
        <v>105</v>
      </c>
      <c r="AB14" s="61" t="s">
        <v>106</v>
      </c>
      <c r="AC14" s="60" t="s">
        <v>107</v>
      </c>
      <c r="AD14" s="61" t="s">
        <v>108</v>
      </c>
      <c r="AE14" s="60" t="s">
        <v>109</v>
      </c>
      <c r="AF14" s="61" t="s">
        <v>110</v>
      </c>
      <c r="AG14" s="60" t="s">
        <v>111</v>
      </c>
      <c r="AH14" s="61" t="s">
        <v>105</v>
      </c>
      <c r="AI14" s="60" t="s">
        <v>106</v>
      </c>
      <c r="AJ14" s="61" t="s">
        <v>107</v>
      </c>
      <c r="AK14" s="60" t="s">
        <v>108</v>
      </c>
      <c r="AL14" s="61" t="s">
        <v>109</v>
      </c>
      <c r="AM14" s="60" t="s">
        <v>110</v>
      </c>
      <c r="AN14" s="61" t="s">
        <v>111</v>
      </c>
      <c r="AO14" s="60" t="s">
        <v>105</v>
      </c>
      <c r="AP14" s="61" t="s">
        <v>106</v>
      </c>
      <c r="AQ14" s="60" t="s">
        <v>107</v>
      </c>
      <c r="AR14" s="61" t="s">
        <v>108</v>
      </c>
      <c r="AS14" s="60" t="s">
        <v>109</v>
      </c>
      <c r="AT14" s="500"/>
      <c r="AU14" s="501"/>
      <c r="AV14" s="209"/>
      <c r="AW14" s="208"/>
      <c r="AX14" s="209"/>
      <c r="AY14" s="209"/>
      <c r="AZ14" s="209"/>
      <c r="BA14" s="209"/>
      <c r="BB14" s="6"/>
      <c r="BC14" s="6"/>
      <c r="BD14" s="1" t="s">
        <v>28</v>
      </c>
      <c r="BE14" s="136" t="s">
        <v>197</v>
      </c>
      <c r="BF14" s="137" t="s">
        <v>150</v>
      </c>
      <c r="BG14" s="138">
        <v>1672</v>
      </c>
      <c r="BH14" s="28"/>
      <c r="BI14" s="24" t="s">
        <v>27</v>
      </c>
      <c r="BJ14" s="146">
        <v>50320</v>
      </c>
      <c r="BL14" s="26">
        <v>1.0416666666666666E-2</v>
      </c>
      <c r="BP14" s="1" t="str">
        <f>"A5"&amp;BF14</f>
        <v>A5A61111</v>
      </c>
      <c r="BW14" s="1">
        <v>5</v>
      </c>
    </row>
    <row r="15" spans="1:75" ht="15.95" customHeight="1" thickBot="1" x14ac:dyDescent="0.2">
      <c r="A15" s="547"/>
      <c r="B15" s="548"/>
      <c r="C15" s="226"/>
      <c r="D15" s="341"/>
      <c r="E15" s="341"/>
      <c r="F15" s="341"/>
      <c r="G15" s="341"/>
      <c r="H15" s="342"/>
      <c r="I15" s="478"/>
      <c r="J15" s="479"/>
      <c r="K15" s="479"/>
      <c r="L15" s="479"/>
      <c r="M15" s="480"/>
      <c r="N15" s="114" t="s">
        <v>147</v>
      </c>
      <c r="O15" s="115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448">
        <f t="shared" ref="AT15:AT20" si="0">SUM(O15:AS15)</f>
        <v>0</v>
      </c>
      <c r="AU15" s="449"/>
      <c r="AV15" s="209"/>
      <c r="AW15" s="208"/>
      <c r="AX15" s="208"/>
      <c r="AY15" s="208"/>
      <c r="AZ15" s="208"/>
      <c r="BB15" s="6"/>
      <c r="BC15" s="6"/>
      <c r="BD15" s="1" t="s">
        <v>29</v>
      </c>
      <c r="BE15" s="139" t="s">
        <v>198</v>
      </c>
      <c r="BF15" s="140" t="s">
        <v>151</v>
      </c>
      <c r="BG15" s="141">
        <v>3428</v>
      </c>
      <c r="BH15" s="28"/>
      <c r="BI15" s="24" t="s">
        <v>28</v>
      </c>
      <c r="BJ15" s="146">
        <v>105310</v>
      </c>
      <c r="BL15" s="26">
        <v>2.0833333333333301E-2</v>
      </c>
      <c r="BP15" s="1" t="str">
        <f>"A5"&amp;BF15</f>
        <v>A5A61121</v>
      </c>
    </row>
    <row r="16" spans="1:75" ht="15.95" customHeight="1" thickBot="1" x14ac:dyDescent="0.2">
      <c r="A16" s="236"/>
      <c r="B16" s="427"/>
      <c r="C16" s="531"/>
      <c r="D16" s="343"/>
      <c r="E16" s="343"/>
      <c r="F16" s="343"/>
      <c r="G16" s="343"/>
      <c r="H16" s="344"/>
      <c r="I16" s="481"/>
      <c r="J16" s="482"/>
      <c r="K16" s="482"/>
      <c r="L16" s="482"/>
      <c r="M16" s="483"/>
      <c r="N16" s="114" t="s">
        <v>11</v>
      </c>
      <c r="O16" s="64"/>
      <c r="P16" s="63"/>
      <c r="Q16" s="63"/>
      <c r="R16" s="63"/>
      <c r="S16" s="63"/>
      <c r="T16" s="63"/>
      <c r="U16" s="63"/>
      <c r="V16" s="63"/>
      <c r="W16" s="63"/>
      <c r="X16" s="189"/>
      <c r="Y16" s="189"/>
      <c r="Z16" s="189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448">
        <f t="shared" si="0"/>
        <v>0</v>
      </c>
      <c r="AU16" s="449"/>
      <c r="AV16" s="209"/>
      <c r="AW16" s="208"/>
      <c r="AX16" s="209"/>
      <c r="AY16" s="209"/>
      <c r="AZ16" s="209"/>
      <c r="BB16" s="6"/>
      <c r="BC16" s="6"/>
      <c r="BE16" s="43"/>
      <c r="BF16" s="44"/>
      <c r="BG16" s="45"/>
      <c r="BH16" s="28"/>
      <c r="BI16" s="24" t="s">
        <v>35</v>
      </c>
      <c r="BJ16" s="5" t="s">
        <v>41</v>
      </c>
      <c r="BL16" s="26">
        <v>3.125E-2</v>
      </c>
    </row>
    <row r="17" spans="1:68" ht="15.95" customHeight="1" thickBot="1" x14ac:dyDescent="0.2">
      <c r="A17" s="547"/>
      <c r="B17" s="548"/>
      <c r="C17" s="226" t="s">
        <v>5</v>
      </c>
      <c r="D17" s="341"/>
      <c r="E17" s="341"/>
      <c r="F17" s="341"/>
      <c r="G17" s="341"/>
      <c r="H17" s="342"/>
      <c r="I17" s="478"/>
      <c r="J17" s="479"/>
      <c r="K17" s="479"/>
      <c r="L17" s="479"/>
      <c r="M17" s="480"/>
      <c r="N17" s="114" t="s">
        <v>147</v>
      </c>
      <c r="O17" s="115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448">
        <f t="shared" si="0"/>
        <v>0</v>
      </c>
      <c r="AU17" s="449"/>
      <c r="AV17" s="209"/>
      <c r="AW17" s="208"/>
      <c r="AX17" s="208"/>
      <c r="AY17" s="208"/>
      <c r="AZ17" s="208"/>
      <c r="BB17" s="6"/>
      <c r="BC17" s="6"/>
      <c r="BE17" s="43" t="s">
        <v>99</v>
      </c>
      <c r="BF17" s="44">
        <v>0</v>
      </c>
      <c r="BG17" s="45">
        <v>0</v>
      </c>
      <c r="BH17" s="28"/>
      <c r="BL17" s="26">
        <v>4.1666666666666699E-2</v>
      </c>
    </row>
    <row r="18" spans="1:68" ht="15.95" customHeight="1" thickBot="1" x14ac:dyDescent="0.2">
      <c r="A18" s="236"/>
      <c r="B18" s="427"/>
      <c r="C18" s="531"/>
      <c r="D18" s="343"/>
      <c r="E18" s="343"/>
      <c r="F18" s="343"/>
      <c r="G18" s="343"/>
      <c r="H18" s="344"/>
      <c r="I18" s="481"/>
      <c r="J18" s="482"/>
      <c r="K18" s="482"/>
      <c r="L18" s="482"/>
      <c r="M18" s="483"/>
      <c r="N18" s="114" t="s">
        <v>11</v>
      </c>
      <c r="O18" s="64"/>
      <c r="P18" s="63"/>
      <c r="Q18" s="63"/>
      <c r="R18" s="63"/>
      <c r="S18" s="63"/>
      <c r="T18" s="63"/>
      <c r="U18" s="63"/>
      <c r="V18" s="63"/>
      <c r="W18" s="63"/>
      <c r="X18" s="189"/>
      <c r="Y18" s="189"/>
      <c r="Z18" s="189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448">
        <f t="shared" si="0"/>
        <v>0</v>
      </c>
      <c r="AU18" s="449"/>
      <c r="AV18" s="209"/>
      <c r="AW18" s="208"/>
      <c r="AX18" s="209"/>
      <c r="AY18" s="209"/>
      <c r="AZ18" s="209"/>
      <c r="BB18" s="6"/>
      <c r="BC18" s="6"/>
      <c r="BE18" s="142" t="s">
        <v>166</v>
      </c>
      <c r="BF18" s="143" t="s">
        <v>152</v>
      </c>
      <c r="BG18" s="144">
        <v>384</v>
      </c>
      <c r="BH18" s="28"/>
      <c r="BI18" s="163"/>
      <c r="BL18" s="26">
        <v>5.2083333333333301E-2</v>
      </c>
      <c r="BP18" s="1" t="str">
        <f>"A5"&amp;BF18</f>
        <v>A5A61113</v>
      </c>
    </row>
    <row r="19" spans="1:68" ht="15.95" customHeight="1" thickBot="1" x14ac:dyDescent="0.2">
      <c r="A19" s="547"/>
      <c r="B19" s="548"/>
      <c r="C19" s="226" t="s">
        <v>5</v>
      </c>
      <c r="D19" s="341"/>
      <c r="E19" s="341"/>
      <c r="F19" s="341"/>
      <c r="G19" s="341"/>
      <c r="H19" s="342"/>
      <c r="I19" s="478"/>
      <c r="J19" s="479"/>
      <c r="K19" s="479"/>
      <c r="L19" s="479"/>
      <c r="M19" s="480"/>
      <c r="N19" s="114" t="s">
        <v>147</v>
      </c>
      <c r="O19" s="115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448">
        <f t="shared" si="0"/>
        <v>0</v>
      </c>
      <c r="AU19" s="449"/>
      <c r="AV19" s="209"/>
      <c r="AW19" s="208"/>
      <c r="AX19" s="208"/>
      <c r="AY19" s="208"/>
      <c r="AZ19" s="208"/>
      <c r="BB19" s="6"/>
      <c r="BC19" s="6"/>
      <c r="BE19" s="142" t="s">
        <v>167</v>
      </c>
      <c r="BF19" s="143" t="s">
        <v>153</v>
      </c>
      <c r="BG19" s="144">
        <v>395</v>
      </c>
      <c r="BH19" s="28"/>
      <c r="BL19" s="26">
        <v>6.25E-2</v>
      </c>
      <c r="BP19" s="1" t="str">
        <f>"A5"&amp;BF19</f>
        <v>A5A61123</v>
      </c>
    </row>
    <row r="20" spans="1:68" ht="15.95" customHeight="1" thickBot="1" x14ac:dyDescent="0.2">
      <c r="A20" s="237"/>
      <c r="B20" s="544"/>
      <c r="C20" s="561"/>
      <c r="D20" s="343"/>
      <c r="E20" s="343"/>
      <c r="F20" s="343"/>
      <c r="G20" s="343"/>
      <c r="H20" s="344"/>
      <c r="I20" s="481"/>
      <c r="J20" s="482"/>
      <c r="K20" s="482"/>
      <c r="L20" s="482"/>
      <c r="M20" s="483"/>
      <c r="N20" s="114" t="s">
        <v>11</v>
      </c>
      <c r="O20" s="64"/>
      <c r="P20" s="63"/>
      <c r="Q20" s="63"/>
      <c r="R20" s="63"/>
      <c r="S20" s="63"/>
      <c r="T20" s="63"/>
      <c r="U20" s="63"/>
      <c r="V20" s="63"/>
      <c r="W20" s="63"/>
      <c r="X20" s="189"/>
      <c r="Y20" s="189"/>
      <c r="Z20" s="189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448">
        <f t="shared" si="0"/>
        <v>0</v>
      </c>
      <c r="AU20" s="449"/>
      <c r="AV20" s="209"/>
      <c r="AW20" s="208"/>
      <c r="AX20" s="209"/>
      <c r="AY20" s="209"/>
      <c r="AZ20" s="209"/>
      <c r="BB20" s="6"/>
      <c r="BC20" s="6"/>
      <c r="BE20" s="33" t="s">
        <v>168</v>
      </c>
      <c r="BF20" s="50" t="s">
        <v>154</v>
      </c>
      <c r="BG20" s="34">
        <f>ROUND($U$51*5/100,0)</f>
        <v>0</v>
      </c>
      <c r="BH20" s="28"/>
      <c r="BL20" s="26">
        <v>7.2916666666666699E-2</v>
      </c>
    </row>
    <row r="21" spans="1:68" ht="15.95" customHeight="1" thickBot="1" x14ac:dyDescent="0.2">
      <c r="A21" s="549"/>
      <c r="B21" s="548"/>
      <c r="C21" s="226" t="s">
        <v>5</v>
      </c>
      <c r="D21" s="336"/>
      <c r="E21" s="336"/>
      <c r="F21" s="336"/>
      <c r="G21" s="336"/>
      <c r="H21" s="337"/>
      <c r="I21" s="513"/>
      <c r="J21" s="514"/>
      <c r="K21" s="514"/>
      <c r="L21" s="514"/>
      <c r="M21" s="515"/>
      <c r="N21" s="114" t="s">
        <v>147</v>
      </c>
      <c r="O21" s="115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448">
        <f t="shared" ref="AT21:AT44" si="1">SUM(O21:AS21)</f>
        <v>0</v>
      </c>
      <c r="AU21" s="449"/>
      <c r="AV21" s="209"/>
      <c r="AW21" s="208"/>
      <c r="AX21" s="208"/>
      <c r="AY21" s="208"/>
      <c r="AZ21" s="208"/>
      <c r="BB21" s="6"/>
      <c r="BC21" s="6"/>
      <c r="BE21" s="33" t="s">
        <v>170</v>
      </c>
      <c r="BF21" s="50" t="s">
        <v>156</v>
      </c>
      <c r="BG21" s="51">
        <v>-376</v>
      </c>
      <c r="BH21" s="28"/>
      <c r="BL21" s="26">
        <v>8.3333333333333301E-2</v>
      </c>
      <c r="BP21" s="1" t="str">
        <f>BF20</f>
        <v>A68110</v>
      </c>
    </row>
    <row r="22" spans="1:68" ht="15.95" customHeight="1" thickBot="1" x14ac:dyDescent="0.2">
      <c r="A22" s="238"/>
      <c r="B22" s="427"/>
      <c r="C22" s="531"/>
      <c r="D22" s="338"/>
      <c r="E22" s="338"/>
      <c r="F22" s="338"/>
      <c r="G22" s="338"/>
      <c r="H22" s="339"/>
      <c r="I22" s="516"/>
      <c r="J22" s="517"/>
      <c r="K22" s="517"/>
      <c r="L22" s="517"/>
      <c r="M22" s="518"/>
      <c r="N22" s="114" t="s">
        <v>11</v>
      </c>
      <c r="O22" s="64"/>
      <c r="P22" s="63"/>
      <c r="Q22" s="63"/>
      <c r="R22" s="63"/>
      <c r="S22" s="63"/>
      <c r="T22" s="63"/>
      <c r="U22" s="63"/>
      <c r="V22" s="63"/>
      <c r="W22" s="63"/>
      <c r="X22" s="189"/>
      <c r="Y22" s="189"/>
      <c r="Z22" s="189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448">
        <f t="shared" si="1"/>
        <v>0</v>
      </c>
      <c r="AU22" s="449"/>
      <c r="AV22" s="209"/>
      <c r="AW22" s="208"/>
      <c r="AX22" s="209"/>
      <c r="AY22" s="209"/>
      <c r="AZ22" s="209"/>
      <c r="BB22" s="6"/>
      <c r="BC22" s="6"/>
      <c r="BE22" s="33" t="s">
        <v>171</v>
      </c>
      <c r="BF22" s="50" t="s">
        <v>157</v>
      </c>
      <c r="BG22" s="51">
        <v>-752</v>
      </c>
      <c r="BH22" s="28"/>
      <c r="BL22" s="26">
        <v>9.375E-2</v>
      </c>
      <c r="BP22" s="1" t="str">
        <f>BF25</f>
        <v>A66109</v>
      </c>
    </row>
    <row r="23" spans="1:68" ht="15.95" customHeight="1" thickBot="1" x14ac:dyDescent="0.2">
      <c r="A23" s="544"/>
      <c r="B23" s="533"/>
      <c r="C23" s="227" t="s">
        <v>5</v>
      </c>
      <c r="D23" s="545"/>
      <c r="E23" s="336"/>
      <c r="F23" s="336"/>
      <c r="G23" s="336"/>
      <c r="H23" s="337"/>
      <c r="I23" s="513"/>
      <c r="J23" s="514"/>
      <c r="K23" s="514"/>
      <c r="L23" s="514"/>
      <c r="M23" s="515"/>
      <c r="N23" s="114" t="s">
        <v>147</v>
      </c>
      <c r="O23" s="115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448">
        <f t="shared" si="1"/>
        <v>0</v>
      </c>
      <c r="AU23" s="449"/>
      <c r="AV23" s="209"/>
      <c r="AW23" s="208"/>
      <c r="AX23" s="208"/>
      <c r="AY23" s="208"/>
      <c r="AZ23" s="208"/>
      <c r="BB23" s="6"/>
      <c r="BC23" s="6"/>
      <c r="BE23" s="33" t="s">
        <v>172</v>
      </c>
      <c r="BF23" s="50" t="s">
        <v>158</v>
      </c>
      <c r="BG23" s="51">
        <v>100</v>
      </c>
      <c r="BH23" s="28"/>
      <c r="BL23" s="26">
        <v>0.104166666666667</v>
      </c>
      <c r="BP23" s="1" t="str">
        <f>BF21</f>
        <v>A66105</v>
      </c>
    </row>
    <row r="24" spans="1:68" ht="15.95" customHeight="1" thickBot="1" x14ac:dyDescent="0.2">
      <c r="A24" s="239"/>
      <c r="B24" s="544"/>
      <c r="C24" s="533"/>
      <c r="D24" s="546"/>
      <c r="E24" s="338"/>
      <c r="F24" s="338"/>
      <c r="G24" s="338"/>
      <c r="H24" s="339"/>
      <c r="I24" s="516"/>
      <c r="J24" s="517"/>
      <c r="K24" s="517"/>
      <c r="L24" s="517"/>
      <c r="M24" s="518"/>
      <c r="N24" s="114" t="s">
        <v>11</v>
      </c>
      <c r="O24" s="64"/>
      <c r="P24" s="63"/>
      <c r="Q24" s="63"/>
      <c r="R24" s="63"/>
      <c r="S24" s="63"/>
      <c r="T24" s="63"/>
      <c r="U24" s="63"/>
      <c r="V24" s="63"/>
      <c r="W24" s="63"/>
      <c r="X24" s="189"/>
      <c r="Y24" s="189"/>
      <c r="Z24" s="189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448">
        <f t="shared" si="1"/>
        <v>0</v>
      </c>
      <c r="AU24" s="449"/>
      <c r="AV24" s="209"/>
      <c r="AW24" s="208"/>
      <c r="AX24" s="209"/>
      <c r="AY24" s="209"/>
      <c r="AZ24" s="209"/>
      <c r="BB24" s="6"/>
      <c r="BC24" s="6"/>
      <c r="BE24" s="33" t="s">
        <v>173</v>
      </c>
      <c r="BF24" s="50" t="s">
        <v>159</v>
      </c>
      <c r="BG24" s="51">
        <v>225</v>
      </c>
      <c r="BH24" s="28"/>
      <c r="BL24" s="26">
        <v>0.114583333333333</v>
      </c>
      <c r="BP24" s="1" t="str">
        <f>BF22</f>
        <v>A66106</v>
      </c>
    </row>
    <row r="25" spans="1:68" ht="15.95" customHeight="1" thickBot="1" x14ac:dyDescent="0.2">
      <c r="A25" s="549"/>
      <c r="B25" s="548"/>
      <c r="C25" s="226" t="s">
        <v>5</v>
      </c>
      <c r="D25" s="336"/>
      <c r="E25" s="336"/>
      <c r="F25" s="336"/>
      <c r="G25" s="336"/>
      <c r="H25" s="337"/>
      <c r="I25" s="513"/>
      <c r="J25" s="514"/>
      <c r="K25" s="514"/>
      <c r="L25" s="514"/>
      <c r="M25" s="515"/>
      <c r="N25" s="114" t="s">
        <v>147</v>
      </c>
      <c r="O25" s="115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448">
        <f t="shared" si="1"/>
        <v>0</v>
      </c>
      <c r="AU25" s="449"/>
      <c r="AV25" s="209"/>
      <c r="AW25" s="208"/>
      <c r="AX25" s="208"/>
      <c r="AY25" s="208"/>
      <c r="AZ25" s="208"/>
      <c r="BB25" s="6"/>
      <c r="BC25" s="6"/>
      <c r="BE25" s="33" t="s">
        <v>169</v>
      </c>
      <c r="BF25" s="50" t="s">
        <v>155</v>
      </c>
      <c r="BG25" s="51">
        <v>240</v>
      </c>
      <c r="BH25" s="28"/>
      <c r="BL25" s="26">
        <v>0.125</v>
      </c>
      <c r="BP25" s="1" t="str">
        <f>BF23</f>
        <v>A65010</v>
      </c>
    </row>
    <row r="26" spans="1:68" ht="15.95" customHeight="1" thickBot="1" x14ac:dyDescent="0.2">
      <c r="A26" s="238"/>
      <c r="B26" s="427"/>
      <c r="C26" s="531"/>
      <c r="D26" s="338"/>
      <c r="E26" s="338"/>
      <c r="F26" s="338"/>
      <c r="G26" s="338"/>
      <c r="H26" s="339"/>
      <c r="I26" s="516"/>
      <c r="J26" s="517"/>
      <c r="K26" s="517"/>
      <c r="L26" s="517"/>
      <c r="M26" s="518"/>
      <c r="N26" s="114" t="s">
        <v>11</v>
      </c>
      <c r="O26" s="64"/>
      <c r="P26" s="63"/>
      <c r="Q26" s="63"/>
      <c r="R26" s="63"/>
      <c r="S26" s="63"/>
      <c r="T26" s="63"/>
      <c r="U26" s="63"/>
      <c r="V26" s="63"/>
      <c r="W26" s="63"/>
      <c r="X26" s="189"/>
      <c r="Y26" s="189"/>
      <c r="Z26" s="189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448">
        <f t="shared" si="1"/>
        <v>0</v>
      </c>
      <c r="AU26" s="449"/>
      <c r="AV26" s="209"/>
      <c r="AW26" s="208"/>
      <c r="AX26" s="209"/>
      <c r="AY26" s="209"/>
      <c r="AZ26" s="209"/>
      <c r="BB26" s="6"/>
      <c r="BC26" s="6"/>
      <c r="BE26" s="149" t="s">
        <v>200</v>
      </c>
      <c r="BF26" s="50" t="s">
        <v>199</v>
      </c>
      <c r="BG26" s="150">
        <v>50</v>
      </c>
      <c r="BL26" s="26">
        <v>0.13541666666666699</v>
      </c>
      <c r="BP26" s="1" t="str">
        <f>BF24</f>
        <v>A65002</v>
      </c>
    </row>
    <row r="27" spans="1:68" ht="15.95" customHeight="1" thickBot="1" x14ac:dyDescent="0.2">
      <c r="A27" s="547"/>
      <c r="B27" s="548"/>
      <c r="C27" s="226" t="s">
        <v>5</v>
      </c>
      <c r="D27" s="502"/>
      <c r="E27" s="503"/>
      <c r="F27" s="503"/>
      <c r="G27" s="503"/>
      <c r="H27" s="504"/>
      <c r="I27" s="502"/>
      <c r="J27" s="503"/>
      <c r="K27" s="503"/>
      <c r="L27" s="503"/>
      <c r="M27" s="504"/>
      <c r="N27" s="114" t="s">
        <v>147</v>
      </c>
      <c r="O27" s="115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448">
        <f t="shared" si="1"/>
        <v>0</v>
      </c>
      <c r="AU27" s="449"/>
      <c r="AV27" s="209"/>
      <c r="AW27" s="208"/>
      <c r="AX27" s="208"/>
      <c r="AY27" s="208"/>
      <c r="AZ27" s="208"/>
      <c r="BB27" s="6"/>
      <c r="BC27" s="6"/>
      <c r="BE27" s="149" t="s">
        <v>201</v>
      </c>
      <c r="BF27" s="50" t="s">
        <v>202</v>
      </c>
      <c r="BG27" s="150">
        <v>200</v>
      </c>
      <c r="BL27" s="26">
        <v>0.14583333333333301</v>
      </c>
      <c r="BP27" s="1" t="str">
        <f>BF26</f>
        <v>A66116</v>
      </c>
    </row>
    <row r="28" spans="1:68" ht="15.95" customHeight="1" thickBot="1" x14ac:dyDescent="0.2">
      <c r="A28" s="236"/>
      <c r="B28" s="427"/>
      <c r="C28" s="531"/>
      <c r="D28" s="505"/>
      <c r="E28" s="506"/>
      <c r="F28" s="506"/>
      <c r="G28" s="506"/>
      <c r="H28" s="507"/>
      <c r="I28" s="505"/>
      <c r="J28" s="506"/>
      <c r="K28" s="506"/>
      <c r="L28" s="506"/>
      <c r="M28" s="507"/>
      <c r="N28" s="114" t="s">
        <v>11</v>
      </c>
      <c r="O28" s="148"/>
      <c r="P28" s="147"/>
      <c r="Q28" s="147"/>
      <c r="R28" s="147"/>
      <c r="S28" s="147"/>
      <c r="T28" s="147"/>
      <c r="U28" s="147"/>
      <c r="V28" s="147"/>
      <c r="W28" s="147"/>
      <c r="X28" s="189"/>
      <c r="Y28" s="189"/>
      <c r="Z28" s="189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448">
        <f t="shared" si="1"/>
        <v>0</v>
      </c>
      <c r="AU28" s="449"/>
      <c r="AV28" s="209"/>
      <c r="AW28" s="208"/>
      <c r="AX28" s="209"/>
      <c r="AY28" s="209"/>
      <c r="AZ28" s="209"/>
      <c r="BB28" s="6"/>
      <c r="BC28" s="6"/>
      <c r="BE28" s="33" t="s">
        <v>186</v>
      </c>
      <c r="BF28" s="50" t="s">
        <v>160</v>
      </c>
      <c r="BG28" s="51">
        <v>150</v>
      </c>
      <c r="BL28" s="26">
        <v>0.15625</v>
      </c>
      <c r="BP28" s="1" t="str">
        <f>BF27</f>
        <v>A65003</v>
      </c>
    </row>
    <row r="29" spans="1:68" ht="15.95" customHeight="1" thickBot="1" x14ac:dyDescent="0.2">
      <c r="A29" s="547"/>
      <c r="B29" s="548"/>
      <c r="C29" s="226" t="s">
        <v>5</v>
      </c>
      <c r="D29" s="502"/>
      <c r="E29" s="503"/>
      <c r="F29" s="503"/>
      <c r="G29" s="503"/>
      <c r="H29" s="504"/>
      <c r="I29" s="502"/>
      <c r="J29" s="503"/>
      <c r="K29" s="503"/>
      <c r="L29" s="503"/>
      <c r="M29" s="504"/>
      <c r="N29" s="114" t="s">
        <v>147</v>
      </c>
      <c r="O29" s="115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448">
        <f t="shared" si="1"/>
        <v>0</v>
      </c>
      <c r="AU29" s="449"/>
      <c r="AV29" s="209"/>
      <c r="AW29" s="208"/>
      <c r="AX29" s="208"/>
      <c r="AY29" s="208"/>
      <c r="AZ29" s="208"/>
      <c r="BB29" s="6"/>
      <c r="BC29" s="6"/>
      <c r="BE29" s="33" t="s">
        <v>203</v>
      </c>
      <c r="BF29" s="50" t="s">
        <v>204</v>
      </c>
      <c r="BG29" s="51">
        <v>160</v>
      </c>
      <c r="BL29" s="26">
        <v>0.16666666666666699</v>
      </c>
      <c r="BP29" s="1" t="str">
        <f t="shared" ref="BP29:BP32" si="2">BF29</f>
        <v>A65011</v>
      </c>
    </row>
    <row r="30" spans="1:68" ht="15.95" customHeight="1" thickBot="1" x14ac:dyDescent="0.2">
      <c r="A30" s="236"/>
      <c r="B30" s="427"/>
      <c r="C30" s="531"/>
      <c r="D30" s="505"/>
      <c r="E30" s="506"/>
      <c r="F30" s="506"/>
      <c r="G30" s="506"/>
      <c r="H30" s="507"/>
      <c r="I30" s="505"/>
      <c r="J30" s="506"/>
      <c r="K30" s="506"/>
      <c r="L30" s="506"/>
      <c r="M30" s="507"/>
      <c r="N30" s="114" t="s">
        <v>11</v>
      </c>
      <c r="O30" s="64"/>
      <c r="P30" s="63"/>
      <c r="Q30" s="63"/>
      <c r="R30" s="63"/>
      <c r="S30" s="63"/>
      <c r="T30" s="63"/>
      <c r="U30" s="63"/>
      <c r="V30" s="63"/>
      <c r="W30" s="63"/>
      <c r="X30" s="189"/>
      <c r="Y30" s="189"/>
      <c r="Z30" s="189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448">
        <f t="shared" si="1"/>
        <v>0</v>
      </c>
      <c r="AU30" s="449"/>
      <c r="AV30" s="209"/>
      <c r="AW30" s="208"/>
      <c r="AX30" s="209"/>
      <c r="AY30" s="209"/>
      <c r="AZ30" s="209"/>
      <c r="BB30" s="6"/>
      <c r="BC30" s="6"/>
      <c r="BE30" s="149" t="s">
        <v>205</v>
      </c>
      <c r="BF30" s="50" t="s">
        <v>206</v>
      </c>
      <c r="BG30" s="150">
        <v>480</v>
      </c>
      <c r="BL30" s="26">
        <v>0.17708333333333301</v>
      </c>
      <c r="BP30" s="1" t="str">
        <f t="shared" si="2"/>
        <v>Ａ65006</v>
      </c>
    </row>
    <row r="31" spans="1:68" ht="15.95" customHeight="1" thickBot="1" x14ac:dyDescent="0.2">
      <c r="A31" s="547"/>
      <c r="B31" s="548"/>
      <c r="C31" s="226" t="s">
        <v>5</v>
      </c>
      <c r="D31" s="502"/>
      <c r="E31" s="503"/>
      <c r="F31" s="503"/>
      <c r="G31" s="503"/>
      <c r="H31" s="504"/>
      <c r="I31" s="502"/>
      <c r="J31" s="503"/>
      <c r="K31" s="503"/>
      <c r="L31" s="503"/>
      <c r="M31" s="504"/>
      <c r="N31" s="114" t="s">
        <v>147</v>
      </c>
      <c r="O31" s="64"/>
      <c r="P31" s="63"/>
      <c r="Q31" s="63"/>
      <c r="R31" s="63"/>
      <c r="S31" s="63"/>
      <c r="T31" s="63"/>
      <c r="U31" s="63"/>
      <c r="V31" s="63"/>
      <c r="W31" s="63"/>
      <c r="X31" s="189"/>
      <c r="Y31" s="189"/>
      <c r="Z31" s="189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448">
        <f t="shared" si="1"/>
        <v>0</v>
      </c>
      <c r="AU31" s="449"/>
      <c r="AV31" s="209"/>
      <c r="AW31" s="208"/>
      <c r="AX31" s="208"/>
      <c r="AY31" s="208"/>
      <c r="AZ31" s="208"/>
      <c r="BB31" s="6"/>
      <c r="BC31" s="6"/>
      <c r="BE31" s="149" t="s">
        <v>207</v>
      </c>
      <c r="BF31" s="154" t="s">
        <v>208</v>
      </c>
      <c r="BG31" s="150">
        <v>480</v>
      </c>
      <c r="BL31" s="26">
        <v>0.1875</v>
      </c>
      <c r="BP31" s="1" t="str">
        <f t="shared" si="2"/>
        <v>Ａ65007</v>
      </c>
    </row>
    <row r="32" spans="1:68" ht="15.95" customHeight="1" thickBot="1" x14ac:dyDescent="0.2">
      <c r="A32" s="236"/>
      <c r="B32" s="427"/>
      <c r="C32" s="531"/>
      <c r="D32" s="505"/>
      <c r="E32" s="506"/>
      <c r="F32" s="506"/>
      <c r="G32" s="506"/>
      <c r="H32" s="507"/>
      <c r="I32" s="505"/>
      <c r="J32" s="506"/>
      <c r="K32" s="506"/>
      <c r="L32" s="506"/>
      <c r="M32" s="507"/>
      <c r="N32" s="114" t="s">
        <v>11</v>
      </c>
      <c r="O32" s="64"/>
      <c r="P32" s="63"/>
      <c r="Q32" s="63"/>
      <c r="R32" s="63"/>
      <c r="S32" s="63"/>
      <c r="T32" s="63"/>
      <c r="U32" s="63"/>
      <c r="V32" s="63"/>
      <c r="W32" s="63"/>
      <c r="X32" s="189"/>
      <c r="Y32" s="189"/>
      <c r="Z32" s="189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448">
        <f t="shared" si="1"/>
        <v>0</v>
      </c>
      <c r="AU32" s="449"/>
      <c r="AV32" s="209"/>
      <c r="AW32" s="208"/>
      <c r="AX32" s="209"/>
      <c r="AY32" s="209"/>
      <c r="AZ32" s="209"/>
      <c r="BB32" s="6"/>
      <c r="BC32" s="6"/>
      <c r="BE32" s="149" t="s">
        <v>210</v>
      </c>
      <c r="BF32" s="154" t="s">
        <v>209</v>
      </c>
      <c r="BG32" s="150">
        <v>480</v>
      </c>
      <c r="BL32" s="26">
        <v>0.19791666666666699</v>
      </c>
      <c r="BP32" s="1" t="str">
        <f t="shared" si="2"/>
        <v>Ａ65008</v>
      </c>
    </row>
    <row r="33" spans="1:68" ht="15.95" customHeight="1" thickBot="1" x14ac:dyDescent="0.2">
      <c r="A33" s="237"/>
      <c r="B33" s="235"/>
      <c r="C33" s="228"/>
      <c r="D33" s="564"/>
      <c r="E33" s="564"/>
      <c r="F33" s="564"/>
      <c r="G33" s="564"/>
      <c r="H33" s="565"/>
      <c r="I33" s="502"/>
      <c r="J33" s="503"/>
      <c r="K33" s="503"/>
      <c r="L33" s="503"/>
      <c r="M33" s="504"/>
      <c r="N33" s="114" t="s">
        <v>147</v>
      </c>
      <c r="O33" s="115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448">
        <f t="shared" si="1"/>
        <v>0</v>
      </c>
      <c r="AU33" s="449"/>
      <c r="AV33" s="209"/>
      <c r="AW33" s="208"/>
      <c r="AX33" s="208"/>
      <c r="AY33" s="208"/>
      <c r="AZ33" s="208"/>
      <c r="BB33" s="6"/>
      <c r="BC33" s="6"/>
      <c r="BE33" s="149" t="s">
        <v>211</v>
      </c>
      <c r="BF33" s="154" t="s">
        <v>212</v>
      </c>
      <c r="BG33" s="150">
        <v>700</v>
      </c>
      <c r="BL33" s="26">
        <v>0.20833333333333301</v>
      </c>
      <c r="BP33" s="1">
        <f>BF46</f>
        <v>0</v>
      </c>
    </row>
    <row r="34" spans="1:68" ht="15.95" customHeight="1" thickBot="1" x14ac:dyDescent="0.2">
      <c r="A34" s="237"/>
      <c r="B34" s="427"/>
      <c r="C34" s="428"/>
      <c r="D34" s="566"/>
      <c r="E34" s="566"/>
      <c r="F34" s="566"/>
      <c r="G34" s="566"/>
      <c r="H34" s="567"/>
      <c r="I34" s="505"/>
      <c r="J34" s="506"/>
      <c r="K34" s="506"/>
      <c r="L34" s="506"/>
      <c r="M34" s="507"/>
      <c r="N34" s="114" t="s">
        <v>11</v>
      </c>
      <c r="O34" s="108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448">
        <f t="shared" si="1"/>
        <v>0</v>
      </c>
      <c r="AU34" s="449"/>
      <c r="AV34" s="209"/>
      <c r="AW34" s="208"/>
      <c r="AX34" s="209"/>
      <c r="AY34" s="209"/>
      <c r="AZ34" s="209"/>
      <c r="BB34" s="6"/>
      <c r="BC34" s="6"/>
      <c r="BE34" s="33" t="s">
        <v>174</v>
      </c>
      <c r="BF34" s="50" t="s">
        <v>161</v>
      </c>
      <c r="BG34" s="51">
        <v>120</v>
      </c>
      <c r="BL34" s="26">
        <v>0.21875</v>
      </c>
      <c r="BP34" s="1" t="str">
        <f>BF35</f>
        <v>Ａ66011</v>
      </c>
    </row>
    <row r="35" spans="1:68" ht="15.95" customHeight="1" thickBot="1" x14ac:dyDescent="0.2">
      <c r="A35" s="547"/>
      <c r="B35" s="548"/>
      <c r="C35" s="226" t="s">
        <v>5</v>
      </c>
      <c r="D35" s="319"/>
      <c r="E35" s="319"/>
      <c r="F35" s="319"/>
      <c r="G35" s="319"/>
      <c r="H35" s="320"/>
      <c r="I35" s="519"/>
      <c r="J35" s="520"/>
      <c r="K35" s="520"/>
      <c r="L35" s="520"/>
      <c r="M35" s="521"/>
      <c r="N35" s="114" t="s">
        <v>147</v>
      </c>
      <c r="O35" s="115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448">
        <f t="shared" si="1"/>
        <v>0</v>
      </c>
      <c r="AU35" s="449"/>
      <c r="AV35" s="209"/>
      <c r="AW35" s="208"/>
      <c r="AX35" s="208"/>
      <c r="AY35" s="208"/>
      <c r="AZ35" s="208"/>
      <c r="BB35" s="6"/>
      <c r="BC35" s="6"/>
      <c r="BE35" s="149" t="s">
        <v>187</v>
      </c>
      <c r="BF35" s="50" t="s">
        <v>213</v>
      </c>
      <c r="BG35" s="150">
        <v>88</v>
      </c>
      <c r="BL35" s="26">
        <v>0.22916666666666699</v>
      </c>
      <c r="BP35" s="1" t="str">
        <f>BF36</f>
        <v>Ａ66012</v>
      </c>
    </row>
    <row r="36" spans="1:68" ht="15.95" customHeight="1" thickBot="1" x14ac:dyDescent="0.2">
      <c r="A36" s="236"/>
      <c r="B36" s="427"/>
      <c r="C36" s="531"/>
      <c r="D36" s="321"/>
      <c r="E36" s="321"/>
      <c r="F36" s="321"/>
      <c r="G36" s="321"/>
      <c r="H36" s="322"/>
      <c r="I36" s="522"/>
      <c r="J36" s="523"/>
      <c r="K36" s="523"/>
      <c r="L36" s="523"/>
      <c r="M36" s="524"/>
      <c r="N36" s="114" t="s">
        <v>11</v>
      </c>
      <c r="O36" s="64"/>
      <c r="P36" s="63"/>
      <c r="Q36" s="63"/>
      <c r="R36" s="63"/>
      <c r="S36" s="63"/>
      <c r="T36" s="63"/>
      <c r="U36" s="63"/>
      <c r="V36" s="63"/>
      <c r="W36" s="63"/>
      <c r="X36" s="189"/>
      <c r="Y36" s="189"/>
      <c r="Z36" s="189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448">
        <f t="shared" si="1"/>
        <v>0</v>
      </c>
      <c r="AU36" s="449"/>
      <c r="AV36" s="209"/>
      <c r="AW36" s="208"/>
      <c r="AX36" s="209"/>
      <c r="AY36" s="209"/>
      <c r="AZ36" s="209"/>
      <c r="BB36" s="6"/>
      <c r="BC36" s="6"/>
      <c r="BE36" s="149" t="s">
        <v>188</v>
      </c>
      <c r="BF36" s="50" t="s">
        <v>214</v>
      </c>
      <c r="BG36" s="150">
        <v>176</v>
      </c>
      <c r="BI36" s="24" t="s">
        <v>44</v>
      </c>
      <c r="BJ36" s="36">
        <f>SUM(IF(ISERROR(SUM(U51:W56,U57:W61)),0,SUM(U51:W56,U57:W61)))</f>
        <v>0</v>
      </c>
      <c r="BL36" s="26">
        <v>0.23958333333333301</v>
      </c>
      <c r="BP36" s="1" t="str">
        <f>BF37</f>
        <v>Ａ66107</v>
      </c>
    </row>
    <row r="37" spans="1:68" ht="15.95" customHeight="1" thickBot="1" x14ac:dyDescent="0.2">
      <c r="A37" s="547"/>
      <c r="B37" s="548"/>
      <c r="C37" s="226" t="s">
        <v>5</v>
      </c>
      <c r="D37" s="319"/>
      <c r="E37" s="319"/>
      <c r="F37" s="319"/>
      <c r="G37" s="319"/>
      <c r="H37" s="320"/>
      <c r="I37" s="519"/>
      <c r="J37" s="520"/>
      <c r="K37" s="520"/>
      <c r="L37" s="520"/>
      <c r="M37" s="521"/>
      <c r="N37" s="114" t="s">
        <v>147</v>
      </c>
      <c r="O37" s="115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448">
        <f t="shared" si="1"/>
        <v>0</v>
      </c>
      <c r="AU37" s="449"/>
      <c r="AV37" s="209"/>
      <c r="AW37" s="208"/>
      <c r="AX37" s="208"/>
      <c r="AY37" s="208"/>
      <c r="AZ37" s="208"/>
      <c r="BB37" s="6"/>
      <c r="BC37" s="6"/>
      <c r="BE37" s="149" t="s">
        <v>189</v>
      </c>
      <c r="BF37" s="50" t="s">
        <v>215</v>
      </c>
      <c r="BG37" s="150">
        <v>72</v>
      </c>
      <c r="BI37" s="28"/>
      <c r="BJ37" s="167"/>
      <c r="BL37" s="26">
        <v>0.25</v>
      </c>
    </row>
    <row r="38" spans="1:68" ht="15.95" customHeight="1" thickBot="1" x14ac:dyDescent="0.2">
      <c r="A38" s="236"/>
      <c r="B38" s="427"/>
      <c r="C38" s="531"/>
      <c r="D38" s="321"/>
      <c r="E38" s="321"/>
      <c r="F38" s="321"/>
      <c r="G38" s="321"/>
      <c r="H38" s="322"/>
      <c r="I38" s="522"/>
      <c r="J38" s="523"/>
      <c r="K38" s="523"/>
      <c r="L38" s="523"/>
      <c r="M38" s="524"/>
      <c r="N38" s="114" t="s">
        <v>11</v>
      </c>
      <c r="O38" s="158"/>
      <c r="P38" s="157"/>
      <c r="Q38" s="157"/>
      <c r="R38" s="157"/>
      <c r="S38" s="157"/>
      <c r="T38" s="157"/>
      <c r="U38" s="157"/>
      <c r="V38" s="157"/>
      <c r="W38" s="157"/>
      <c r="X38" s="189"/>
      <c r="Y38" s="189"/>
      <c r="Z38" s="189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448">
        <f t="shared" si="1"/>
        <v>0</v>
      </c>
      <c r="AU38" s="449"/>
      <c r="AV38" s="209"/>
      <c r="AW38" s="208"/>
      <c r="AX38" s="209"/>
      <c r="AY38" s="209"/>
      <c r="AZ38" s="209"/>
      <c r="BB38" s="6"/>
      <c r="BC38" s="6"/>
      <c r="BE38" s="149" t="s">
        <v>190</v>
      </c>
      <c r="BF38" s="50" t="s">
        <v>216</v>
      </c>
      <c r="BG38" s="150">
        <v>144</v>
      </c>
      <c r="BL38" s="26">
        <v>0.26041666666666702</v>
      </c>
    </row>
    <row r="39" spans="1:68" ht="15.95" customHeight="1" thickBot="1" x14ac:dyDescent="0.2">
      <c r="A39" s="547"/>
      <c r="B39" s="548"/>
      <c r="C39" s="226" t="s">
        <v>5</v>
      </c>
      <c r="D39" s="306"/>
      <c r="E39" s="306"/>
      <c r="F39" s="306"/>
      <c r="G39" s="306"/>
      <c r="H39" s="307"/>
      <c r="I39" s="525"/>
      <c r="J39" s="526"/>
      <c r="K39" s="526"/>
      <c r="L39" s="526"/>
      <c r="M39" s="527"/>
      <c r="N39" s="114" t="s">
        <v>147</v>
      </c>
      <c r="O39" s="115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448">
        <f t="shared" si="1"/>
        <v>0</v>
      </c>
      <c r="AU39" s="449"/>
      <c r="AV39" s="209"/>
      <c r="AW39" s="208"/>
      <c r="AX39" s="208"/>
      <c r="AY39" s="208"/>
      <c r="AZ39" s="208"/>
      <c r="BB39" s="6"/>
      <c r="BC39" s="6"/>
      <c r="BD39"/>
      <c r="BE39" s="149" t="s">
        <v>191</v>
      </c>
      <c r="BF39" s="50" t="s">
        <v>217</v>
      </c>
      <c r="BG39" s="150">
        <v>24</v>
      </c>
      <c r="BL39" s="26">
        <v>0.27083333333333298</v>
      </c>
      <c r="BP39" s="1" t="str">
        <f>BF38</f>
        <v>Ａ66108</v>
      </c>
    </row>
    <row r="40" spans="1:68" ht="15.95" customHeight="1" thickBot="1" x14ac:dyDescent="0.2">
      <c r="A40" s="237"/>
      <c r="B40" s="544"/>
      <c r="C40" s="561"/>
      <c r="D40" s="562"/>
      <c r="E40" s="562"/>
      <c r="F40" s="562"/>
      <c r="G40" s="562"/>
      <c r="H40" s="563"/>
      <c r="I40" s="528"/>
      <c r="J40" s="529"/>
      <c r="K40" s="529"/>
      <c r="L40" s="529"/>
      <c r="M40" s="530"/>
      <c r="N40" s="117" t="s">
        <v>11</v>
      </c>
      <c r="O40" s="10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448">
        <f t="shared" si="1"/>
        <v>0</v>
      </c>
      <c r="AU40" s="449"/>
      <c r="AV40" s="209"/>
      <c r="AW40" s="208"/>
      <c r="AX40" s="209"/>
      <c r="AY40" s="209"/>
      <c r="AZ40" s="209"/>
      <c r="BB40" s="6"/>
      <c r="BC40" s="6"/>
      <c r="BD40"/>
      <c r="BE40" s="149" t="s">
        <v>192</v>
      </c>
      <c r="BF40" s="50" t="s">
        <v>218</v>
      </c>
      <c r="BG40" s="150">
        <v>48</v>
      </c>
      <c r="BL40" s="26">
        <v>0.28125</v>
      </c>
      <c r="BP40" s="1" t="str">
        <f>BF39</f>
        <v>Ａ66103</v>
      </c>
    </row>
    <row r="41" spans="1:68" ht="13.5" customHeight="1" thickBot="1" x14ac:dyDescent="0.2">
      <c r="A41" s="549"/>
      <c r="B41" s="548"/>
      <c r="C41" s="226" t="s">
        <v>5</v>
      </c>
      <c r="D41" s="306"/>
      <c r="E41" s="306"/>
      <c r="F41" s="306"/>
      <c r="G41" s="306"/>
      <c r="H41" s="307"/>
      <c r="I41" s="525"/>
      <c r="J41" s="526"/>
      <c r="K41" s="526"/>
      <c r="L41" s="526"/>
      <c r="M41" s="527"/>
      <c r="N41" s="114" t="s">
        <v>147</v>
      </c>
      <c r="O41" s="115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448">
        <f t="shared" si="1"/>
        <v>0</v>
      </c>
      <c r="AU41" s="449"/>
      <c r="AV41" s="209"/>
      <c r="AW41" s="208"/>
      <c r="AX41" s="208"/>
      <c r="AY41" s="208"/>
      <c r="AZ41" s="208"/>
      <c r="BB41" s="6"/>
      <c r="BC41" s="6"/>
      <c r="BD41"/>
      <c r="BE41" s="149" t="s">
        <v>196</v>
      </c>
      <c r="BF41" s="50" t="s">
        <v>219</v>
      </c>
      <c r="BG41" s="150">
        <v>100</v>
      </c>
      <c r="BL41" s="26">
        <v>0.29166666666666702</v>
      </c>
      <c r="BP41" s="1" t="str">
        <f>BF40</f>
        <v>Ａ66104</v>
      </c>
    </row>
    <row r="42" spans="1:68" ht="15.95" customHeight="1" thickBot="1" x14ac:dyDescent="0.2">
      <c r="A42" s="238"/>
      <c r="B42" s="427"/>
      <c r="C42" s="531"/>
      <c r="D42" s="729"/>
      <c r="E42" s="729"/>
      <c r="F42" s="729"/>
      <c r="G42" s="729"/>
      <c r="H42" s="730"/>
      <c r="I42" s="731"/>
      <c r="J42" s="732"/>
      <c r="K42" s="732"/>
      <c r="L42" s="732"/>
      <c r="M42" s="733"/>
      <c r="N42" s="169" t="s">
        <v>11</v>
      </c>
      <c r="O42" s="158"/>
      <c r="P42" s="157"/>
      <c r="Q42" s="157"/>
      <c r="R42" s="157"/>
      <c r="S42" s="157"/>
      <c r="T42" s="157"/>
      <c r="U42" s="157"/>
      <c r="V42" s="157"/>
      <c r="W42" s="157"/>
      <c r="X42" s="189"/>
      <c r="Y42" s="189"/>
      <c r="Z42" s="189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448">
        <f t="shared" si="1"/>
        <v>0</v>
      </c>
      <c r="AU42" s="449"/>
      <c r="AV42" s="209"/>
      <c r="AW42" s="208"/>
      <c r="AX42" s="209"/>
      <c r="AY42" s="209"/>
      <c r="AZ42" s="209"/>
      <c r="BB42" s="6"/>
      <c r="BC42" s="6"/>
      <c r="BD42"/>
      <c r="BE42" s="149" t="s">
        <v>220</v>
      </c>
      <c r="BF42" s="50" t="s">
        <v>221</v>
      </c>
      <c r="BG42" s="150">
        <v>200</v>
      </c>
      <c r="BL42" s="26">
        <v>0.30208333333333298</v>
      </c>
      <c r="BP42" s="1" t="str">
        <f>BF41</f>
        <v>Ａ64001</v>
      </c>
    </row>
    <row r="43" spans="1:68" ht="15.95" customHeight="1" thickBot="1" x14ac:dyDescent="0.2">
      <c r="A43" s="532"/>
      <c r="B43" s="533"/>
      <c r="C43" s="229" t="s">
        <v>5</v>
      </c>
      <c r="D43" s="534"/>
      <c r="E43" s="534"/>
      <c r="F43" s="534"/>
      <c r="G43" s="534"/>
      <c r="H43" s="535"/>
      <c r="I43" s="538"/>
      <c r="J43" s="539"/>
      <c r="K43" s="539"/>
      <c r="L43" s="539"/>
      <c r="M43" s="540"/>
      <c r="N43" s="168" t="s">
        <v>147</v>
      </c>
      <c r="O43" s="158"/>
      <c r="P43" s="157"/>
      <c r="Q43" s="157"/>
      <c r="R43" s="157"/>
      <c r="S43" s="157"/>
      <c r="T43" s="157"/>
      <c r="U43" s="157"/>
      <c r="V43" s="157"/>
      <c r="W43" s="157"/>
      <c r="X43" s="189"/>
      <c r="Y43" s="189"/>
      <c r="Z43" s="189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448">
        <f t="shared" si="1"/>
        <v>0</v>
      </c>
      <c r="AU43" s="449"/>
      <c r="AV43" s="209"/>
      <c r="AW43" s="208"/>
      <c r="AX43" s="208"/>
      <c r="AY43" s="208"/>
      <c r="AZ43" s="208"/>
      <c r="BB43"/>
      <c r="BC43"/>
      <c r="BD43"/>
      <c r="BE43" s="149" t="s">
        <v>222</v>
      </c>
      <c r="BF43" s="50" t="s">
        <v>223</v>
      </c>
      <c r="BG43" s="150">
        <v>100</v>
      </c>
      <c r="BL43" s="26">
        <v>0.3125</v>
      </c>
      <c r="BP43" s="1" t="str">
        <f>BF42</f>
        <v>Ａ64002</v>
      </c>
    </row>
    <row r="44" spans="1:68" ht="18" customHeight="1" thickBot="1" x14ac:dyDescent="0.2">
      <c r="A44" s="240"/>
      <c r="B44" s="724"/>
      <c r="C44" s="725"/>
      <c r="D44" s="536"/>
      <c r="E44" s="536"/>
      <c r="F44" s="536"/>
      <c r="G44" s="536"/>
      <c r="H44" s="537"/>
      <c r="I44" s="541"/>
      <c r="J44" s="542"/>
      <c r="K44" s="542"/>
      <c r="L44" s="542"/>
      <c r="M44" s="543"/>
      <c r="N44" s="145" t="s">
        <v>11</v>
      </c>
      <c r="O44" s="160"/>
      <c r="P44" s="159"/>
      <c r="Q44" s="159"/>
      <c r="R44" s="159"/>
      <c r="S44" s="159"/>
      <c r="T44" s="159"/>
      <c r="U44" s="159"/>
      <c r="V44" s="159"/>
      <c r="W44" s="159"/>
      <c r="X44" s="188"/>
      <c r="Y44" s="188"/>
      <c r="Z44" s="188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450">
        <f t="shared" si="1"/>
        <v>0</v>
      </c>
      <c r="AU44" s="451"/>
      <c r="AV44" s="209"/>
      <c r="AW44" s="208"/>
      <c r="AX44" s="209"/>
      <c r="AY44" s="209"/>
      <c r="AZ44" s="209"/>
      <c r="BB44"/>
      <c r="BC44"/>
      <c r="BD44"/>
      <c r="BE44" s="149" t="s">
        <v>195</v>
      </c>
      <c r="BF44" s="50" t="s">
        <v>224</v>
      </c>
      <c r="BG44" s="150">
        <v>40</v>
      </c>
      <c r="BL44" s="26">
        <v>0.32291666666666702</v>
      </c>
      <c r="BP44" s="1" t="str">
        <f>BF44</f>
        <v>Ａ66311</v>
      </c>
    </row>
    <row r="45" spans="1:68" ht="25.5" customHeight="1" x14ac:dyDescent="0.15">
      <c r="A45"/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193"/>
      <c r="Y45" s="193"/>
      <c r="Z45" s="193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193"/>
      <c r="AW45" s="193"/>
      <c r="AX45" s="193"/>
      <c r="AY45" s="70"/>
      <c r="AZ45" s="70"/>
      <c r="BA45" s="70"/>
      <c r="BB45"/>
      <c r="BC45"/>
      <c r="BD45"/>
      <c r="BE45" s="33"/>
      <c r="BF45" s="50"/>
      <c r="BG45" s="51"/>
      <c r="BL45" s="26">
        <v>0.33333333333333298</v>
      </c>
    </row>
    <row r="46" spans="1:68" ht="15.95" customHeight="1" x14ac:dyDescent="0.15">
      <c r="A46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93"/>
      <c r="Y46" s="193"/>
      <c r="Z46" s="193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93"/>
      <c r="AW46" s="193"/>
      <c r="AX46" s="193"/>
      <c r="AY46" s="162"/>
      <c r="AZ46" s="162"/>
      <c r="BA46" s="162"/>
      <c r="BB46"/>
      <c r="BC46"/>
      <c r="BD46"/>
      <c r="BE46" s="33"/>
      <c r="BF46" s="50"/>
      <c r="BG46" s="51"/>
      <c r="BL46" s="26">
        <v>0.34375</v>
      </c>
      <c r="BP46" s="1" t="e">
        <f>#REF!</f>
        <v>#REF!</v>
      </c>
    </row>
    <row r="47" spans="1:68" ht="15.95" customHeight="1" x14ac:dyDescent="0.15">
      <c r="A47"/>
      <c r="B47" s="556" t="s">
        <v>113</v>
      </c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  <c r="O47" s="557"/>
      <c r="P47" s="557"/>
      <c r="Q47" s="557"/>
      <c r="R47" s="557"/>
      <c r="S47" s="557"/>
      <c r="T47" s="557"/>
      <c r="U47" s="557"/>
      <c r="V47" s="557"/>
      <c r="W47" s="557"/>
      <c r="X47" s="557"/>
      <c r="Y47" s="557"/>
      <c r="Z47" s="557"/>
      <c r="AA47" s="557"/>
      <c r="AB47" s="557"/>
      <c r="AC47" s="557"/>
      <c r="AD47" s="557"/>
      <c r="AE47" s="557"/>
      <c r="AF47" s="557"/>
      <c r="AG47" s="557"/>
      <c r="AH47" s="557"/>
      <c r="AI47" s="557"/>
      <c r="AJ47" s="557"/>
      <c r="AK47" s="557"/>
      <c r="AL47" s="557"/>
      <c r="AM47" s="557"/>
      <c r="AN47" s="557"/>
      <c r="AO47" s="557"/>
      <c r="AP47" s="557"/>
      <c r="AQ47" s="557"/>
      <c r="AR47" s="557"/>
      <c r="AS47" s="557"/>
      <c r="AT47" s="557"/>
      <c r="AU47" s="557"/>
      <c r="AV47" s="557"/>
      <c r="AW47" s="557"/>
      <c r="AX47" s="557"/>
      <c r="AY47" s="557"/>
      <c r="AZ47" s="557"/>
      <c r="BA47" s="557"/>
      <c r="BD47" s="99"/>
      <c r="BE47" s="172" t="s">
        <v>168</v>
      </c>
      <c r="BF47" s="173" t="s">
        <v>228</v>
      </c>
      <c r="BG47" s="174">
        <f>ROUND($U$54*5/100,0)</f>
        <v>0</v>
      </c>
      <c r="BL47" s="26">
        <v>0.35416666666666702</v>
      </c>
    </row>
    <row r="48" spans="1:68" ht="15.95" customHeight="1" x14ac:dyDescent="0.15">
      <c r="B48"/>
      <c r="C48"/>
      <c r="D48"/>
      <c r="E48" s="72"/>
      <c r="F48" s="72"/>
      <c r="G48" s="72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D48" s="151"/>
      <c r="BE48" s="155" t="s">
        <v>194</v>
      </c>
      <c r="BF48" s="38" t="s">
        <v>225</v>
      </c>
      <c r="BG48" s="156">
        <v>20</v>
      </c>
      <c r="BL48" s="26">
        <v>0.36458333333333298</v>
      </c>
      <c r="BP48" s="1" t="str">
        <f>BF48</f>
        <v>Ａ66200</v>
      </c>
    </row>
    <row r="49" spans="1:68" ht="21.75" customHeight="1" x14ac:dyDescent="0.15">
      <c r="A49" s="71" t="s">
        <v>114</v>
      </c>
      <c r="BD49" s="78"/>
      <c r="BE49" s="155" t="s">
        <v>193</v>
      </c>
      <c r="BF49" s="38" t="s">
        <v>226</v>
      </c>
      <c r="BG49" s="156">
        <v>5</v>
      </c>
      <c r="BL49" s="26">
        <v>0.375</v>
      </c>
      <c r="BP49" s="1" t="str">
        <f>BF49</f>
        <v>Ａ66201</v>
      </c>
    </row>
    <row r="50" spans="1:68" ht="15.95" customHeight="1" x14ac:dyDescent="0.15">
      <c r="A50" s="206" t="s">
        <v>115</v>
      </c>
      <c r="B50" s="574" t="s">
        <v>116</v>
      </c>
      <c r="C50" s="575"/>
      <c r="D50" s="575"/>
      <c r="E50" s="576"/>
      <c r="F50" s="574" t="s">
        <v>117</v>
      </c>
      <c r="G50" s="575"/>
      <c r="H50" s="575"/>
      <c r="I50" s="575"/>
      <c r="J50" s="575"/>
      <c r="K50" s="576"/>
      <c r="L50" s="580" t="s">
        <v>118</v>
      </c>
      <c r="M50" s="607"/>
      <c r="N50" s="581"/>
      <c r="O50" s="574" t="s">
        <v>119</v>
      </c>
      <c r="P50" s="576"/>
      <c r="Q50" s="608" t="s">
        <v>120</v>
      </c>
      <c r="R50" s="609"/>
      <c r="S50" s="610"/>
      <c r="T50" s="74" t="s">
        <v>121</v>
      </c>
      <c r="U50" s="608" t="s">
        <v>122</v>
      </c>
      <c r="V50" s="609"/>
      <c r="W50" s="610"/>
      <c r="X50" s="558" t="s">
        <v>231</v>
      </c>
      <c r="Y50" s="559"/>
      <c r="Z50" s="560"/>
      <c r="AA50" s="593" t="s">
        <v>123</v>
      </c>
      <c r="AB50" s="594"/>
      <c r="AC50" s="595"/>
      <c r="AD50" s="593" t="s">
        <v>124</v>
      </c>
      <c r="AE50" s="594"/>
      <c r="AF50" s="595"/>
      <c r="AG50" s="593" t="s">
        <v>125</v>
      </c>
      <c r="AH50" s="594"/>
      <c r="AI50" s="595"/>
      <c r="AJ50" s="593" t="s">
        <v>126</v>
      </c>
      <c r="AK50" s="594"/>
      <c r="AL50" s="595"/>
      <c r="AM50" s="580" t="s">
        <v>127</v>
      </c>
      <c r="AN50" s="581"/>
      <c r="AO50" s="593" t="s">
        <v>128</v>
      </c>
      <c r="AP50" s="594"/>
      <c r="AQ50" s="595"/>
      <c r="AR50" s="75" t="s">
        <v>129</v>
      </c>
      <c r="AS50" s="73" t="s">
        <v>130</v>
      </c>
      <c r="AT50" s="76"/>
      <c r="AU50" s="73"/>
      <c r="AV50" s="452" t="s">
        <v>232</v>
      </c>
      <c r="AW50" s="453"/>
      <c r="AX50" s="454"/>
      <c r="AY50" s="593" t="s">
        <v>235</v>
      </c>
      <c r="AZ50" s="594"/>
      <c r="BA50" s="595"/>
      <c r="BB50" s="452" t="s">
        <v>146</v>
      </c>
      <c r="BC50" s="454"/>
      <c r="BD50" s="78"/>
      <c r="BE50" s="35"/>
      <c r="BF50" s="39"/>
      <c r="BG50" s="53"/>
      <c r="BL50" s="26">
        <v>0.38541666666666702</v>
      </c>
    </row>
    <row r="51" spans="1:68" ht="15.95" customHeight="1" x14ac:dyDescent="0.15">
      <c r="A51" s="214">
        <f>I15</f>
        <v>0</v>
      </c>
      <c r="B51" s="577"/>
      <c r="C51" s="578"/>
      <c r="D51" s="578"/>
      <c r="E51" s="579"/>
      <c r="F51" s="550">
        <f>D15</f>
        <v>0</v>
      </c>
      <c r="G51" s="551"/>
      <c r="H51" s="551"/>
      <c r="I51" s="551"/>
      <c r="J51" s="551"/>
      <c r="K51" s="552"/>
      <c r="L51" s="553" t="str">
        <f t="shared" ref="L51:L56" si="3">IF(ISERROR(VLOOKUP(F51,$BE$14:$BG$46,2,0)),"0",IF(VLOOKUP(F51,$BE$14:$BG$46,2,0)=0,"",VLOOKUP(F51,$BE$14:$BG$46,2,0)))</f>
        <v>0</v>
      </c>
      <c r="M51" s="554"/>
      <c r="N51" s="555"/>
      <c r="O51" s="582" t="str">
        <f t="shared" ref="O51:O56" si="4">IF(ISERROR(VLOOKUP(F51,$BE$14:$BG$46,3,0)),"0",IF(VLOOKUP(F51,$BE$14:$BG$46,3,0)=0,"",VLOOKUP(F51,$BE$14:$BG$46,3,0)))</f>
        <v>0</v>
      </c>
      <c r="P51" s="583"/>
      <c r="Q51" s="217">
        <v>100</v>
      </c>
      <c r="R51" s="568"/>
      <c r="S51" s="569"/>
      <c r="T51" s="215">
        <f>AT16</f>
        <v>0</v>
      </c>
      <c r="U51" s="455" t="str">
        <f>IF(ISERROR(VLOOKUP(F51,$BE$12:$BG$46,3,0)),"0",IF(VLOOKUP(F51,$BE$12:$BG$46,3,0)=0,"",VLOOKUP(F51,$BE$12:$BG$46,3,0)))</f>
        <v>0</v>
      </c>
      <c r="V51" s="456"/>
      <c r="W51" s="457"/>
      <c r="X51" s="455"/>
      <c r="Y51" s="456"/>
      <c r="Z51" s="457"/>
      <c r="AA51" s="568"/>
      <c r="AB51" s="584"/>
      <c r="AC51" s="569"/>
      <c r="AD51" s="568"/>
      <c r="AE51" s="584"/>
      <c r="AF51" s="569"/>
      <c r="AG51" s="568"/>
      <c r="AH51" s="584"/>
      <c r="AI51" s="569"/>
      <c r="AJ51" s="458" t="str">
        <f>U51</f>
        <v>0</v>
      </c>
      <c r="AK51" s="459"/>
      <c r="AL51" s="460"/>
      <c r="AM51" s="596">
        <v>10</v>
      </c>
      <c r="AN51" s="597"/>
      <c r="AO51" s="458">
        <f>IF(ISERROR(AJ51*AM51),0,AJ51*AM51)</f>
        <v>0</v>
      </c>
      <c r="AP51" s="459"/>
      <c r="AQ51" s="460"/>
      <c r="AR51" s="216">
        <f>AT10</f>
        <v>90</v>
      </c>
      <c r="AS51" s="458">
        <f>AO51*0.9</f>
        <v>0</v>
      </c>
      <c r="AT51" s="459"/>
      <c r="AU51" s="460"/>
      <c r="AV51" s="458"/>
      <c r="AW51" s="459"/>
      <c r="AX51" s="460"/>
      <c r="AY51" s="458">
        <f>AO51-AS51</f>
        <v>0</v>
      </c>
      <c r="AZ51" s="459"/>
      <c r="BA51" s="460"/>
      <c r="BB51" s="605"/>
      <c r="BC51" s="606"/>
      <c r="BD51" s="78"/>
      <c r="BE51" s="164" t="s">
        <v>175</v>
      </c>
      <c r="BF51" s="165" t="s">
        <v>180</v>
      </c>
      <c r="BG51" s="166">
        <f>ROUND(BJ36*59/1000,0)</f>
        <v>0</v>
      </c>
      <c r="BL51" s="26">
        <v>0.39583333333333298</v>
      </c>
      <c r="BP51" s="1" t="str">
        <f>BF51</f>
        <v>A66100</v>
      </c>
    </row>
    <row r="52" spans="1:68" ht="15.95" customHeight="1" x14ac:dyDescent="0.15">
      <c r="A52" s="214">
        <f>I17</f>
        <v>0</v>
      </c>
      <c r="B52" s="577"/>
      <c r="C52" s="578"/>
      <c r="D52" s="578"/>
      <c r="E52" s="579"/>
      <c r="F52" s="550">
        <f>D17</f>
        <v>0</v>
      </c>
      <c r="G52" s="551"/>
      <c r="H52" s="551"/>
      <c r="I52" s="551"/>
      <c r="J52" s="551"/>
      <c r="K52" s="552"/>
      <c r="L52" s="553" t="str">
        <f t="shared" si="3"/>
        <v>0</v>
      </c>
      <c r="M52" s="554"/>
      <c r="N52" s="555"/>
      <c r="O52" s="582" t="str">
        <f t="shared" si="4"/>
        <v>0</v>
      </c>
      <c r="P52" s="583"/>
      <c r="Q52" s="217">
        <v>100</v>
      </c>
      <c r="R52" s="568"/>
      <c r="S52" s="569"/>
      <c r="T52" s="215">
        <f>AT18</f>
        <v>0</v>
      </c>
      <c r="U52" s="455" t="str">
        <f>IF(ISERROR(VLOOKUP(F52,$BE$12:$BG$46,3,0)),"0",IF(VLOOKUP(F52,$BE$12:$BG$46,3,0)=0,"",VLOOKUP(F52,$BE$12:$BG$46,3,0)))</f>
        <v>0</v>
      </c>
      <c r="V52" s="456"/>
      <c r="W52" s="457"/>
      <c r="X52" s="455"/>
      <c r="Y52" s="456"/>
      <c r="Z52" s="457"/>
      <c r="AA52" s="568"/>
      <c r="AB52" s="584"/>
      <c r="AC52" s="569"/>
      <c r="AD52" s="568"/>
      <c r="AE52" s="584"/>
      <c r="AF52" s="569"/>
      <c r="AG52" s="568"/>
      <c r="AH52" s="584"/>
      <c r="AI52" s="569"/>
      <c r="AJ52" s="458" t="str">
        <f t="shared" ref="AJ52:AJ61" si="5">U52</f>
        <v>0</v>
      </c>
      <c r="AK52" s="459"/>
      <c r="AL52" s="460"/>
      <c r="AM52" s="596">
        <v>10</v>
      </c>
      <c r="AN52" s="597"/>
      <c r="AO52" s="458">
        <f t="shared" ref="AO52:AO61" si="6">IF(ISERROR(AJ52*AM52),0,AJ52*AM52)</f>
        <v>0</v>
      </c>
      <c r="AP52" s="459"/>
      <c r="AQ52" s="460"/>
      <c r="AR52" s="216">
        <f>AT10</f>
        <v>90</v>
      </c>
      <c r="AS52" s="458">
        <f>AO52*0.9</f>
        <v>0</v>
      </c>
      <c r="AT52" s="459"/>
      <c r="AU52" s="460"/>
      <c r="AV52" s="458"/>
      <c r="AW52" s="459"/>
      <c r="AX52" s="460"/>
      <c r="AY52" s="458">
        <f>AO52-AS52</f>
        <v>0</v>
      </c>
      <c r="AZ52" s="459"/>
      <c r="BA52" s="460"/>
      <c r="BB52" s="605"/>
      <c r="BC52" s="606"/>
      <c r="BD52" s="78"/>
      <c r="BE52" s="164" t="s">
        <v>176</v>
      </c>
      <c r="BF52" s="165" t="s">
        <v>162</v>
      </c>
      <c r="BG52" s="166">
        <f>ROUND(BJ36*43/1000,0)</f>
        <v>0</v>
      </c>
      <c r="BL52" s="26">
        <v>0.40625</v>
      </c>
      <c r="BP52" s="1" t="str">
        <f>BF52</f>
        <v>A66110</v>
      </c>
    </row>
    <row r="53" spans="1:68" ht="15.95" customHeight="1" x14ac:dyDescent="0.15">
      <c r="A53" s="214">
        <f>I19</f>
        <v>0</v>
      </c>
      <c r="B53" s="577"/>
      <c r="C53" s="578"/>
      <c r="D53" s="578"/>
      <c r="E53" s="579"/>
      <c r="F53" s="550">
        <f>D19</f>
        <v>0</v>
      </c>
      <c r="G53" s="551"/>
      <c r="H53" s="551"/>
      <c r="I53" s="551"/>
      <c r="J53" s="551"/>
      <c r="K53" s="552"/>
      <c r="L53" s="553" t="str">
        <f t="shared" si="3"/>
        <v>0</v>
      </c>
      <c r="M53" s="554"/>
      <c r="N53" s="555"/>
      <c r="O53" s="582" t="str">
        <f t="shared" si="4"/>
        <v>0</v>
      </c>
      <c r="P53" s="583"/>
      <c r="Q53" s="217">
        <v>100</v>
      </c>
      <c r="R53" s="568"/>
      <c r="S53" s="569"/>
      <c r="T53" s="215">
        <f>AT20</f>
        <v>0</v>
      </c>
      <c r="U53" s="455" t="str">
        <f>IF(ISERROR(VLOOKUP(F53,$BE$12:$BG$46,3,0)),"0",IF(VLOOKUP(F53,$BE$12:$BG$46,3,0)=0,"",VLOOKUP(F53,$BE$12:$BG$46,3,0)))</f>
        <v>0</v>
      </c>
      <c r="V53" s="456"/>
      <c r="W53" s="457"/>
      <c r="X53" s="455"/>
      <c r="Y53" s="456"/>
      <c r="Z53" s="457"/>
      <c r="AA53" s="568"/>
      <c r="AB53" s="584"/>
      <c r="AC53" s="569"/>
      <c r="AD53" s="568"/>
      <c r="AE53" s="584"/>
      <c r="AF53" s="569"/>
      <c r="AG53" s="568"/>
      <c r="AH53" s="584"/>
      <c r="AI53" s="569"/>
      <c r="AJ53" s="458" t="str">
        <f t="shared" si="5"/>
        <v>0</v>
      </c>
      <c r="AK53" s="459"/>
      <c r="AL53" s="460"/>
      <c r="AM53" s="596">
        <v>10</v>
      </c>
      <c r="AN53" s="597"/>
      <c r="AO53" s="458">
        <f t="shared" si="6"/>
        <v>0</v>
      </c>
      <c r="AP53" s="459"/>
      <c r="AQ53" s="460"/>
      <c r="AR53" s="216">
        <f>AT10</f>
        <v>90</v>
      </c>
      <c r="AS53" s="458">
        <f>AO53*0.9</f>
        <v>0</v>
      </c>
      <c r="AT53" s="459"/>
      <c r="AU53" s="460"/>
      <c r="AV53" s="458"/>
      <c r="AW53" s="459"/>
      <c r="AX53" s="460"/>
      <c r="AY53" s="458">
        <f>AO53-AS53</f>
        <v>0</v>
      </c>
      <c r="AZ53" s="459"/>
      <c r="BA53" s="460"/>
      <c r="BB53" s="605"/>
      <c r="BC53" s="606"/>
      <c r="BD53" s="78"/>
      <c r="BE53" s="164" t="s">
        <v>177</v>
      </c>
      <c r="BF53" s="165" t="s">
        <v>163</v>
      </c>
      <c r="BG53" s="166">
        <f>ROUND(BJ36*23/1000,0)</f>
        <v>0</v>
      </c>
      <c r="BL53" s="26">
        <v>0.41666666666666702</v>
      </c>
      <c r="BP53" s="1" t="str">
        <f>BF53</f>
        <v>A66111</v>
      </c>
    </row>
    <row r="54" spans="1:68" ht="15.95" customHeight="1" x14ac:dyDescent="0.15">
      <c r="A54" s="106">
        <f>I21</f>
        <v>0</v>
      </c>
      <c r="B54" s="600"/>
      <c r="C54" s="601"/>
      <c r="D54" s="601"/>
      <c r="E54" s="602"/>
      <c r="F54" s="585">
        <f>D21</f>
        <v>0</v>
      </c>
      <c r="G54" s="586"/>
      <c r="H54" s="586"/>
      <c r="I54" s="586"/>
      <c r="J54" s="586"/>
      <c r="K54" s="587"/>
      <c r="L54" s="588" t="str">
        <f t="shared" si="3"/>
        <v>0</v>
      </c>
      <c r="M54" s="589"/>
      <c r="N54" s="590"/>
      <c r="O54" s="591" t="str">
        <f t="shared" si="4"/>
        <v>0</v>
      </c>
      <c r="P54" s="592"/>
      <c r="Q54" s="170">
        <v>100</v>
      </c>
      <c r="R54" s="493"/>
      <c r="S54" s="495"/>
      <c r="T54" s="107">
        <f>AT22</f>
        <v>0</v>
      </c>
      <c r="U54" s="484">
        <f>IF(ISERROR(VLOOKUP(F54,$BE$12:$BG$46,3,0)),0,IF(VLOOKUP(F54,$BE$12:$BG$46,3,0)=0,0,VLOOKUP(F54,$BE$12:$BG$46,3,0)))*$T$54</f>
        <v>0</v>
      </c>
      <c r="V54" s="485"/>
      <c r="W54" s="486"/>
      <c r="X54" s="484"/>
      <c r="Y54" s="485"/>
      <c r="Z54" s="486"/>
      <c r="AA54" s="493"/>
      <c r="AB54" s="494"/>
      <c r="AC54" s="495"/>
      <c r="AD54" s="493"/>
      <c r="AE54" s="494"/>
      <c r="AF54" s="495"/>
      <c r="AG54" s="493"/>
      <c r="AH54" s="494"/>
      <c r="AI54" s="495"/>
      <c r="AJ54" s="467">
        <f t="shared" si="5"/>
        <v>0</v>
      </c>
      <c r="AK54" s="468"/>
      <c r="AL54" s="469"/>
      <c r="AM54" s="598">
        <v>10</v>
      </c>
      <c r="AN54" s="599"/>
      <c r="AO54" s="467">
        <f>IF(ISERROR(AJ54*AM54),0,AJ54*AM54)</f>
        <v>0</v>
      </c>
      <c r="AP54" s="468"/>
      <c r="AQ54" s="469"/>
      <c r="AR54" s="171">
        <f>AT10</f>
        <v>90</v>
      </c>
      <c r="AS54" s="467">
        <f t="shared" ref="AS54:AS63" si="7">AO54*0.9</f>
        <v>0</v>
      </c>
      <c r="AT54" s="468"/>
      <c r="AU54" s="469"/>
      <c r="AV54" s="467"/>
      <c r="AW54" s="468"/>
      <c r="AX54" s="469"/>
      <c r="AY54" s="467">
        <f t="shared" ref="AY54:AY61" si="8">AO54-AS54</f>
        <v>0</v>
      </c>
      <c r="AZ54" s="468"/>
      <c r="BA54" s="469"/>
      <c r="BB54" s="603"/>
      <c r="BC54" s="604"/>
      <c r="BD54" s="78"/>
      <c r="BE54" s="164" t="s">
        <v>182</v>
      </c>
      <c r="BF54" s="165" t="s">
        <v>184</v>
      </c>
      <c r="BG54" s="166">
        <f>ROUND(BJ36*12/1000,0)</f>
        <v>0</v>
      </c>
      <c r="BL54" s="26">
        <v>0.42708333333333298</v>
      </c>
      <c r="BP54" s="1" t="str">
        <f>BF54</f>
        <v>A66118</v>
      </c>
    </row>
    <row r="55" spans="1:68" ht="15.95" customHeight="1" x14ac:dyDescent="0.15">
      <c r="A55" s="106">
        <f>I23</f>
        <v>0</v>
      </c>
      <c r="B55" s="600"/>
      <c r="C55" s="601"/>
      <c r="D55" s="601"/>
      <c r="E55" s="602"/>
      <c r="F55" s="585">
        <f>D23</f>
        <v>0</v>
      </c>
      <c r="G55" s="586"/>
      <c r="H55" s="586"/>
      <c r="I55" s="586"/>
      <c r="J55" s="586"/>
      <c r="K55" s="587"/>
      <c r="L55" s="588" t="str">
        <f t="shared" si="3"/>
        <v>0</v>
      </c>
      <c r="M55" s="589"/>
      <c r="N55" s="590"/>
      <c r="O55" s="591" t="str">
        <f t="shared" si="4"/>
        <v>0</v>
      </c>
      <c r="P55" s="592"/>
      <c r="Q55" s="170">
        <v>100</v>
      </c>
      <c r="R55" s="493"/>
      <c r="S55" s="495"/>
      <c r="T55" s="107">
        <f>AT24</f>
        <v>0</v>
      </c>
      <c r="U55" s="484">
        <f>IF(ISERROR(VLOOKUP(F55,$BE$12:$BG$46,3,0)),0,IF(VLOOKUP(F55,$BE$12:$BG$46,3,0)=0,0,VLOOKUP(F55,$BE$12:$BG$46,3,0)))*$T$55</f>
        <v>0</v>
      </c>
      <c r="V55" s="485"/>
      <c r="W55" s="486"/>
      <c r="X55" s="484"/>
      <c r="Y55" s="485"/>
      <c r="Z55" s="486"/>
      <c r="AA55" s="493"/>
      <c r="AB55" s="494"/>
      <c r="AC55" s="495"/>
      <c r="AD55" s="493"/>
      <c r="AE55" s="494"/>
      <c r="AF55" s="495"/>
      <c r="AG55" s="493"/>
      <c r="AH55" s="494"/>
      <c r="AI55" s="495"/>
      <c r="AJ55" s="467">
        <f t="shared" si="5"/>
        <v>0</v>
      </c>
      <c r="AK55" s="468"/>
      <c r="AL55" s="469"/>
      <c r="AM55" s="598">
        <v>10</v>
      </c>
      <c r="AN55" s="599"/>
      <c r="AO55" s="467">
        <f t="shared" si="6"/>
        <v>0</v>
      </c>
      <c r="AP55" s="468"/>
      <c r="AQ55" s="469"/>
      <c r="AR55" s="171">
        <f>AT10</f>
        <v>90</v>
      </c>
      <c r="AS55" s="467">
        <f t="shared" si="7"/>
        <v>0</v>
      </c>
      <c r="AT55" s="468"/>
      <c r="AU55" s="469"/>
      <c r="AV55" s="467"/>
      <c r="AW55" s="468"/>
      <c r="AX55" s="469"/>
      <c r="AY55" s="467">
        <f t="shared" si="8"/>
        <v>0</v>
      </c>
      <c r="AZ55" s="468"/>
      <c r="BA55" s="469"/>
      <c r="BB55" s="603"/>
      <c r="BC55" s="604"/>
      <c r="BD55" s="78"/>
      <c r="BE55" s="164" t="s">
        <v>183</v>
      </c>
      <c r="BF55" s="165" t="s">
        <v>185</v>
      </c>
      <c r="BG55" s="166">
        <f>ROUND(BJ36*10/1000,0)</f>
        <v>0</v>
      </c>
      <c r="BL55" s="26">
        <v>0.4375</v>
      </c>
      <c r="BP55" s="1" t="str">
        <f>BF55</f>
        <v>A66119</v>
      </c>
    </row>
    <row r="56" spans="1:68" ht="15.95" customHeight="1" x14ac:dyDescent="0.15">
      <c r="A56" s="106">
        <f>I25</f>
        <v>0</v>
      </c>
      <c r="B56" s="600"/>
      <c r="C56" s="601"/>
      <c r="D56" s="601"/>
      <c r="E56" s="602"/>
      <c r="F56" s="585">
        <f>D25</f>
        <v>0</v>
      </c>
      <c r="G56" s="586"/>
      <c r="H56" s="586"/>
      <c r="I56" s="586"/>
      <c r="J56" s="586"/>
      <c r="K56" s="587"/>
      <c r="L56" s="588" t="str">
        <f t="shared" si="3"/>
        <v>0</v>
      </c>
      <c r="M56" s="589"/>
      <c r="N56" s="590"/>
      <c r="O56" s="591" t="str">
        <f t="shared" si="4"/>
        <v>0</v>
      </c>
      <c r="P56" s="592"/>
      <c r="Q56" s="170">
        <v>100</v>
      </c>
      <c r="R56" s="493"/>
      <c r="S56" s="495"/>
      <c r="T56" s="107">
        <f>AT26</f>
        <v>0</v>
      </c>
      <c r="U56" s="484">
        <f>IF(ISERROR(VLOOKUP(F56,$BE$12:$BG$46,3,0)),0,IF(VLOOKUP(F56,$BE$12:$BG$46,3,0)=0,0,VLOOKUP(F56,$BE$12:$BG$46,3,0)))*$T$56</f>
        <v>0</v>
      </c>
      <c r="V56" s="485"/>
      <c r="W56" s="486"/>
      <c r="X56" s="484"/>
      <c r="Y56" s="485"/>
      <c r="Z56" s="486"/>
      <c r="AA56" s="493"/>
      <c r="AB56" s="494"/>
      <c r="AC56" s="495"/>
      <c r="AD56" s="493"/>
      <c r="AE56" s="494"/>
      <c r="AF56" s="495"/>
      <c r="AG56" s="493"/>
      <c r="AH56" s="494"/>
      <c r="AI56" s="495"/>
      <c r="AJ56" s="467">
        <f>U56</f>
        <v>0</v>
      </c>
      <c r="AK56" s="468"/>
      <c r="AL56" s="469"/>
      <c r="AM56" s="598">
        <v>10</v>
      </c>
      <c r="AN56" s="599"/>
      <c r="AO56" s="467">
        <f t="shared" si="6"/>
        <v>0</v>
      </c>
      <c r="AP56" s="468"/>
      <c r="AQ56" s="469"/>
      <c r="AR56" s="171">
        <f>AT10</f>
        <v>90</v>
      </c>
      <c r="AS56" s="467">
        <f t="shared" si="7"/>
        <v>0</v>
      </c>
      <c r="AT56" s="468"/>
      <c r="AU56" s="469"/>
      <c r="AV56" s="467"/>
      <c r="AW56" s="468"/>
      <c r="AX56" s="469"/>
      <c r="AY56" s="467">
        <f t="shared" si="8"/>
        <v>0</v>
      </c>
      <c r="AZ56" s="468"/>
      <c r="BA56" s="469"/>
      <c r="BB56" s="603"/>
      <c r="BC56" s="604"/>
      <c r="BD56" s="78"/>
      <c r="BE56" s="164" t="s">
        <v>178</v>
      </c>
      <c r="BF56" s="165" t="s">
        <v>164</v>
      </c>
      <c r="BG56" s="166">
        <f>ROUND((BG53*90/100),0)</f>
        <v>0</v>
      </c>
      <c r="BL56" s="26">
        <v>0.44791666666666702</v>
      </c>
    </row>
    <row r="57" spans="1:68" ht="15.95" customHeight="1" x14ac:dyDescent="0.15">
      <c r="A57" s="110">
        <f>I27</f>
        <v>0</v>
      </c>
      <c r="B57" s="627"/>
      <c r="C57" s="628"/>
      <c r="D57" s="628"/>
      <c r="E57" s="629"/>
      <c r="F57" s="716">
        <f>D27</f>
        <v>0</v>
      </c>
      <c r="G57" s="717"/>
      <c r="H57" s="717"/>
      <c r="I57" s="717"/>
      <c r="J57" s="717"/>
      <c r="K57" s="718"/>
      <c r="L57" s="656" t="str">
        <f>IF(ISERROR(VLOOKUP(F57,$BE$12:$BG$46,2,0)),"0",IF(VLOOKUP(F57,$BE$12:$BG$46,2,0)=0,"",VLOOKUP(F57,$BE$12:$BG$46,2,0)))</f>
        <v>0</v>
      </c>
      <c r="M57" s="657"/>
      <c r="N57" s="658"/>
      <c r="O57" s="659" t="str">
        <f>IF(ISERROR(VLOOKUP(F57,$BE$12:$BG$46,3,0)),"0",IF(VLOOKUP(F57,$BE$12:$BG$46,3,0)=0,"",VLOOKUP(F57,$BE$12:$BG$46,3,0)))</f>
        <v>0</v>
      </c>
      <c r="P57" s="660"/>
      <c r="Q57" s="126">
        <v>100</v>
      </c>
      <c r="R57" s="464"/>
      <c r="S57" s="466"/>
      <c r="T57" s="111">
        <f>AT30</f>
        <v>0</v>
      </c>
      <c r="U57" s="487" t="str">
        <f>IF(ISERROR(VLOOKUP(F57,$BE$12:$BG$46,3,0)),"0",IF(VLOOKUP(F57,$BE$12:$BG$46,3,0)=0,"",VLOOKUP(F57,$BE$12:$BG$46,3,0)))</f>
        <v>0</v>
      </c>
      <c r="V57" s="488"/>
      <c r="W57" s="489"/>
      <c r="X57" s="487"/>
      <c r="Y57" s="488"/>
      <c r="Z57" s="489"/>
      <c r="AA57" s="464"/>
      <c r="AB57" s="465"/>
      <c r="AC57" s="466"/>
      <c r="AD57" s="464"/>
      <c r="AE57" s="465"/>
      <c r="AF57" s="466"/>
      <c r="AG57" s="464"/>
      <c r="AH57" s="465"/>
      <c r="AI57" s="466"/>
      <c r="AJ57" s="475" t="str">
        <f>U57</f>
        <v>0</v>
      </c>
      <c r="AK57" s="476"/>
      <c r="AL57" s="477"/>
      <c r="AM57" s="614">
        <v>10</v>
      </c>
      <c r="AN57" s="615"/>
      <c r="AO57" s="475">
        <f>IF(ISERROR(AJ57*AM57),0,AJ57*AM57)</f>
        <v>0</v>
      </c>
      <c r="AP57" s="476"/>
      <c r="AQ57" s="477"/>
      <c r="AR57" s="127">
        <f>AT10</f>
        <v>90</v>
      </c>
      <c r="AS57" s="475">
        <f>AO57*0.9</f>
        <v>0</v>
      </c>
      <c r="AT57" s="476"/>
      <c r="AU57" s="477"/>
      <c r="AV57" s="475"/>
      <c r="AW57" s="476"/>
      <c r="AX57" s="477"/>
      <c r="AY57" s="475">
        <f>AO57-AS57</f>
        <v>0</v>
      </c>
      <c r="AZ57" s="476"/>
      <c r="BA57" s="477"/>
      <c r="BB57" s="687"/>
      <c r="BC57" s="688"/>
      <c r="BD57" s="78"/>
      <c r="BE57" s="164" t="s">
        <v>179</v>
      </c>
      <c r="BF57" s="165" t="s">
        <v>165</v>
      </c>
      <c r="BG57" s="166">
        <f>ROUND((BG53*80/100),0)</f>
        <v>0</v>
      </c>
      <c r="BL57" s="26">
        <v>0.45833333333333298</v>
      </c>
      <c r="BP57" s="1" t="str">
        <f>BF57</f>
        <v>A66115</v>
      </c>
    </row>
    <row r="58" spans="1:68" ht="15.95" customHeight="1" x14ac:dyDescent="0.15">
      <c r="A58" s="110">
        <f>I28</f>
        <v>0</v>
      </c>
      <c r="B58" s="627"/>
      <c r="C58" s="628"/>
      <c r="D58" s="628"/>
      <c r="E58" s="629"/>
      <c r="F58" s="716">
        <f>D29</f>
        <v>0</v>
      </c>
      <c r="G58" s="717"/>
      <c r="H58" s="717"/>
      <c r="I58" s="717"/>
      <c r="J58" s="717"/>
      <c r="K58" s="718"/>
      <c r="L58" s="656" t="str">
        <f>IF(ISERROR(VLOOKUP(F58,$BE$12:$BG$46,2,0)),"0",IF(VLOOKUP(F58,$BE$12:$BG$46,2,0)=0,"",VLOOKUP(F58,$BE$12:$BG$46,2,0)))</f>
        <v>0</v>
      </c>
      <c r="M58" s="657"/>
      <c r="N58" s="658"/>
      <c r="O58" s="659" t="str">
        <f>IF(ISERROR(VLOOKUP(F58,$BE$12:$BG$46,3,0)),"0",IF(VLOOKUP(F58,$BE$12:$BG$46,3,0)=0,"",VLOOKUP(F58,$BE$12:$BG$46,3,0)))</f>
        <v>0</v>
      </c>
      <c r="P58" s="660"/>
      <c r="Q58" s="126">
        <v>100</v>
      </c>
      <c r="R58" s="464"/>
      <c r="S58" s="466"/>
      <c r="T58" s="111">
        <f>AT31</f>
        <v>0</v>
      </c>
      <c r="U58" s="487" t="str">
        <f>IF(ISERROR(VLOOKUP(F58,$BE$12:$BG$46,3,0)),"0",IF(VLOOKUP(F58,$BE$12:$BG$46,3,0)=0,"",VLOOKUP(F58,$BE$12:$BG$46,3,0)))</f>
        <v>0</v>
      </c>
      <c r="V58" s="488"/>
      <c r="W58" s="489"/>
      <c r="X58" s="487"/>
      <c r="Y58" s="488"/>
      <c r="Z58" s="489"/>
      <c r="AA58" s="464"/>
      <c r="AB58" s="465"/>
      <c r="AC58" s="466"/>
      <c r="AD58" s="464"/>
      <c r="AE58" s="465"/>
      <c r="AF58" s="466"/>
      <c r="AG58" s="464"/>
      <c r="AH58" s="465"/>
      <c r="AI58" s="466"/>
      <c r="AJ58" s="475" t="str">
        <f>U58</f>
        <v>0</v>
      </c>
      <c r="AK58" s="476"/>
      <c r="AL58" s="477"/>
      <c r="AM58" s="614">
        <v>10</v>
      </c>
      <c r="AN58" s="615"/>
      <c r="AO58" s="475">
        <f>IF(ISERROR(AJ58*AM58),0,AJ58*AM58)</f>
        <v>0</v>
      </c>
      <c r="AP58" s="476"/>
      <c r="AQ58" s="477"/>
      <c r="AR58" s="127">
        <f>AT10</f>
        <v>90</v>
      </c>
      <c r="AS58" s="475">
        <f>AO58*0.9</f>
        <v>0</v>
      </c>
      <c r="AT58" s="476"/>
      <c r="AU58" s="477"/>
      <c r="AV58" s="475"/>
      <c r="AW58" s="476"/>
      <c r="AX58" s="477"/>
      <c r="AY58" s="475">
        <f>AO58-AS58</f>
        <v>0</v>
      </c>
      <c r="AZ58" s="476"/>
      <c r="BA58" s="477"/>
      <c r="BB58" s="152"/>
      <c r="BC58" s="153"/>
      <c r="BD58" s="78"/>
      <c r="BE58" s="175" t="s">
        <v>229</v>
      </c>
      <c r="BF58" s="176" t="s">
        <v>227</v>
      </c>
      <c r="BG58" s="177">
        <f>IF(BJ59&lt;1,ROUNDUP(BJ59,0),ROUND(BJ59,0))</f>
        <v>0</v>
      </c>
      <c r="BI58" s="185" t="s">
        <v>230</v>
      </c>
      <c r="BJ58" s="184">
        <f>SUM(U51:W56)</f>
        <v>0</v>
      </c>
      <c r="BL58" s="26">
        <v>0.46875</v>
      </c>
      <c r="BP58" s="1" t="str">
        <f>BF58</f>
        <v>Ａ68310</v>
      </c>
    </row>
    <row r="59" spans="1:68" ht="15.95" customHeight="1" x14ac:dyDescent="0.15">
      <c r="A59" s="110">
        <f>I31</f>
        <v>0</v>
      </c>
      <c r="B59" s="133"/>
      <c r="C59" s="134"/>
      <c r="D59" s="134"/>
      <c r="E59" s="135"/>
      <c r="F59" s="716">
        <f>D31</f>
        <v>0</v>
      </c>
      <c r="G59" s="717"/>
      <c r="H59" s="717"/>
      <c r="I59" s="717"/>
      <c r="J59" s="717"/>
      <c r="K59" s="718"/>
      <c r="L59" s="656" t="str">
        <f>IF(ISERROR(VLOOKUP(F59,$BE$12:$BG$46,2,0)),"0",IF(VLOOKUP(F59,$BE$12:$BG$46,2,0)=0,"",VLOOKUP(F59,$BE$12:$BG$46,2,0)))</f>
        <v>0</v>
      </c>
      <c r="M59" s="657"/>
      <c r="N59" s="658"/>
      <c r="O59" s="659" t="str">
        <f>IF(ISERROR(VLOOKUP(F59,$BE$12:$BG$46,3,0)),"0",IF(VLOOKUP(F59,$BE$12:$BG$46,3,0)=0,"",VLOOKUP(F59,$BE$12:$BG$46,3,0)))</f>
        <v>0</v>
      </c>
      <c r="P59" s="660"/>
      <c r="Q59" s="126">
        <v>100</v>
      </c>
      <c r="R59" s="719"/>
      <c r="S59" s="720"/>
      <c r="T59" s="111">
        <f>AT32</f>
        <v>0</v>
      </c>
      <c r="U59" s="487" t="str">
        <f>IF(ISERROR(VLOOKUP(F59,$BE$12:$BG$46,3,0)),"0",IF(VLOOKUP(F59,$BE$12:$BG$46,3,0)=0,"",VLOOKUP(F59,$BE$12:$BG$46,3,0)))</f>
        <v>0</v>
      </c>
      <c r="V59" s="488"/>
      <c r="W59" s="489"/>
      <c r="X59" s="487"/>
      <c r="Y59" s="488"/>
      <c r="Z59" s="489"/>
      <c r="AA59" s="128"/>
      <c r="AB59" s="129"/>
      <c r="AC59" s="130"/>
      <c r="AD59" s="128"/>
      <c r="AE59" s="129"/>
      <c r="AF59" s="130"/>
      <c r="AG59" s="128"/>
      <c r="AH59" s="129"/>
      <c r="AI59" s="130"/>
      <c r="AJ59" s="475" t="str">
        <f>U59</f>
        <v>0</v>
      </c>
      <c r="AK59" s="476"/>
      <c r="AL59" s="477"/>
      <c r="AM59" s="614">
        <v>10</v>
      </c>
      <c r="AN59" s="615"/>
      <c r="AO59" s="475">
        <f>IF(ISERROR(AJ59*AM59),0,AJ59*AM59)</f>
        <v>0</v>
      </c>
      <c r="AP59" s="476"/>
      <c r="AQ59" s="477"/>
      <c r="AR59" s="127">
        <f>AT10</f>
        <v>90</v>
      </c>
      <c r="AS59" s="475">
        <f>AO59*0.9</f>
        <v>0</v>
      </c>
      <c r="AT59" s="476"/>
      <c r="AU59" s="477"/>
      <c r="AV59" s="475"/>
      <c r="AW59" s="476"/>
      <c r="AX59" s="477"/>
      <c r="AY59" s="475">
        <f>AO59-AS59</f>
        <v>0</v>
      </c>
      <c r="AZ59" s="476"/>
      <c r="BA59" s="477"/>
      <c r="BB59" s="131"/>
      <c r="BC59" s="132"/>
      <c r="BD59" s="78"/>
      <c r="BJ59" s="187">
        <f>BJ58*1/1000</f>
        <v>0</v>
      </c>
      <c r="BL59" s="26">
        <v>0.47916666666666702</v>
      </c>
    </row>
    <row r="60" spans="1:68" ht="15.95" customHeight="1" x14ac:dyDescent="0.15">
      <c r="A60" s="110">
        <f>I33</f>
        <v>0</v>
      </c>
      <c r="B60" s="627"/>
      <c r="C60" s="628"/>
      <c r="D60" s="628"/>
      <c r="E60" s="629"/>
      <c r="F60" s="630">
        <f>D33</f>
        <v>0</v>
      </c>
      <c r="G60" s="631"/>
      <c r="H60" s="631"/>
      <c r="I60" s="631"/>
      <c r="J60" s="631"/>
      <c r="K60" s="632"/>
      <c r="L60" s="656" t="str">
        <f>IF(ISERROR(VLOOKUP(F60,$BE$12:$BG$46,2,0)),"0",IF(VLOOKUP(F60,$BE$12:$BG$46,2,0)=0,"",VLOOKUP(F60,$BE$12:$BG$46,2,0)))</f>
        <v>0</v>
      </c>
      <c r="M60" s="657"/>
      <c r="N60" s="658"/>
      <c r="O60" s="659" t="str">
        <f>IF(ISERROR(VLOOKUP(F60,$BE$12:$BG$46,3,0)),"0",IF(VLOOKUP(F60,$BE$12:$BG$46,3,0)=0,"",VLOOKUP(F60,$BE$12:$BG$46,3,0)))</f>
        <v>0</v>
      </c>
      <c r="P60" s="660"/>
      <c r="Q60" s="126">
        <v>100</v>
      </c>
      <c r="R60" s="464"/>
      <c r="S60" s="466"/>
      <c r="T60" s="111">
        <f>AT34</f>
        <v>0</v>
      </c>
      <c r="U60" s="487" t="str">
        <f>IF(ISERROR(VLOOKUP(F60,$BE$12:$BG$46,3,0)),"0",IF(VLOOKUP(F60,$BE$12:$BG$46,3,0)=0,"",VLOOKUP(F60,$BE$12:$BG$46,3,0)))</f>
        <v>0</v>
      </c>
      <c r="V60" s="488"/>
      <c r="W60" s="489"/>
      <c r="X60" s="487"/>
      <c r="Y60" s="488"/>
      <c r="Z60" s="489"/>
      <c r="AA60" s="464"/>
      <c r="AB60" s="465"/>
      <c r="AC60" s="466"/>
      <c r="AD60" s="464"/>
      <c r="AE60" s="465"/>
      <c r="AF60" s="466"/>
      <c r="AG60" s="464"/>
      <c r="AH60" s="465"/>
      <c r="AI60" s="466"/>
      <c r="AJ60" s="475" t="str">
        <f t="shared" si="5"/>
        <v>0</v>
      </c>
      <c r="AK60" s="476"/>
      <c r="AL60" s="477"/>
      <c r="AM60" s="614">
        <v>10</v>
      </c>
      <c r="AN60" s="615"/>
      <c r="AO60" s="475">
        <f t="shared" si="6"/>
        <v>0</v>
      </c>
      <c r="AP60" s="476"/>
      <c r="AQ60" s="477"/>
      <c r="AR60" s="127">
        <f>AT10</f>
        <v>90</v>
      </c>
      <c r="AS60" s="475">
        <f>AO60*0.9</f>
        <v>0</v>
      </c>
      <c r="AT60" s="476"/>
      <c r="AU60" s="477"/>
      <c r="AV60" s="475"/>
      <c r="AW60" s="476"/>
      <c r="AX60" s="477"/>
      <c r="AY60" s="475">
        <f t="shared" si="8"/>
        <v>0</v>
      </c>
      <c r="AZ60" s="476"/>
      <c r="BA60" s="477"/>
      <c r="BB60" s="687"/>
      <c r="BC60" s="688"/>
      <c r="BD60" s="78"/>
      <c r="BG60" s="186"/>
      <c r="BL60" s="26">
        <v>0.48958333333333298</v>
      </c>
    </row>
    <row r="61" spans="1:68" ht="15.95" customHeight="1" x14ac:dyDescent="0.15">
      <c r="A61" s="118">
        <f>I35</f>
        <v>0</v>
      </c>
      <c r="B61" s="616"/>
      <c r="C61" s="617"/>
      <c r="D61" s="617"/>
      <c r="E61" s="618"/>
      <c r="F61" s="619">
        <f>D35</f>
        <v>0</v>
      </c>
      <c r="G61" s="620"/>
      <c r="H61" s="620"/>
      <c r="I61" s="620"/>
      <c r="J61" s="620"/>
      <c r="K61" s="621"/>
      <c r="L61" s="622" t="str">
        <f>IF(ISERROR(VLOOKUP(F61,$BE$47:$BG$49,2,0)),"0",IF(VLOOKUP(F61,$BE$47:$BG$49,2,0)=0,"",VLOOKUP(F61,$BE$47:$BG$49,2,0)))</f>
        <v>0</v>
      </c>
      <c r="M61" s="623"/>
      <c r="N61" s="624"/>
      <c r="O61" s="625" t="str">
        <f>IF(ISERROR(VLOOKUP(F61,$BE$47:$BG$49,3,0)),"0",IF(VLOOKUP(F61,$BE$47:$BG$49,3,0)=0,"",VLOOKUP(F61,$BE$47:$BG$49,3,0)))</f>
        <v>0</v>
      </c>
      <c r="P61" s="626"/>
      <c r="Q61" s="124">
        <v>100</v>
      </c>
      <c r="R61" s="496"/>
      <c r="S61" s="498"/>
      <c r="T61" s="119">
        <f>AT36</f>
        <v>0</v>
      </c>
      <c r="U61" s="490">
        <f>IF(ISERROR(VLOOKUP(F61,$BE$47:$BG$49,3,0)),"0",IF(VLOOKUP(F61,$BE$47:$BG$49,3,0)=0,"",VLOOKUP(F61,$BE$47:$BG$49,3,0)))*$T$61</f>
        <v>0</v>
      </c>
      <c r="V61" s="491"/>
      <c r="W61" s="492"/>
      <c r="X61" s="490"/>
      <c r="Y61" s="491"/>
      <c r="Z61" s="492"/>
      <c r="AA61" s="496"/>
      <c r="AB61" s="497"/>
      <c r="AC61" s="498"/>
      <c r="AD61" s="496"/>
      <c r="AE61" s="497"/>
      <c r="AF61" s="498"/>
      <c r="AG61" s="496"/>
      <c r="AH61" s="497"/>
      <c r="AI61" s="498"/>
      <c r="AJ61" s="470">
        <f t="shared" si="5"/>
        <v>0</v>
      </c>
      <c r="AK61" s="471"/>
      <c r="AL61" s="472"/>
      <c r="AM61" s="473">
        <v>10</v>
      </c>
      <c r="AN61" s="474"/>
      <c r="AO61" s="470">
        <f t="shared" si="6"/>
        <v>0</v>
      </c>
      <c r="AP61" s="471"/>
      <c r="AQ61" s="472"/>
      <c r="AR61" s="125">
        <f>AT10</f>
        <v>90</v>
      </c>
      <c r="AS61" s="470">
        <f t="shared" si="7"/>
        <v>0</v>
      </c>
      <c r="AT61" s="471"/>
      <c r="AU61" s="472"/>
      <c r="AV61" s="470"/>
      <c r="AW61" s="471"/>
      <c r="AX61" s="472"/>
      <c r="AY61" s="470">
        <f t="shared" si="8"/>
        <v>0</v>
      </c>
      <c r="AZ61" s="471"/>
      <c r="BA61" s="472"/>
      <c r="BB61" s="689"/>
      <c r="BC61" s="690"/>
      <c r="BD61" s="78"/>
      <c r="BG61" s="186"/>
      <c r="BL61" s="26">
        <v>0.5</v>
      </c>
    </row>
    <row r="62" spans="1:68" ht="15.95" customHeight="1" x14ac:dyDescent="0.15">
      <c r="A62" s="118">
        <f>I36</f>
        <v>0</v>
      </c>
      <c r="B62" s="616"/>
      <c r="C62" s="617"/>
      <c r="D62" s="617"/>
      <c r="E62" s="618"/>
      <c r="F62" s="619">
        <f>D37</f>
        <v>0</v>
      </c>
      <c r="G62" s="620"/>
      <c r="H62" s="620"/>
      <c r="I62" s="620"/>
      <c r="J62" s="620"/>
      <c r="K62" s="621"/>
      <c r="L62" s="622" t="str">
        <f>IF(ISERROR(VLOOKUP(F62,$BE$47:$BG$49,2,0)),"0",IF(VLOOKUP(F62,$BE$47:$BG$49,2,0)=0,"",VLOOKUP(F62,$BE$47:$BG$49,2,0)))</f>
        <v>0</v>
      </c>
      <c r="M62" s="623"/>
      <c r="N62" s="624"/>
      <c r="O62" s="625" t="str">
        <f>IF(ISERROR(VLOOKUP(F62,$BE$47:$BG$49,3,0)),"0",IF(VLOOKUP(F62,$BE$47:$BG$49,3,0)=0,"",VLOOKUP(F62,$BE$47:$BG$49,3,0)))</f>
        <v>0</v>
      </c>
      <c r="P62" s="626"/>
      <c r="Q62" s="124">
        <v>100</v>
      </c>
      <c r="R62" s="496"/>
      <c r="S62" s="498"/>
      <c r="T62" s="119">
        <f>AT38</f>
        <v>0</v>
      </c>
      <c r="U62" s="490">
        <f>IF(ISERROR(VLOOKUP(F62,$BE$47:$BG$49,3,0)),"0",IF(VLOOKUP(F62,$BE$47:$BG$49,3,0)=0,"",VLOOKUP(F62,$BE$47:$BG$49,3,0)))*$T$61</f>
        <v>0</v>
      </c>
      <c r="V62" s="491"/>
      <c r="W62" s="492"/>
      <c r="X62" s="490"/>
      <c r="Y62" s="491"/>
      <c r="Z62" s="492"/>
      <c r="AA62" s="496"/>
      <c r="AB62" s="497"/>
      <c r="AC62" s="498"/>
      <c r="AD62" s="496"/>
      <c r="AE62" s="497"/>
      <c r="AF62" s="498"/>
      <c r="AG62" s="496"/>
      <c r="AH62" s="497"/>
      <c r="AI62" s="498"/>
      <c r="AJ62" s="470">
        <f t="shared" ref="AJ62" si="9">U62</f>
        <v>0</v>
      </c>
      <c r="AK62" s="471"/>
      <c r="AL62" s="472"/>
      <c r="AM62" s="473">
        <v>10</v>
      </c>
      <c r="AN62" s="474"/>
      <c r="AO62" s="470">
        <f t="shared" ref="AO62" si="10">IF(ISERROR(AJ62*AM62),0,AJ62*AM62)</f>
        <v>0</v>
      </c>
      <c r="AP62" s="471"/>
      <c r="AQ62" s="472"/>
      <c r="AR62" s="125">
        <f>AT10</f>
        <v>90</v>
      </c>
      <c r="AS62" s="470">
        <f t="shared" ref="AS62" si="11">AO62*0.9</f>
        <v>0</v>
      </c>
      <c r="AT62" s="471"/>
      <c r="AU62" s="472"/>
      <c r="AV62" s="470"/>
      <c r="AW62" s="471"/>
      <c r="AX62" s="472"/>
      <c r="AY62" s="470">
        <f t="shared" ref="AY62" si="12">AO62-AS62</f>
        <v>0</v>
      </c>
      <c r="AZ62" s="471"/>
      <c r="BA62" s="472"/>
      <c r="BB62" s="689"/>
      <c r="BC62" s="690"/>
      <c r="BD62" s="100"/>
      <c r="BL62" s="26">
        <v>0.51041666666666696</v>
      </c>
    </row>
    <row r="63" spans="1:68" ht="24.75" customHeight="1" x14ac:dyDescent="0.15">
      <c r="A63" s="79">
        <f>I39</f>
        <v>0</v>
      </c>
      <c r="B63" s="726"/>
      <c r="C63" s="727"/>
      <c r="D63" s="727"/>
      <c r="E63" s="728"/>
      <c r="F63" s="642">
        <f>D39</f>
        <v>0</v>
      </c>
      <c r="G63" s="643"/>
      <c r="H63" s="643"/>
      <c r="I63" s="643"/>
      <c r="J63" s="643"/>
      <c r="K63" s="644"/>
      <c r="L63" s="645" t="str">
        <f>IF(ISERROR(VLOOKUP(F63,$BE$50:$BG$58,2,0)),"0",IF(VLOOKUP(F63,$BE$50:$BG$58,2,0)=0,"",VLOOKUP(F63,$BE$50:$BG$58,2,0)))</f>
        <v>0</v>
      </c>
      <c r="M63" s="646"/>
      <c r="N63" s="647"/>
      <c r="O63" s="648" t="str">
        <f>IF(ISERROR(VLOOKUP(F63,$BE$50:$BG$58,3,0)),"0",IF(VLOOKUP(F63,$BE50:$BG$58,3,0)=0,"",VLOOKUP(F63,$BE$50:$BG$58,3,0)))</f>
        <v>0</v>
      </c>
      <c r="P63" s="649"/>
      <c r="Q63" s="80">
        <v>100</v>
      </c>
      <c r="R63" s="636"/>
      <c r="S63" s="637"/>
      <c r="T63" s="81">
        <f>AT40</f>
        <v>0</v>
      </c>
      <c r="U63" s="638" t="str">
        <f>IF(ISERROR(VLOOKUP(F63,$BE$50:$BG$58,3,0)),"0",IF(VLOOKUP(F63,$BE$50:$BG$58,3,0)=0,"",VLOOKUP(F63,$BE$50:$BG$58,3,0)))</f>
        <v>0</v>
      </c>
      <c r="V63" s="639"/>
      <c r="W63" s="640"/>
      <c r="X63" s="638"/>
      <c r="Y63" s="639"/>
      <c r="Z63" s="640"/>
      <c r="AA63" s="636"/>
      <c r="AB63" s="641"/>
      <c r="AC63" s="637"/>
      <c r="AD63" s="636"/>
      <c r="AE63" s="641"/>
      <c r="AF63" s="637"/>
      <c r="AG63" s="636"/>
      <c r="AH63" s="641"/>
      <c r="AI63" s="637"/>
      <c r="AJ63" s="440" t="str">
        <f>U63</f>
        <v>0</v>
      </c>
      <c r="AK63" s="441"/>
      <c r="AL63" s="442"/>
      <c r="AM63" s="671">
        <v>10</v>
      </c>
      <c r="AN63" s="672"/>
      <c r="AO63" s="437">
        <f>IF(ISERROR(AJ63*AM63),0,AJ63*AM63)</f>
        <v>0</v>
      </c>
      <c r="AP63" s="438"/>
      <c r="AQ63" s="439"/>
      <c r="AR63" s="82">
        <f>AT10</f>
        <v>90</v>
      </c>
      <c r="AS63" s="440">
        <f t="shared" si="7"/>
        <v>0</v>
      </c>
      <c r="AT63" s="441"/>
      <c r="AU63" s="442"/>
      <c r="AV63" s="440"/>
      <c r="AW63" s="441"/>
      <c r="AX63" s="442"/>
      <c r="AY63" s="440">
        <f>AO63-AS63</f>
        <v>0</v>
      </c>
      <c r="AZ63" s="441"/>
      <c r="BA63" s="442"/>
      <c r="BB63" s="101"/>
      <c r="BC63" s="102"/>
      <c r="BD63" s="102"/>
      <c r="BL63" s="26">
        <v>0.52083333333333304</v>
      </c>
    </row>
    <row r="64" spans="1:68" ht="24.75" customHeight="1" x14ac:dyDescent="0.15">
      <c r="A64" s="79">
        <f>I40</f>
        <v>0</v>
      </c>
      <c r="B64" s="726"/>
      <c r="C64" s="727"/>
      <c r="D64" s="727"/>
      <c r="E64" s="728"/>
      <c r="F64" s="642">
        <f>D41</f>
        <v>0</v>
      </c>
      <c r="G64" s="643"/>
      <c r="H64" s="643"/>
      <c r="I64" s="643"/>
      <c r="J64" s="643"/>
      <c r="K64" s="644"/>
      <c r="L64" s="645" t="str">
        <f>IF(ISERROR(VLOOKUP(F64,$BE$50:$BG$58,2,0)),"0",IF(VLOOKUP(F64,$BE$50:$BG$58,2,0)=0,"",VLOOKUP(F64,$BE$50:$BG$58,2,0)))</f>
        <v>0</v>
      </c>
      <c r="M64" s="646"/>
      <c r="N64" s="647"/>
      <c r="O64" s="648" t="str">
        <f>IF(ISERROR(VLOOKUP(F64,$BE$50:$BG$58,3,0)),"0",IF(VLOOKUP(F64,$BE51:$BG$58,3,0)=0,"",VLOOKUP(F64,$BE$50:$BG$58,3,0)))</f>
        <v>0</v>
      </c>
      <c r="P64" s="649"/>
      <c r="Q64" s="80">
        <v>100</v>
      </c>
      <c r="R64" s="636"/>
      <c r="S64" s="637"/>
      <c r="T64" s="81">
        <f>AT41</f>
        <v>0</v>
      </c>
      <c r="U64" s="638" t="str">
        <f>IF(ISERROR(VLOOKUP(F64,$BE$50:$BG$58,3,0)),"0",IF(VLOOKUP(F64,$BE$50:$BG$58,3,0)=0,"",VLOOKUP(F64,$BE$50:$BG$58,3,0)))</f>
        <v>0</v>
      </c>
      <c r="V64" s="639"/>
      <c r="W64" s="640"/>
      <c r="X64" s="638"/>
      <c r="Y64" s="639"/>
      <c r="Z64" s="640"/>
      <c r="AA64" s="636"/>
      <c r="AB64" s="641"/>
      <c r="AC64" s="637"/>
      <c r="AD64" s="636"/>
      <c r="AE64" s="641"/>
      <c r="AF64" s="637"/>
      <c r="AG64" s="636"/>
      <c r="AH64" s="641"/>
      <c r="AI64" s="637"/>
      <c r="AJ64" s="440" t="str">
        <f>U64</f>
        <v>0</v>
      </c>
      <c r="AK64" s="441"/>
      <c r="AL64" s="442"/>
      <c r="AM64" s="671">
        <v>10</v>
      </c>
      <c r="AN64" s="672"/>
      <c r="AO64" s="437">
        <f>IF(ISERROR(AJ64*AM64),0,AJ64*AM64)</f>
        <v>0</v>
      </c>
      <c r="AP64" s="438"/>
      <c r="AQ64" s="439"/>
      <c r="AR64" s="82">
        <f>AT10</f>
        <v>90</v>
      </c>
      <c r="AS64" s="440">
        <f t="shared" ref="AS64" si="13">AO64*0.9</f>
        <v>0</v>
      </c>
      <c r="AT64" s="441"/>
      <c r="AU64" s="442"/>
      <c r="AV64" s="440"/>
      <c r="AW64" s="441"/>
      <c r="AX64" s="442"/>
      <c r="AY64" s="440">
        <f>AO64-AS64</f>
        <v>0</v>
      </c>
      <c r="AZ64" s="441"/>
      <c r="BA64" s="442"/>
      <c r="BB64" s="101"/>
      <c r="BC64" s="102"/>
      <c r="BD64" s="102"/>
      <c r="BL64" s="26">
        <v>0.53125</v>
      </c>
    </row>
    <row r="65" spans="1:64" ht="15.95" customHeight="1" x14ac:dyDescent="0.15">
      <c r="A65" s="178">
        <f>I40</f>
        <v>0</v>
      </c>
      <c r="B65" s="611"/>
      <c r="C65" s="612"/>
      <c r="D65" s="612"/>
      <c r="E65" s="613"/>
      <c r="F65" s="650">
        <f>D43</f>
        <v>0</v>
      </c>
      <c r="G65" s="651"/>
      <c r="H65" s="651"/>
      <c r="I65" s="651"/>
      <c r="J65" s="651"/>
      <c r="K65" s="652"/>
      <c r="L65" s="633" t="str">
        <f>IF(ISERROR(VLOOKUP(F65,$BE$50:$BG$58,2,0)),"0",IF(VLOOKUP(F65,$BE$50:$BG$58,2,0)=0,"",VLOOKUP(F65,$BE$50:$BG$58,2,0)))</f>
        <v>0</v>
      </c>
      <c r="M65" s="634"/>
      <c r="N65" s="635"/>
      <c r="O65" s="664" t="str">
        <f>IF(ISERROR(VLOOKUP(F65,$BE$50:$BG$58,3,0)),"0",IF(VLOOKUP(F65,$BE51:$BG$58,3,0)=0,"",VLOOKUP(F65,$BE$50:$BG$58,3,0)))</f>
        <v>0</v>
      </c>
      <c r="P65" s="665"/>
      <c r="Q65" s="179">
        <v>100</v>
      </c>
      <c r="R65" s="666"/>
      <c r="S65" s="667"/>
      <c r="T65" s="180">
        <f>AT41</f>
        <v>0</v>
      </c>
      <c r="U65" s="668" t="str">
        <f>IF(ISERROR(VLOOKUP(F65,$BE$50:$BG$58,3,0)),"0",IF(VLOOKUP(F65,$BE$50:$BG$58,3,0)=0,"",VLOOKUP(F65,$BE$50:$BG$58,3,0)))</f>
        <v>0</v>
      </c>
      <c r="V65" s="669"/>
      <c r="W65" s="670"/>
      <c r="X65" s="668"/>
      <c r="Y65" s="669"/>
      <c r="Z65" s="670"/>
      <c r="AA65" s="666"/>
      <c r="AB65" s="721"/>
      <c r="AC65" s="667"/>
      <c r="AD65" s="666"/>
      <c r="AE65" s="721"/>
      <c r="AF65" s="667"/>
      <c r="AG65" s="666"/>
      <c r="AH65" s="721"/>
      <c r="AI65" s="667"/>
      <c r="AJ65" s="431" t="str">
        <f>U65</f>
        <v>0</v>
      </c>
      <c r="AK65" s="432"/>
      <c r="AL65" s="433"/>
      <c r="AM65" s="443">
        <v>10</v>
      </c>
      <c r="AN65" s="444"/>
      <c r="AO65" s="653">
        <f>IF(ISERROR(AJ65*AM65),0,AJ65*AM65)</f>
        <v>0</v>
      </c>
      <c r="AP65" s="654"/>
      <c r="AQ65" s="655"/>
      <c r="AR65" s="181">
        <f>AT10</f>
        <v>90</v>
      </c>
      <c r="AS65" s="431">
        <f t="shared" ref="AS65" si="14">AO65*0.9</f>
        <v>0</v>
      </c>
      <c r="AT65" s="432"/>
      <c r="AU65" s="433"/>
      <c r="AV65" s="431"/>
      <c r="AW65" s="432"/>
      <c r="AX65" s="433"/>
      <c r="AY65" s="431">
        <f>AO65-AS65</f>
        <v>0</v>
      </c>
      <c r="AZ65" s="432"/>
      <c r="BA65" s="433"/>
      <c r="BB65" s="182"/>
      <c r="BC65" s="183"/>
      <c r="BD65" s="104"/>
      <c r="BL65" s="26">
        <v>0.54166666666666696</v>
      </c>
    </row>
    <row r="66" spans="1:64" ht="24" customHeight="1" x14ac:dyDescent="0.15">
      <c r="A66" s="85"/>
      <c r="B66" s="699"/>
      <c r="C66" s="700"/>
      <c r="D66" s="700"/>
      <c r="E66" s="701"/>
      <c r="F66" s="508"/>
      <c r="G66" s="673"/>
      <c r="H66" s="673"/>
      <c r="I66" s="673"/>
      <c r="J66" s="673"/>
      <c r="K66" s="509"/>
      <c r="L66" s="508"/>
      <c r="M66" s="673"/>
      <c r="N66" s="509"/>
      <c r="O66" s="710"/>
      <c r="P66" s="711"/>
      <c r="Q66" s="83"/>
      <c r="R66" s="679"/>
      <c r="S66" s="681"/>
      <c r="T66" s="86"/>
      <c r="U66" s="461"/>
      <c r="V66" s="462"/>
      <c r="W66" s="463"/>
      <c r="X66" s="461"/>
      <c r="Y66" s="462"/>
      <c r="Z66" s="463"/>
      <c r="AA66" s="679"/>
      <c r="AB66" s="680"/>
      <c r="AC66" s="681"/>
      <c r="AD66" s="679"/>
      <c r="AE66" s="680"/>
      <c r="AF66" s="681"/>
      <c r="AG66" s="679"/>
      <c r="AH66" s="680"/>
      <c r="AI66" s="681"/>
      <c r="AJ66" s="434"/>
      <c r="AK66" s="435"/>
      <c r="AL66" s="436"/>
      <c r="AM66" s="674"/>
      <c r="AN66" s="675"/>
      <c r="AO66" s="434"/>
      <c r="AP66" s="435"/>
      <c r="AQ66" s="436"/>
      <c r="AR66" s="84"/>
      <c r="AS66" s="434"/>
      <c r="AT66" s="435"/>
      <c r="AU66" s="436"/>
      <c r="AV66" s="434"/>
      <c r="AW66" s="435"/>
      <c r="AX66" s="436"/>
      <c r="AY66" s="112"/>
      <c r="AZ66" s="113"/>
      <c r="BA66" s="113"/>
      <c r="BB66" s="103"/>
      <c r="BC66" s="104"/>
      <c r="BD66" s="104"/>
      <c r="BL66" s="26">
        <v>0.55208333333333304</v>
      </c>
    </row>
    <row r="67" spans="1:64" ht="15.95" customHeight="1" x14ac:dyDescent="0.15">
      <c r="A67" s="85"/>
      <c r="B67" s="699"/>
      <c r="C67" s="700"/>
      <c r="D67" s="700"/>
      <c r="E67" s="701"/>
      <c r="F67" s="508"/>
      <c r="G67" s="673"/>
      <c r="H67" s="673"/>
      <c r="I67" s="673"/>
      <c r="J67" s="673"/>
      <c r="K67" s="509"/>
      <c r="L67" s="508"/>
      <c r="M67" s="673"/>
      <c r="N67" s="509"/>
      <c r="O67" s="710"/>
      <c r="P67" s="711"/>
      <c r="Q67" s="83"/>
      <c r="R67" s="679"/>
      <c r="S67" s="681"/>
      <c r="T67" s="86"/>
      <c r="U67" s="461" t="str">
        <f>IF(ISERROR(VLOOKUP(F67,BH21:BJ49,3,0)),"",IF(VLOOKUP(F67,BH21:BJ49,3,0)=0,"",VLOOKUP(F67,BH21:BJ49,3,0)))</f>
        <v/>
      </c>
      <c r="V67" s="683"/>
      <c r="W67" s="684"/>
      <c r="X67" s="461"/>
      <c r="Y67" s="462"/>
      <c r="Z67" s="463"/>
      <c r="AA67" s="685"/>
      <c r="AB67" s="680"/>
      <c r="AC67" s="681"/>
      <c r="AD67" s="679"/>
      <c r="AE67" s="680"/>
      <c r="AF67" s="681"/>
      <c r="AG67" s="679"/>
      <c r="AH67" s="680"/>
      <c r="AI67" s="681"/>
      <c r="AJ67" s="434" t="str">
        <f t="shared" ref="AJ67" si="15">U67</f>
        <v/>
      </c>
      <c r="AK67" s="435"/>
      <c r="AL67" s="436"/>
      <c r="AM67" s="674"/>
      <c r="AN67" s="675"/>
      <c r="AO67" s="434"/>
      <c r="AP67" s="435"/>
      <c r="AQ67" s="436"/>
      <c r="AR67" s="84"/>
      <c r="AS67" s="434"/>
      <c r="AT67" s="435"/>
      <c r="AU67" s="436"/>
      <c r="AV67" s="434"/>
      <c r="AW67" s="435"/>
      <c r="AX67" s="436"/>
      <c r="AY67" s="112"/>
      <c r="AZ67" s="113"/>
      <c r="BA67" s="113"/>
      <c r="BB67" s="103"/>
      <c r="BC67" s="104"/>
      <c r="BD67" s="104"/>
      <c r="BL67" s="26">
        <v>0.5625</v>
      </c>
    </row>
    <row r="68" spans="1:64" ht="18" customHeight="1" x14ac:dyDescent="0.2">
      <c r="A68" s="705"/>
      <c r="B68" s="706"/>
      <c r="C68" s="706"/>
      <c r="D68" s="706"/>
      <c r="E68" s="706"/>
      <c r="F68" s="706"/>
      <c r="G68" s="706"/>
      <c r="H68" s="706"/>
      <c r="I68" s="706"/>
      <c r="J68" s="706"/>
      <c r="K68" s="707"/>
      <c r="L68" s="708" t="s">
        <v>131</v>
      </c>
      <c r="M68" s="709"/>
      <c r="N68" s="709"/>
      <c r="O68" s="713">
        <f>R11/10</f>
        <v>5032</v>
      </c>
      <c r="P68" s="714"/>
      <c r="Q68" s="714"/>
      <c r="R68" s="714"/>
      <c r="S68" s="715"/>
      <c r="T68" s="87" t="s">
        <v>132</v>
      </c>
      <c r="U68" s="676">
        <f>SUM(U51:W67)</f>
        <v>0</v>
      </c>
      <c r="V68" s="677"/>
      <c r="W68" s="678"/>
      <c r="X68" s="461"/>
      <c r="Y68" s="462"/>
      <c r="Z68" s="463"/>
      <c r="AA68" s="679"/>
      <c r="AB68" s="680"/>
      <c r="AC68" s="681"/>
      <c r="AD68" s="682"/>
      <c r="AE68" s="682"/>
      <c r="AF68" s="682"/>
      <c r="AG68" s="702" t="str">
        <f>IF(U68&gt;O68,U68-O68,"")</f>
        <v/>
      </c>
      <c r="AH68" s="702"/>
      <c r="AI68" s="702"/>
      <c r="AJ68" s="676">
        <f>IF(U68&gt;O68,O68,U68)</f>
        <v>0</v>
      </c>
      <c r="AK68" s="677"/>
      <c r="AL68" s="678"/>
      <c r="AM68" s="686"/>
      <c r="AN68" s="686"/>
      <c r="AO68" s="691">
        <f>SUM(AO51:AQ67)</f>
        <v>0</v>
      </c>
      <c r="AP68" s="677"/>
      <c r="AQ68" s="678"/>
      <c r="AR68" s="88"/>
      <c r="AS68" s="698">
        <f>SUM(AS51:AU67)</f>
        <v>0</v>
      </c>
      <c r="AT68" s="698"/>
      <c r="AU68" s="698"/>
      <c r="AV68" s="695"/>
      <c r="AW68" s="696"/>
      <c r="AX68" s="697"/>
      <c r="AY68" s="692">
        <f>SUM(AY51:BA67)</f>
        <v>0</v>
      </c>
      <c r="AZ68" s="693"/>
      <c r="BA68" s="694"/>
      <c r="BB68" s="722">
        <v>0</v>
      </c>
      <c r="BC68" s="723"/>
      <c r="BD68" s="105"/>
      <c r="BL68" s="26">
        <v>0.57291666666666696</v>
      </c>
    </row>
    <row r="69" spans="1:64" ht="15.75" customHeight="1" x14ac:dyDescent="0.15">
      <c r="A69" s="89" t="s">
        <v>133</v>
      </c>
      <c r="B69" s="90"/>
      <c r="C69" s="90"/>
      <c r="D69" s="90"/>
      <c r="E69" s="91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3"/>
      <c r="AE69" s="93"/>
      <c r="AF69" s="93"/>
      <c r="AG69" s="93"/>
      <c r="AH69" s="93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L69" s="26">
        <v>0.58333333333333304</v>
      </c>
    </row>
    <row r="70" spans="1:64" ht="19.5" customHeight="1" x14ac:dyDescent="0.15">
      <c r="A70" s="661" t="s">
        <v>134</v>
      </c>
      <c r="B70" s="703"/>
      <c r="C70" s="703"/>
      <c r="D70" s="704"/>
      <c r="E70" s="452" t="s">
        <v>143</v>
      </c>
      <c r="F70" s="703"/>
      <c r="G70" s="703"/>
      <c r="H70" s="704"/>
      <c r="I70" s="661" t="s">
        <v>136</v>
      </c>
      <c r="J70" s="662"/>
      <c r="K70" s="663"/>
      <c r="L70" s="708" t="s">
        <v>144</v>
      </c>
      <c r="M70" s="712"/>
      <c r="N70" s="712"/>
      <c r="O70" s="712"/>
      <c r="P70" s="661" t="s">
        <v>134</v>
      </c>
      <c r="Q70" s="703"/>
      <c r="R70" s="703"/>
      <c r="S70" s="704"/>
      <c r="T70" s="708" t="s">
        <v>135</v>
      </c>
      <c r="U70" s="709"/>
      <c r="V70" s="709"/>
      <c r="W70" s="709"/>
      <c r="X70" s="661" t="s">
        <v>136</v>
      </c>
      <c r="Y70" s="703"/>
      <c r="Z70" s="704"/>
      <c r="AA70" s="452" t="s">
        <v>236</v>
      </c>
      <c r="AB70" s="453"/>
      <c r="AC70" s="454"/>
      <c r="AD70" s="429"/>
      <c r="AE70" s="430"/>
      <c r="AF70" s="430"/>
      <c r="AG70" s="43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L70" s="26">
        <v>0.59375</v>
      </c>
    </row>
    <row r="71" spans="1:64" ht="15.75" customHeight="1" x14ac:dyDescent="0.15">
      <c r="A71" s="94" t="s">
        <v>137</v>
      </c>
      <c r="B71" s="95"/>
      <c r="C71" s="95"/>
      <c r="D71" s="96"/>
      <c r="E71" s="97"/>
      <c r="F71" s="95"/>
      <c r="G71" s="95"/>
      <c r="H71" s="96"/>
      <c r="I71" s="97"/>
      <c r="J71" s="95"/>
      <c r="K71" s="96"/>
      <c r="L71" s="97"/>
      <c r="M71" s="95"/>
      <c r="N71" s="95"/>
      <c r="O71" s="96"/>
      <c r="P71" s="77" t="s">
        <v>138</v>
      </c>
      <c r="Q71" s="77"/>
      <c r="R71" s="97"/>
      <c r="S71" s="96"/>
      <c r="T71" s="97"/>
      <c r="U71" s="95"/>
      <c r="V71" s="95"/>
      <c r="W71" s="96"/>
      <c r="X71" s="95"/>
      <c r="Y71" s="95"/>
      <c r="Z71" s="95"/>
      <c r="AA71" s="97"/>
      <c r="AB71" s="95"/>
      <c r="AC71" s="96"/>
      <c r="AD71" s="429"/>
      <c r="AE71" s="430"/>
      <c r="AF71" s="430"/>
      <c r="AG71" s="430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L71" s="26">
        <v>0.60416666666666696</v>
      </c>
    </row>
    <row r="72" spans="1:64" ht="17.25" customHeight="1" x14ac:dyDescent="0.15">
      <c r="A72" s="94" t="s">
        <v>139</v>
      </c>
      <c r="B72" s="95"/>
      <c r="C72" s="95"/>
      <c r="D72" s="96"/>
      <c r="E72" s="97"/>
      <c r="F72" s="95"/>
      <c r="G72" s="95"/>
      <c r="H72" s="96"/>
      <c r="I72" s="97"/>
      <c r="J72" s="95"/>
      <c r="K72" s="96"/>
      <c r="L72" s="97"/>
      <c r="M72" s="95"/>
      <c r="N72" s="95"/>
      <c r="O72" s="96"/>
      <c r="P72" s="98" t="s">
        <v>140</v>
      </c>
      <c r="Q72" s="77"/>
      <c r="R72" s="97"/>
      <c r="S72" s="96"/>
      <c r="T72" s="97"/>
      <c r="U72" s="95"/>
      <c r="V72" s="95"/>
      <c r="W72" s="96"/>
      <c r="X72" s="95"/>
      <c r="Y72" s="95"/>
      <c r="Z72" s="95"/>
      <c r="AA72" s="97"/>
      <c r="AB72" s="95"/>
      <c r="AC72" s="96"/>
      <c r="AD72" s="429"/>
      <c r="AE72" s="430"/>
      <c r="AF72" s="430"/>
      <c r="AG72" s="430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L72" s="26">
        <v>0.61458333333333337</v>
      </c>
    </row>
    <row r="73" spans="1:64" ht="18" customHeight="1" x14ac:dyDescent="0.15">
      <c r="A73" s="94" t="s">
        <v>137</v>
      </c>
      <c r="B73" s="95"/>
      <c r="C73" s="95"/>
      <c r="D73" s="96"/>
      <c r="E73" s="97"/>
      <c r="F73" s="95"/>
      <c r="G73" s="95"/>
      <c r="H73" s="96"/>
      <c r="I73" s="97"/>
      <c r="J73" s="95"/>
      <c r="K73" s="96"/>
      <c r="L73" s="97"/>
      <c r="M73" s="95"/>
      <c r="N73" s="95"/>
      <c r="O73" s="96"/>
      <c r="P73" s="77" t="s">
        <v>141</v>
      </c>
      <c r="Q73" s="77"/>
      <c r="R73" s="97"/>
      <c r="S73" s="96"/>
      <c r="T73" s="97"/>
      <c r="U73" s="95"/>
      <c r="V73" s="95"/>
      <c r="W73" s="96"/>
      <c r="X73" s="95"/>
      <c r="Y73" s="95"/>
      <c r="Z73" s="95"/>
      <c r="AA73" s="97"/>
      <c r="AB73" s="95"/>
      <c r="AC73" s="96"/>
      <c r="AD73" s="429"/>
      <c r="AE73" s="430"/>
      <c r="AF73" s="430"/>
      <c r="AG73" s="430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L73" s="26">
        <v>0.625</v>
      </c>
    </row>
    <row r="74" spans="1:64" ht="18" customHeight="1" x14ac:dyDescent="0.15">
      <c r="A74" s="77" t="s">
        <v>142</v>
      </c>
      <c r="B74" s="4"/>
      <c r="C74" s="4"/>
      <c r="D74" s="4"/>
      <c r="E74" s="97"/>
      <c r="F74" s="95"/>
      <c r="G74" s="95"/>
      <c r="H74" s="96"/>
      <c r="I74" s="97"/>
      <c r="J74" s="95"/>
      <c r="K74" s="96"/>
      <c r="L74" s="97"/>
      <c r="M74" s="95"/>
      <c r="N74" s="95"/>
      <c r="O74" s="96"/>
      <c r="P74" s="77" t="s">
        <v>132</v>
      </c>
      <c r="Q74" s="94"/>
      <c r="R74" s="95"/>
      <c r="S74" s="96"/>
      <c r="T74" s="445"/>
      <c r="U74" s="446"/>
      <c r="V74" s="446"/>
      <c r="W74" s="446"/>
      <c r="X74" s="446"/>
      <c r="Y74" s="446"/>
      <c r="Z74" s="447"/>
      <c r="AA74" s="211"/>
      <c r="AB74" s="211"/>
      <c r="AC74" s="78"/>
      <c r="AD74" s="213"/>
      <c r="AE74" s="210"/>
      <c r="AF74" s="210"/>
      <c r="AG74" s="210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L74" s="26">
        <v>0.63541666666666663</v>
      </c>
    </row>
    <row r="75" spans="1:64" ht="18" customHeight="1" x14ac:dyDescent="0.15">
      <c r="A75" s="71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 s="213"/>
      <c r="AE75" s="210"/>
      <c r="AF75" s="210"/>
      <c r="AG75" s="210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L75" s="26">
        <v>0.64583333333333337</v>
      </c>
    </row>
    <row r="76" spans="1:64" ht="18" customHeight="1" x14ac:dyDescent="0.15">
      <c r="A76" s="6" t="s">
        <v>237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213"/>
      <c r="AE76" s="210"/>
      <c r="AF76" s="210"/>
      <c r="AG76" s="210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L76" s="26">
        <v>0.65625</v>
      </c>
    </row>
    <row r="77" spans="1:64" ht="18" customHeight="1" x14ac:dyDescent="0.15">
      <c r="A77" s="661" t="s">
        <v>238</v>
      </c>
      <c r="B77" s="662"/>
      <c r="C77" s="662"/>
      <c r="D77" s="663"/>
      <c r="E77" s="661" t="s">
        <v>239</v>
      </c>
      <c r="F77" s="662"/>
      <c r="G77" s="662"/>
      <c r="H77" s="662"/>
      <c r="I77" s="663"/>
      <c r="J77" s="661" t="s">
        <v>240</v>
      </c>
      <c r="K77" s="662"/>
      <c r="L77" s="662"/>
      <c r="M77" s="663"/>
      <c r="AD77" s="213"/>
      <c r="AE77" s="210"/>
      <c r="AF77" s="210"/>
      <c r="AG77" s="210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L77" s="26">
        <v>0.66666666666666663</v>
      </c>
    </row>
    <row r="78" spans="1:64" ht="18" customHeight="1" x14ac:dyDescent="0.15">
      <c r="A78" s="223"/>
      <c r="B78" s="224"/>
      <c r="C78" s="224"/>
      <c r="D78" s="225"/>
      <c r="E78" s="223"/>
      <c r="F78" s="224"/>
      <c r="G78" s="224"/>
      <c r="H78" s="224"/>
      <c r="I78" s="225"/>
      <c r="J78" s="223"/>
      <c r="K78" s="224"/>
      <c r="L78" s="224"/>
      <c r="M78" s="225"/>
      <c r="AD78" s="213"/>
      <c r="AE78" s="210"/>
      <c r="AF78" s="210"/>
      <c r="AG78" s="210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L78" s="26">
        <v>0.67708333333333337</v>
      </c>
    </row>
    <row r="79" spans="1:64" ht="18" customHeight="1" x14ac:dyDescent="0.15">
      <c r="AD79" s="213"/>
      <c r="AE79" s="210"/>
      <c r="AF79" s="210"/>
      <c r="AG79" s="210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L79" s="26">
        <v>0.6875</v>
      </c>
    </row>
    <row r="80" spans="1:64" ht="17.25" customHeight="1" x14ac:dyDescent="0.15">
      <c r="AD80" s="429"/>
      <c r="AE80" s="430"/>
      <c r="AF80" s="430"/>
      <c r="AG80" s="43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L80" s="26">
        <v>0.69791666666666663</v>
      </c>
    </row>
    <row r="81" spans="22:64" ht="18" customHeight="1" x14ac:dyDescent="0.15"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L81" s="26">
        <v>0.70833333333333337</v>
      </c>
    </row>
    <row r="82" spans="22:64" ht="18" customHeight="1" x14ac:dyDescent="0.15">
      <c r="AD82" s="6"/>
      <c r="AE82" s="6"/>
      <c r="AF82"/>
      <c r="AG82"/>
      <c r="AH82"/>
      <c r="AI82"/>
      <c r="AJ82"/>
      <c r="AK82"/>
      <c r="AL82"/>
      <c r="AM82"/>
      <c r="AN82"/>
      <c r="AO82"/>
      <c r="AP82"/>
      <c r="AQ82"/>
      <c r="AR82"/>
      <c r="AU82"/>
      <c r="AV82"/>
      <c r="AW82"/>
      <c r="AX82"/>
      <c r="BE82" s="1"/>
      <c r="BF82" s="1"/>
      <c r="BG82" s="1"/>
      <c r="BL82" s="26">
        <v>0.71875</v>
      </c>
    </row>
    <row r="83" spans="22:64" ht="15.75" customHeight="1" x14ac:dyDescent="0.15">
      <c r="V83"/>
      <c r="W83"/>
      <c r="X83"/>
      <c r="Y83"/>
      <c r="Z83"/>
      <c r="AA83"/>
      <c r="AB83"/>
      <c r="AC83"/>
      <c r="AF83"/>
      <c r="AG83"/>
      <c r="AH83"/>
      <c r="AI83"/>
      <c r="AJ83"/>
      <c r="AK83"/>
      <c r="AL83"/>
      <c r="AM83"/>
      <c r="AN83"/>
      <c r="AO83"/>
      <c r="AP83"/>
      <c r="AQ83"/>
      <c r="AR83"/>
      <c r="AU83"/>
      <c r="AV83"/>
      <c r="AW83"/>
      <c r="AX83"/>
      <c r="BE83" s="1"/>
      <c r="BF83" s="1"/>
      <c r="BG83" s="1"/>
      <c r="BL83" s="26">
        <v>0.72916666666666663</v>
      </c>
    </row>
    <row r="84" spans="22:64" ht="18.75" customHeight="1" x14ac:dyDescent="0.15"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BB84" s="213"/>
      <c r="BC84"/>
      <c r="BD84"/>
      <c r="BF84" s="1"/>
      <c r="BG84" s="1"/>
      <c r="BL84" s="26">
        <v>0.73958333333333337</v>
      </c>
    </row>
    <row r="85" spans="22:64" ht="14.25" customHeight="1" x14ac:dyDescent="0.15">
      <c r="AW85" s="212"/>
      <c r="AX85" s="212"/>
      <c r="AY85" s="212"/>
      <c r="AZ85" s="212"/>
      <c r="BA85" s="212"/>
      <c r="BB85" s="93"/>
      <c r="BC85"/>
      <c r="BD85"/>
      <c r="BF85" s="1"/>
      <c r="BG85" s="1"/>
      <c r="BL85" s="26">
        <v>0.75</v>
      </c>
    </row>
    <row r="86" spans="22:64" ht="15" customHeight="1" x14ac:dyDescent="0.15">
      <c r="AW86" s="212"/>
      <c r="AX86" s="212"/>
      <c r="AY86" s="212"/>
      <c r="AZ86" s="212"/>
      <c r="BA86" s="212"/>
      <c r="BB86" s="93"/>
      <c r="BC86"/>
      <c r="BD86"/>
      <c r="BF86" s="1"/>
      <c r="BG86" s="1"/>
      <c r="BL86" s="26">
        <v>0.76041666666666663</v>
      </c>
    </row>
    <row r="87" spans="22:64" ht="13.5" customHeight="1" x14ac:dyDescent="0.15">
      <c r="AW87" s="6"/>
      <c r="AX87" s="6"/>
      <c r="AY87" s="6"/>
      <c r="AZ87" s="6"/>
      <c r="BA87" s="6"/>
      <c r="BL87" s="26">
        <v>0.77083333333333337</v>
      </c>
    </row>
    <row r="88" spans="22:64" ht="15.75" customHeight="1" x14ac:dyDescent="0.15">
      <c r="BL88" s="26">
        <v>0.78125</v>
      </c>
    </row>
    <row r="89" spans="22:64" x14ac:dyDescent="0.15">
      <c r="AD89"/>
      <c r="AE89"/>
      <c r="AH89" s="58"/>
      <c r="AI89" s="58"/>
      <c r="AJ89" s="58"/>
      <c r="AK89" s="58"/>
      <c r="BL89" s="26">
        <v>0.79166666666666663</v>
      </c>
    </row>
    <row r="90" spans="22:64" x14ac:dyDescent="0.15">
      <c r="BL90" s="26">
        <v>0.80208333333333337</v>
      </c>
    </row>
    <row r="91" spans="22:64" x14ac:dyDescent="0.15"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BL91" s="26">
        <v>0.8125</v>
      </c>
    </row>
    <row r="92" spans="22:64" x14ac:dyDescent="0.15">
      <c r="BB92"/>
      <c r="BC92"/>
      <c r="BL92" s="26">
        <v>0.82291666666666663</v>
      </c>
    </row>
    <row r="93" spans="22:64" x14ac:dyDescent="0.15">
      <c r="BL93" s="26">
        <v>0.83333333333333337</v>
      </c>
    </row>
    <row r="94" spans="22:64" x14ac:dyDescent="0.15">
      <c r="AW94"/>
      <c r="AX94"/>
      <c r="AY94"/>
      <c r="AZ94"/>
      <c r="BA94"/>
      <c r="BD94"/>
      <c r="BL94" s="26">
        <v>0.84375</v>
      </c>
    </row>
    <row r="95" spans="22:64" x14ac:dyDescent="0.15">
      <c r="BL95" s="26">
        <v>0.85416666666666663</v>
      </c>
    </row>
    <row r="96" spans="22:64" x14ac:dyDescent="0.15">
      <c r="BL96" s="26">
        <v>0.86458333333333337</v>
      </c>
    </row>
    <row r="97" spans="64:64" x14ac:dyDescent="0.15">
      <c r="BL97" s="26">
        <v>0.875</v>
      </c>
    </row>
    <row r="98" spans="64:64" x14ac:dyDescent="0.15">
      <c r="BL98" s="26">
        <v>0.88541666666666663</v>
      </c>
    </row>
    <row r="99" spans="64:64" x14ac:dyDescent="0.15">
      <c r="BL99" s="26">
        <v>0.89583333333333337</v>
      </c>
    </row>
    <row r="100" spans="64:64" x14ac:dyDescent="0.15">
      <c r="BL100" s="26">
        <v>0.90625</v>
      </c>
    </row>
    <row r="101" spans="64:64" x14ac:dyDescent="0.15">
      <c r="BL101" s="26">
        <v>0.91666666666666663</v>
      </c>
    </row>
    <row r="102" spans="64:64" x14ac:dyDescent="0.15">
      <c r="BL102" s="26">
        <v>0.92708333333333337</v>
      </c>
    </row>
    <row r="103" spans="64:64" x14ac:dyDescent="0.15">
      <c r="BL103" s="26">
        <v>0.9375</v>
      </c>
    </row>
    <row r="104" spans="64:64" x14ac:dyDescent="0.15">
      <c r="BL104" s="26">
        <v>0.94791666666666663</v>
      </c>
    </row>
    <row r="105" spans="64:64" x14ac:dyDescent="0.15">
      <c r="BL105" s="26">
        <v>0.95833333333333337</v>
      </c>
    </row>
    <row r="106" spans="64:64" x14ac:dyDescent="0.15">
      <c r="BL106" s="26">
        <v>0.96875</v>
      </c>
    </row>
    <row r="107" spans="64:64" x14ac:dyDescent="0.15">
      <c r="BL107" s="26">
        <v>0.97916666666666663</v>
      </c>
    </row>
    <row r="108" spans="64:64" x14ac:dyDescent="0.15">
      <c r="BL108" s="26">
        <v>0.98958333333333337</v>
      </c>
    </row>
    <row r="452" spans="53:53" x14ac:dyDescent="0.15">
      <c r="BA452" s="2"/>
    </row>
    <row r="453" spans="53:53" x14ac:dyDescent="0.15">
      <c r="BA453" s="2"/>
    </row>
    <row r="454" spans="53:53" x14ac:dyDescent="0.15">
      <c r="BA454" s="2"/>
    </row>
    <row r="455" spans="53:53" x14ac:dyDescent="0.15">
      <c r="BA455" s="2"/>
    </row>
    <row r="456" spans="53:53" x14ac:dyDescent="0.15">
      <c r="BA456" s="2"/>
    </row>
    <row r="457" spans="53:53" x14ac:dyDescent="0.15">
      <c r="BA457" s="2"/>
    </row>
    <row r="458" spans="53:53" x14ac:dyDescent="0.15">
      <c r="BA458" s="2"/>
    </row>
    <row r="459" spans="53:53" x14ac:dyDescent="0.15">
      <c r="BA459" s="2"/>
    </row>
    <row r="460" spans="53:53" x14ac:dyDescent="0.15">
      <c r="BA460" s="2"/>
    </row>
    <row r="461" spans="53:53" x14ac:dyDescent="0.15">
      <c r="BA461" s="2"/>
    </row>
    <row r="462" spans="53:53" x14ac:dyDescent="0.15">
      <c r="BA462" s="2"/>
    </row>
    <row r="463" spans="53:53" x14ac:dyDescent="0.15">
      <c r="BA463" s="2"/>
    </row>
    <row r="464" spans="53:53" x14ac:dyDescent="0.15">
      <c r="BA464" s="2"/>
    </row>
    <row r="465" spans="53:53" x14ac:dyDescent="0.15">
      <c r="BA465" s="2"/>
    </row>
    <row r="466" spans="53:53" x14ac:dyDescent="0.15">
      <c r="BA466" s="2"/>
    </row>
    <row r="467" spans="53:53" x14ac:dyDescent="0.15">
      <c r="BA467" s="2"/>
    </row>
    <row r="468" spans="53:53" x14ac:dyDescent="0.15">
      <c r="BA468" s="2"/>
    </row>
    <row r="469" spans="53:53" x14ac:dyDescent="0.15">
      <c r="BA469" s="2"/>
    </row>
    <row r="470" spans="53:53" x14ac:dyDescent="0.15">
      <c r="BA470" s="2"/>
    </row>
    <row r="471" spans="53:53" x14ac:dyDescent="0.15">
      <c r="BA471" s="2"/>
    </row>
    <row r="472" spans="53:53" x14ac:dyDescent="0.15">
      <c r="BA472" s="2"/>
    </row>
    <row r="473" spans="53:53" x14ac:dyDescent="0.15">
      <c r="BA473" s="2"/>
    </row>
    <row r="474" spans="53:53" x14ac:dyDescent="0.15">
      <c r="BA474" s="2"/>
    </row>
    <row r="475" spans="53:53" x14ac:dyDescent="0.15">
      <c r="BA475" s="2"/>
    </row>
    <row r="476" spans="53:53" x14ac:dyDescent="0.15">
      <c r="BA476" s="2"/>
    </row>
    <row r="477" spans="53:53" x14ac:dyDescent="0.15">
      <c r="BA477" s="2"/>
    </row>
    <row r="478" spans="53:53" x14ac:dyDescent="0.15">
      <c r="BA478" s="2"/>
    </row>
    <row r="479" spans="53:53" x14ac:dyDescent="0.15">
      <c r="BA479" s="2"/>
    </row>
    <row r="480" spans="53:53" x14ac:dyDescent="0.15">
      <c r="BA480" s="2"/>
    </row>
    <row r="481" spans="53:53" x14ac:dyDescent="0.15">
      <c r="BA481" s="2"/>
    </row>
    <row r="482" spans="53:53" x14ac:dyDescent="0.15">
      <c r="BA482" s="2"/>
    </row>
    <row r="483" spans="53:53" x14ac:dyDescent="0.15">
      <c r="BA483" s="2"/>
    </row>
    <row r="484" spans="53:53" x14ac:dyDescent="0.15">
      <c r="BA484" s="2"/>
    </row>
    <row r="485" spans="53:53" x14ac:dyDescent="0.15">
      <c r="BA485" s="2"/>
    </row>
    <row r="486" spans="53:53" x14ac:dyDescent="0.15">
      <c r="BA486" s="2"/>
    </row>
    <row r="487" spans="53:53" x14ac:dyDescent="0.15">
      <c r="BA487" s="2"/>
    </row>
    <row r="488" spans="53:53" x14ac:dyDescent="0.15">
      <c r="BA488" s="2"/>
    </row>
    <row r="489" spans="53:53" x14ac:dyDescent="0.15">
      <c r="BA489" s="2"/>
    </row>
    <row r="490" spans="53:53" x14ac:dyDescent="0.15">
      <c r="BA490" s="2"/>
    </row>
    <row r="491" spans="53:53" x14ac:dyDescent="0.15">
      <c r="BA491" s="2"/>
    </row>
    <row r="492" spans="53:53" x14ac:dyDescent="0.15">
      <c r="BA492" s="2"/>
    </row>
    <row r="493" spans="53:53" x14ac:dyDescent="0.15">
      <c r="BA493" s="2"/>
    </row>
    <row r="494" spans="53:53" x14ac:dyDescent="0.15">
      <c r="BA494" s="2"/>
    </row>
    <row r="495" spans="53:53" x14ac:dyDescent="0.15">
      <c r="BA495" s="2"/>
    </row>
    <row r="496" spans="53:53" x14ac:dyDescent="0.15">
      <c r="BA496" s="2"/>
    </row>
    <row r="497" spans="53:53" x14ac:dyDescent="0.15">
      <c r="BA497" s="2"/>
    </row>
    <row r="498" spans="53:53" x14ac:dyDescent="0.15">
      <c r="BA498" s="2"/>
    </row>
    <row r="499" spans="53:53" x14ac:dyDescent="0.15">
      <c r="BA499" s="2"/>
    </row>
    <row r="500" spans="53:53" x14ac:dyDescent="0.15">
      <c r="BA500" s="2"/>
    </row>
    <row r="501" spans="53:53" x14ac:dyDescent="0.15">
      <c r="BA501" s="2"/>
    </row>
    <row r="502" spans="53:53" x14ac:dyDescent="0.15">
      <c r="BA502" s="2"/>
    </row>
    <row r="503" spans="53:53" x14ac:dyDescent="0.15">
      <c r="BA503" s="2"/>
    </row>
    <row r="504" spans="53:53" x14ac:dyDescent="0.15">
      <c r="BA504" s="2"/>
    </row>
    <row r="505" spans="53:53" x14ac:dyDescent="0.15">
      <c r="BA505" s="2"/>
    </row>
    <row r="506" spans="53:53" x14ac:dyDescent="0.15">
      <c r="BA506" s="2"/>
    </row>
    <row r="507" spans="53:53" x14ac:dyDescent="0.15">
      <c r="BA507" s="2"/>
    </row>
    <row r="508" spans="53:53" x14ac:dyDescent="0.15">
      <c r="BA508" s="2"/>
    </row>
    <row r="509" spans="53:53" x14ac:dyDescent="0.15">
      <c r="BA509" s="2"/>
    </row>
    <row r="510" spans="53:53" x14ac:dyDescent="0.15">
      <c r="BA510" s="2"/>
    </row>
    <row r="511" spans="53:53" x14ac:dyDescent="0.15">
      <c r="BA511" s="2"/>
    </row>
    <row r="512" spans="53:53" x14ac:dyDescent="0.15">
      <c r="BA512" s="2"/>
    </row>
    <row r="513" spans="53:53" x14ac:dyDescent="0.15">
      <c r="BA513" s="2"/>
    </row>
    <row r="514" spans="53:53" x14ac:dyDescent="0.15">
      <c r="BA514" s="2"/>
    </row>
    <row r="515" spans="53:53" x14ac:dyDescent="0.15">
      <c r="BA515" s="2"/>
    </row>
    <row r="516" spans="53:53" x14ac:dyDescent="0.15">
      <c r="BA516" s="2"/>
    </row>
    <row r="517" spans="53:53" x14ac:dyDescent="0.15">
      <c r="BA517" s="2"/>
    </row>
    <row r="518" spans="53:53" x14ac:dyDescent="0.15">
      <c r="BA518" s="2"/>
    </row>
    <row r="519" spans="53:53" x14ac:dyDescent="0.15">
      <c r="BA519" s="2"/>
    </row>
    <row r="520" spans="53:53" x14ac:dyDescent="0.15">
      <c r="BA520" s="2"/>
    </row>
    <row r="521" spans="53:53" x14ac:dyDescent="0.15">
      <c r="BA521" s="2"/>
    </row>
    <row r="522" spans="53:53" x14ac:dyDescent="0.15">
      <c r="BA522" s="2"/>
    </row>
    <row r="523" spans="53:53" x14ac:dyDescent="0.15">
      <c r="BA523" s="2"/>
    </row>
    <row r="524" spans="53:53" x14ac:dyDescent="0.15">
      <c r="BA524" s="2"/>
    </row>
    <row r="525" spans="53:53" x14ac:dyDescent="0.15">
      <c r="BA525" s="2"/>
    </row>
    <row r="526" spans="53:53" x14ac:dyDescent="0.15">
      <c r="BA526" s="2"/>
    </row>
    <row r="527" spans="53:53" x14ac:dyDescent="0.15">
      <c r="BA527" s="2"/>
    </row>
    <row r="528" spans="53:53" x14ac:dyDescent="0.15">
      <c r="BA528" s="2"/>
    </row>
    <row r="529" spans="53:53" x14ac:dyDescent="0.15">
      <c r="BA529" s="2"/>
    </row>
    <row r="530" spans="53:53" x14ac:dyDescent="0.15">
      <c r="BA530" s="2"/>
    </row>
    <row r="531" spans="53:53" x14ac:dyDescent="0.15">
      <c r="BA531" s="2"/>
    </row>
    <row r="532" spans="53:53" x14ac:dyDescent="0.15">
      <c r="BA532" s="2"/>
    </row>
    <row r="533" spans="53:53" x14ac:dyDescent="0.15">
      <c r="BA533" s="2"/>
    </row>
    <row r="534" spans="53:53" x14ac:dyDescent="0.15">
      <c r="BA534" s="2"/>
    </row>
    <row r="535" spans="53:53" x14ac:dyDescent="0.15">
      <c r="BA535" s="2"/>
    </row>
    <row r="536" spans="53:53" x14ac:dyDescent="0.15">
      <c r="BA536" s="2"/>
    </row>
    <row r="537" spans="53:53" x14ac:dyDescent="0.15">
      <c r="BA537" s="2"/>
    </row>
    <row r="538" spans="53:53" x14ac:dyDescent="0.15">
      <c r="BA538" s="2"/>
    </row>
    <row r="539" spans="53:53" x14ac:dyDescent="0.15">
      <c r="BA539" s="2"/>
    </row>
    <row r="540" spans="53:53" x14ac:dyDescent="0.15">
      <c r="BA540" s="2"/>
    </row>
    <row r="541" spans="53:53" x14ac:dyDescent="0.15">
      <c r="BA541" s="2"/>
    </row>
    <row r="542" spans="53:53" x14ac:dyDescent="0.15">
      <c r="BA542" s="2"/>
    </row>
    <row r="543" spans="53:53" x14ac:dyDescent="0.15">
      <c r="BA543" s="2"/>
    </row>
    <row r="544" spans="53:53" x14ac:dyDescent="0.15">
      <c r="BA544" s="2"/>
    </row>
    <row r="545" spans="53:53" x14ac:dyDescent="0.15">
      <c r="BA545" s="2"/>
    </row>
    <row r="546" spans="53:53" x14ac:dyDescent="0.15">
      <c r="BA546" s="2"/>
    </row>
    <row r="547" spans="53:53" x14ac:dyDescent="0.15">
      <c r="BA547" s="2"/>
    </row>
    <row r="548" spans="53:53" x14ac:dyDescent="0.15">
      <c r="BA548" s="2"/>
    </row>
    <row r="549" spans="53:53" x14ac:dyDescent="0.15">
      <c r="BA549" s="2"/>
    </row>
    <row r="550" spans="53:53" x14ac:dyDescent="0.15">
      <c r="BA550" s="2"/>
    </row>
    <row r="551" spans="53:53" x14ac:dyDescent="0.15">
      <c r="BA551" s="2"/>
    </row>
    <row r="552" spans="53:53" x14ac:dyDescent="0.15">
      <c r="BA552" s="2"/>
    </row>
    <row r="553" spans="53:53" x14ac:dyDescent="0.15">
      <c r="BA553" s="2"/>
    </row>
    <row r="554" spans="53:53" x14ac:dyDescent="0.15">
      <c r="BA554" s="2"/>
    </row>
    <row r="555" spans="53:53" x14ac:dyDescent="0.15">
      <c r="BA555" s="2"/>
    </row>
    <row r="556" spans="53:53" x14ac:dyDescent="0.15">
      <c r="BA556" s="2"/>
    </row>
    <row r="557" spans="53:53" x14ac:dyDescent="0.15">
      <c r="BA557" s="2"/>
    </row>
    <row r="558" spans="53:53" x14ac:dyDescent="0.15">
      <c r="BA558" s="2"/>
    </row>
    <row r="559" spans="53:53" x14ac:dyDescent="0.15">
      <c r="BA559" s="2"/>
    </row>
    <row r="560" spans="53:53" x14ac:dyDescent="0.15">
      <c r="BA560" s="2"/>
    </row>
    <row r="561" spans="53:53" x14ac:dyDescent="0.15">
      <c r="BA561" s="2"/>
    </row>
    <row r="562" spans="53:53" x14ac:dyDescent="0.15">
      <c r="BA562" s="2"/>
    </row>
    <row r="563" spans="53:53" x14ac:dyDescent="0.15">
      <c r="BA563" s="2"/>
    </row>
    <row r="564" spans="53:53" x14ac:dyDescent="0.15">
      <c r="BA564" s="2"/>
    </row>
    <row r="565" spans="53:53" x14ac:dyDescent="0.15">
      <c r="BA565" s="2"/>
    </row>
    <row r="566" spans="53:53" x14ac:dyDescent="0.15">
      <c r="BA566" s="2"/>
    </row>
    <row r="567" spans="53:53" x14ac:dyDescent="0.15">
      <c r="BA567" s="2"/>
    </row>
    <row r="568" spans="53:53" x14ac:dyDescent="0.15">
      <c r="BA568" s="2"/>
    </row>
    <row r="569" spans="53:53" x14ac:dyDescent="0.15">
      <c r="BA569" s="2"/>
    </row>
    <row r="570" spans="53:53" x14ac:dyDescent="0.15">
      <c r="BA570" s="2"/>
    </row>
    <row r="571" spans="53:53" x14ac:dyDescent="0.15">
      <c r="BA571" s="2"/>
    </row>
    <row r="572" spans="53:53" x14ac:dyDescent="0.15">
      <c r="BA572" s="2"/>
    </row>
    <row r="573" spans="53:53" x14ac:dyDescent="0.15">
      <c r="BA573" s="2"/>
    </row>
    <row r="574" spans="53:53" x14ac:dyDescent="0.15">
      <c r="BA574" s="2"/>
    </row>
    <row r="575" spans="53:53" x14ac:dyDescent="0.15">
      <c r="BA575" s="2"/>
    </row>
    <row r="576" spans="53:53" x14ac:dyDescent="0.15">
      <c r="BA576" s="2"/>
    </row>
    <row r="577" spans="53:53" x14ac:dyDescent="0.15">
      <c r="BA577" s="2"/>
    </row>
    <row r="578" spans="53:53" x14ac:dyDescent="0.15">
      <c r="BA578" s="2"/>
    </row>
    <row r="579" spans="53:53" x14ac:dyDescent="0.15">
      <c r="BA579" s="2"/>
    </row>
    <row r="580" spans="53:53" x14ac:dyDescent="0.15">
      <c r="BA580" s="2"/>
    </row>
    <row r="581" spans="53:53" x14ac:dyDescent="0.15">
      <c r="BA581" s="2"/>
    </row>
    <row r="582" spans="53:53" x14ac:dyDescent="0.15">
      <c r="BA582" s="2"/>
    </row>
    <row r="583" spans="53:53" x14ac:dyDescent="0.15">
      <c r="BA583" s="2"/>
    </row>
    <row r="584" spans="53:53" x14ac:dyDescent="0.15">
      <c r="BA584" s="2"/>
    </row>
    <row r="585" spans="53:53" x14ac:dyDescent="0.15">
      <c r="BA585" s="2"/>
    </row>
    <row r="586" spans="53:53" x14ac:dyDescent="0.15">
      <c r="BA586" s="2"/>
    </row>
    <row r="587" spans="53:53" x14ac:dyDescent="0.15">
      <c r="BA587" s="2"/>
    </row>
    <row r="588" spans="53:53" x14ac:dyDescent="0.15">
      <c r="BA588" s="2"/>
    </row>
    <row r="589" spans="53:53" x14ac:dyDescent="0.15">
      <c r="BA589" s="2"/>
    </row>
    <row r="590" spans="53:53" x14ac:dyDescent="0.15">
      <c r="BA590" s="2"/>
    </row>
    <row r="591" spans="53:53" x14ac:dyDescent="0.15">
      <c r="BA591" s="2"/>
    </row>
    <row r="592" spans="53:53" x14ac:dyDescent="0.15">
      <c r="BA592" s="2"/>
    </row>
    <row r="593" spans="53:53" x14ac:dyDescent="0.15">
      <c r="BA593" s="2"/>
    </row>
    <row r="594" spans="53:53" x14ac:dyDescent="0.15">
      <c r="BA594" s="2"/>
    </row>
    <row r="595" spans="53:53" x14ac:dyDescent="0.15">
      <c r="BA595" s="2"/>
    </row>
    <row r="596" spans="53:53" x14ac:dyDescent="0.15">
      <c r="BA596" s="2"/>
    </row>
    <row r="597" spans="53:53" x14ac:dyDescent="0.15">
      <c r="BA597" s="2"/>
    </row>
    <row r="598" spans="53:53" x14ac:dyDescent="0.15">
      <c r="BA598" s="2"/>
    </row>
    <row r="599" spans="53:53" x14ac:dyDescent="0.15">
      <c r="BA599" s="2"/>
    </row>
    <row r="600" spans="53:53" x14ac:dyDescent="0.15">
      <c r="BA600" s="2"/>
    </row>
    <row r="601" spans="53:53" x14ac:dyDescent="0.15">
      <c r="BA601" s="2"/>
    </row>
    <row r="602" spans="53:53" x14ac:dyDescent="0.15">
      <c r="BA602" s="2"/>
    </row>
    <row r="603" spans="53:53" x14ac:dyDescent="0.15">
      <c r="BA603" s="2"/>
    </row>
    <row r="604" spans="53:53" x14ac:dyDescent="0.15">
      <c r="BA604" s="2"/>
    </row>
    <row r="605" spans="53:53" x14ac:dyDescent="0.15">
      <c r="BA605" s="2"/>
    </row>
    <row r="606" spans="53:53" x14ac:dyDescent="0.15">
      <c r="BA606" s="2"/>
    </row>
    <row r="607" spans="53:53" x14ac:dyDescent="0.15">
      <c r="BA607" s="2"/>
    </row>
    <row r="608" spans="53:53" x14ac:dyDescent="0.15">
      <c r="BA608" s="2"/>
    </row>
    <row r="609" spans="53:53" x14ac:dyDescent="0.15">
      <c r="BA609" s="2"/>
    </row>
    <row r="610" spans="53:53" x14ac:dyDescent="0.15">
      <c r="BA610" s="2"/>
    </row>
    <row r="611" spans="53:53" x14ac:dyDescent="0.15">
      <c r="BA611" s="2"/>
    </row>
    <row r="612" spans="53:53" x14ac:dyDescent="0.15">
      <c r="BA612" s="2"/>
    </row>
    <row r="613" spans="53:53" x14ac:dyDescent="0.15">
      <c r="BA613" s="2"/>
    </row>
    <row r="614" spans="53:53" x14ac:dyDescent="0.15">
      <c r="BA614" s="2"/>
    </row>
    <row r="615" spans="53:53" x14ac:dyDescent="0.15">
      <c r="BA615" s="2"/>
    </row>
    <row r="616" spans="53:53" x14ac:dyDescent="0.15">
      <c r="BA616" s="2"/>
    </row>
    <row r="617" spans="53:53" x14ac:dyDescent="0.15">
      <c r="BA617" s="2"/>
    </row>
    <row r="618" spans="53:53" x14ac:dyDescent="0.15">
      <c r="BA618" s="2"/>
    </row>
    <row r="619" spans="53:53" x14ac:dyDescent="0.15">
      <c r="BA619" s="2"/>
    </row>
    <row r="620" spans="53:53" x14ac:dyDescent="0.15">
      <c r="BA620" s="2"/>
    </row>
    <row r="621" spans="53:53" x14ac:dyDescent="0.15">
      <c r="BA621" s="2"/>
    </row>
    <row r="622" spans="53:53" x14ac:dyDescent="0.15">
      <c r="BA622" s="2"/>
    </row>
    <row r="623" spans="53:53" x14ac:dyDescent="0.15">
      <c r="BA623" s="2"/>
    </row>
    <row r="624" spans="53:53" x14ac:dyDescent="0.15">
      <c r="BA624" s="2"/>
    </row>
    <row r="625" spans="53:53" x14ac:dyDescent="0.15">
      <c r="BA625" s="2"/>
    </row>
    <row r="626" spans="53:53" x14ac:dyDescent="0.15">
      <c r="BA626" s="2"/>
    </row>
    <row r="627" spans="53:53" x14ac:dyDescent="0.15">
      <c r="BA627" s="2"/>
    </row>
    <row r="628" spans="53:53" x14ac:dyDescent="0.15">
      <c r="BA628" s="2"/>
    </row>
    <row r="629" spans="53:53" x14ac:dyDescent="0.15">
      <c r="BA629" s="2"/>
    </row>
    <row r="630" spans="53:53" x14ac:dyDescent="0.15">
      <c r="BA630" s="2"/>
    </row>
    <row r="631" spans="53:53" x14ac:dyDescent="0.15">
      <c r="BA631" s="2"/>
    </row>
    <row r="632" spans="53:53" x14ac:dyDescent="0.15">
      <c r="BA632" s="2"/>
    </row>
    <row r="633" spans="53:53" x14ac:dyDescent="0.15">
      <c r="BA633" s="2"/>
    </row>
    <row r="634" spans="53:53" x14ac:dyDescent="0.15">
      <c r="BA634" s="2"/>
    </row>
    <row r="635" spans="53:53" x14ac:dyDescent="0.15">
      <c r="BA635" s="2"/>
    </row>
    <row r="636" spans="53:53" x14ac:dyDescent="0.15">
      <c r="BA636" s="2"/>
    </row>
    <row r="637" spans="53:53" x14ac:dyDescent="0.15">
      <c r="BA637" s="2"/>
    </row>
    <row r="638" spans="53:53" x14ac:dyDescent="0.15">
      <c r="BA638" s="2"/>
    </row>
    <row r="639" spans="53:53" x14ac:dyDescent="0.15">
      <c r="BA639" s="2"/>
    </row>
    <row r="640" spans="53:53" x14ac:dyDescent="0.15">
      <c r="BA640" s="2"/>
    </row>
    <row r="641" spans="53:53" x14ac:dyDescent="0.15">
      <c r="BA641" s="2"/>
    </row>
    <row r="642" spans="53:53" x14ac:dyDescent="0.15">
      <c r="BA642" s="2"/>
    </row>
    <row r="643" spans="53:53" x14ac:dyDescent="0.15">
      <c r="BA643" s="2"/>
    </row>
    <row r="644" spans="53:53" x14ac:dyDescent="0.15">
      <c r="BA644" s="2"/>
    </row>
    <row r="645" spans="53:53" x14ac:dyDescent="0.15">
      <c r="BA645" s="2"/>
    </row>
    <row r="646" spans="53:53" x14ac:dyDescent="0.15">
      <c r="BA646" s="2"/>
    </row>
    <row r="647" spans="53:53" x14ac:dyDescent="0.15">
      <c r="BA647" s="2"/>
    </row>
    <row r="648" spans="53:53" x14ac:dyDescent="0.15">
      <c r="BA648" s="2"/>
    </row>
    <row r="649" spans="53:53" x14ac:dyDescent="0.15">
      <c r="BA649" s="2"/>
    </row>
    <row r="650" spans="53:53" x14ac:dyDescent="0.15">
      <c r="BA650" s="2"/>
    </row>
    <row r="651" spans="53:53" x14ac:dyDescent="0.15">
      <c r="BA651" s="2"/>
    </row>
    <row r="652" spans="53:53" x14ac:dyDescent="0.15">
      <c r="BA652" s="2"/>
    </row>
    <row r="653" spans="53:53" x14ac:dyDescent="0.15">
      <c r="BA653" s="2"/>
    </row>
    <row r="654" spans="53:53" x14ac:dyDescent="0.15">
      <c r="BA654" s="2"/>
    </row>
    <row r="655" spans="53:53" x14ac:dyDescent="0.15">
      <c r="BA655" s="2"/>
    </row>
    <row r="656" spans="53:53" x14ac:dyDescent="0.15">
      <c r="BA656" s="2"/>
    </row>
    <row r="657" spans="53:53" x14ac:dyDescent="0.15">
      <c r="BA657" s="2"/>
    </row>
    <row r="658" spans="53:53" x14ac:dyDescent="0.15">
      <c r="BA658" s="2"/>
    </row>
    <row r="659" spans="53:53" x14ac:dyDescent="0.15">
      <c r="BA659" s="2"/>
    </row>
    <row r="660" spans="53:53" x14ac:dyDescent="0.15">
      <c r="BA660" s="2"/>
    </row>
    <row r="661" spans="53:53" x14ac:dyDescent="0.15">
      <c r="BA661" s="2"/>
    </row>
    <row r="662" spans="53:53" x14ac:dyDescent="0.15">
      <c r="BA662" s="2"/>
    </row>
    <row r="663" spans="53:53" x14ac:dyDescent="0.15">
      <c r="BA663" s="2"/>
    </row>
    <row r="664" spans="53:53" x14ac:dyDescent="0.15">
      <c r="BA664" s="2"/>
    </row>
    <row r="665" spans="53:53" x14ac:dyDescent="0.15">
      <c r="BA665" s="2"/>
    </row>
    <row r="666" spans="53:53" x14ac:dyDescent="0.15">
      <c r="BA666" s="2"/>
    </row>
    <row r="667" spans="53:53" x14ac:dyDescent="0.15">
      <c r="BA667" s="2"/>
    </row>
    <row r="668" spans="53:53" x14ac:dyDescent="0.15">
      <c r="BA668" s="2"/>
    </row>
    <row r="669" spans="53:53" x14ac:dyDescent="0.15">
      <c r="BA669" s="2"/>
    </row>
    <row r="670" spans="53:53" x14ac:dyDescent="0.15">
      <c r="BA670" s="2"/>
    </row>
    <row r="671" spans="53:53" x14ac:dyDescent="0.15">
      <c r="BA671" s="2"/>
    </row>
    <row r="672" spans="53:53" x14ac:dyDescent="0.15">
      <c r="BA672" s="2"/>
    </row>
    <row r="673" spans="53:53" x14ac:dyDescent="0.15">
      <c r="BA673" s="2"/>
    </row>
    <row r="674" spans="53:53" x14ac:dyDescent="0.15">
      <c r="BA674" s="2"/>
    </row>
    <row r="675" spans="53:53" x14ac:dyDescent="0.15">
      <c r="BA675" s="2"/>
    </row>
    <row r="676" spans="53:53" x14ac:dyDescent="0.15">
      <c r="BA676" s="2"/>
    </row>
    <row r="677" spans="53:53" x14ac:dyDescent="0.15">
      <c r="BA677" s="2"/>
    </row>
    <row r="678" spans="53:53" x14ac:dyDescent="0.15">
      <c r="BA678" s="2"/>
    </row>
    <row r="679" spans="53:53" x14ac:dyDescent="0.15">
      <c r="BA679" s="2"/>
    </row>
    <row r="680" spans="53:53" x14ac:dyDescent="0.15">
      <c r="BA680" s="2"/>
    </row>
    <row r="681" spans="53:53" x14ac:dyDescent="0.15">
      <c r="BA681" s="2"/>
    </row>
    <row r="682" spans="53:53" x14ac:dyDescent="0.15">
      <c r="BA682" s="2"/>
    </row>
    <row r="683" spans="53:53" x14ac:dyDescent="0.15">
      <c r="BA683" s="2"/>
    </row>
    <row r="684" spans="53:53" x14ac:dyDescent="0.15">
      <c r="BA684" s="2"/>
    </row>
    <row r="685" spans="53:53" x14ac:dyDescent="0.15">
      <c r="BA685" s="2"/>
    </row>
    <row r="686" spans="53:53" x14ac:dyDescent="0.15">
      <c r="BA686" s="2"/>
    </row>
    <row r="687" spans="53:53" x14ac:dyDescent="0.15">
      <c r="BA687" s="2"/>
    </row>
    <row r="688" spans="53:53" x14ac:dyDescent="0.15">
      <c r="BA688" s="2"/>
    </row>
    <row r="689" spans="53:53" x14ac:dyDescent="0.15">
      <c r="BA689" s="2"/>
    </row>
    <row r="690" spans="53:53" x14ac:dyDescent="0.15">
      <c r="BA690" s="2"/>
    </row>
    <row r="691" spans="53:53" x14ac:dyDescent="0.15">
      <c r="BA691" s="2"/>
    </row>
    <row r="692" spans="53:53" x14ac:dyDescent="0.15">
      <c r="BA692" s="2"/>
    </row>
    <row r="693" spans="53:53" x14ac:dyDescent="0.15">
      <c r="BA693" s="2"/>
    </row>
    <row r="694" spans="53:53" x14ac:dyDescent="0.15">
      <c r="BA694" s="2"/>
    </row>
    <row r="695" spans="53:53" x14ac:dyDescent="0.15">
      <c r="BA695" s="2"/>
    </row>
    <row r="696" spans="53:53" x14ac:dyDescent="0.15">
      <c r="BA696" s="2"/>
    </row>
    <row r="697" spans="53:53" x14ac:dyDescent="0.15">
      <c r="BA697" s="2"/>
    </row>
    <row r="698" spans="53:53" x14ac:dyDescent="0.15">
      <c r="BA698" s="2"/>
    </row>
    <row r="699" spans="53:53" x14ac:dyDescent="0.15">
      <c r="BA699" s="2"/>
    </row>
    <row r="700" spans="53:53" x14ac:dyDescent="0.15">
      <c r="BA700" s="2"/>
    </row>
    <row r="701" spans="53:53" x14ac:dyDescent="0.15">
      <c r="BA701" s="2"/>
    </row>
    <row r="702" spans="53:53" x14ac:dyDescent="0.15">
      <c r="BA702" s="2"/>
    </row>
    <row r="703" spans="53:53" x14ac:dyDescent="0.15">
      <c r="BA703" s="2"/>
    </row>
    <row r="704" spans="53:53" x14ac:dyDescent="0.15">
      <c r="BA704" s="2"/>
    </row>
    <row r="705" spans="53:53" x14ac:dyDescent="0.15">
      <c r="BA705" s="2"/>
    </row>
    <row r="706" spans="53:53" x14ac:dyDescent="0.15">
      <c r="BA706" s="2"/>
    </row>
    <row r="707" spans="53:53" x14ac:dyDescent="0.15">
      <c r="BA707" s="2"/>
    </row>
    <row r="708" spans="53:53" x14ac:dyDescent="0.15">
      <c r="BA708" s="2"/>
    </row>
    <row r="709" spans="53:53" x14ac:dyDescent="0.15">
      <c r="BA709" s="2"/>
    </row>
    <row r="710" spans="53:53" x14ac:dyDescent="0.15">
      <c r="BA710" s="2"/>
    </row>
    <row r="711" spans="53:53" x14ac:dyDescent="0.15">
      <c r="BA711" s="2"/>
    </row>
    <row r="712" spans="53:53" x14ac:dyDescent="0.15">
      <c r="BA712" s="2"/>
    </row>
    <row r="713" spans="53:53" x14ac:dyDescent="0.15">
      <c r="BA713" s="2"/>
    </row>
    <row r="714" spans="53:53" x14ac:dyDescent="0.15">
      <c r="BA714" s="2"/>
    </row>
    <row r="715" spans="53:53" x14ac:dyDescent="0.15">
      <c r="BA715" s="2"/>
    </row>
    <row r="716" spans="53:53" x14ac:dyDescent="0.15">
      <c r="BA716" s="2"/>
    </row>
    <row r="717" spans="53:53" x14ac:dyDescent="0.15">
      <c r="BA717" s="2"/>
    </row>
    <row r="718" spans="53:53" x14ac:dyDescent="0.15">
      <c r="BA718" s="2"/>
    </row>
    <row r="719" spans="53:53" x14ac:dyDescent="0.15">
      <c r="BA719" s="2"/>
    </row>
    <row r="720" spans="53:53" x14ac:dyDescent="0.15">
      <c r="BA720" s="2"/>
    </row>
    <row r="721" spans="53:53" x14ac:dyDescent="0.15">
      <c r="BA721" s="2"/>
    </row>
    <row r="722" spans="53:53" x14ac:dyDescent="0.15">
      <c r="BA722" s="2"/>
    </row>
    <row r="723" spans="53:53" x14ac:dyDescent="0.15">
      <c r="BA723" s="2"/>
    </row>
    <row r="724" spans="53:53" x14ac:dyDescent="0.15">
      <c r="BA724" s="2"/>
    </row>
    <row r="725" spans="53:53" x14ac:dyDescent="0.15">
      <c r="BA725" s="2"/>
    </row>
    <row r="726" spans="53:53" x14ac:dyDescent="0.15">
      <c r="BA726" s="2"/>
    </row>
    <row r="727" spans="53:53" x14ac:dyDescent="0.15">
      <c r="BA727" s="2"/>
    </row>
    <row r="728" spans="53:53" x14ac:dyDescent="0.15">
      <c r="BA728" s="2"/>
    </row>
    <row r="729" spans="53:53" x14ac:dyDescent="0.15">
      <c r="BA729" s="2"/>
    </row>
    <row r="730" spans="53:53" x14ac:dyDescent="0.15">
      <c r="BA730" s="2"/>
    </row>
    <row r="731" spans="53:53" x14ac:dyDescent="0.15">
      <c r="BA731" s="2"/>
    </row>
    <row r="732" spans="53:53" x14ac:dyDescent="0.15">
      <c r="BA732" s="2"/>
    </row>
    <row r="733" spans="53:53" x14ac:dyDescent="0.15">
      <c r="BA733" s="2"/>
    </row>
    <row r="734" spans="53:53" x14ac:dyDescent="0.15">
      <c r="BA734" s="2"/>
    </row>
    <row r="735" spans="53:53" x14ac:dyDescent="0.15">
      <c r="BA735" s="2"/>
    </row>
    <row r="736" spans="53:53" x14ac:dyDescent="0.15">
      <c r="BA736" s="2"/>
    </row>
    <row r="737" spans="53:53" x14ac:dyDescent="0.15">
      <c r="BA737" s="2"/>
    </row>
    <row r="738" spans="53:53" x14ac:dyDescent="0.15">
      <c r="BA738" s="2"/>
    </row>
    <row r="739" spans="53:53" x14ac:dyDescent="0.15">
      <c r="BA739" s="2"/>
    </row>
    <row r="740" spans="53:53" x14ac:dyDescent="0.15">
      <c r="BA740" s="2"/>
    </row>
    <row r="741" spans="53:53" x14ac:dyDescent="0.15">
      <c r="BA741" s="2"/>
    </row>
    <row r="742" spans="53:53" x14ac:dyDescent="0.15">
      <c r="BA742" s="2"/>
    </row>
    <row r="743" spans="53:53" x14ac:dyDescent="0.15">
      <c r="BA743" s="2"/>
    </row>
    <row r="744" spans="53:53" x14ac:dyDescent="0.15">
      <c r="BA744" s="2"/>
    </row>
    <row r="745" spans="53:53" x14ac:dyDescent="0.15">
      <c r="BA745" s="2"/>
    </row>
    <row r="746" spans="53:53" x14ac:dyDescent="0.15">
      <c r="BA746" s="2"/>
    </row>
    <row r="747" spans="53:53" x14ac:dyDescent="0.15">
      <c r="BA747" s="2"/>
    </row>
    <row r="748" spans="53:53" x14ac:dyDescent="0.15">
      <c r="BA748" s="2"/>
    </row>
    <row r="749" spans="53:53" x14ac:dyDescent="0.15">
      <c r="BA749" s="2"/>
    </row>
    <row r="750" spans="53:53" x14ac:dyDescent="0.15">
      <c r="BA750" s="2"/>
    </row>
    <row r="751" spans="53:53" x14ac:dyDescent="0.15">
      <c r="BA751" s="2"/>
    </row>
    <row r="752" spans="53:53" x14ac:dyDescent="0.15">
      <c r="BA752" s="2"/>
    </row>
    <row r="753" spans="53:53" x14ac:dyDescent="0.15">
      <c r="BA753" s="2"/>
    </row>
    <row r="754" spans="53:53" x14ac:dyDescent="0.15">
      <c r="BA754" s="2"/>
    </row>
    <row r="755" spans="53:53" x14ac:dyDescent="0.15">
      <c r="BA755" s="2"/>
    </row>
    <row r="756" spans="53:53" x14ac:dyDescent="0.15">
      <c r="BA756" s="2"/>
    </row>
    <row r="757" spans="53:53" x14ac:dyDescent="0.15">
      <c r="BA757" s="2"/>
    </row>
    <row r="758" spans="53:53" x14ac:dyDescent="0.15">
      <c r="BA758" s="2"/>
    </row>
    <row r="759" spans="53:53" x14ac:dyDescent="0.15">
      <c r="BA759" s="2"/>
    </row>
    <row r="760" spans="53:53" x14ac:dyDescent="0.15">
      <c r="BA760" s="2"/>
    </row>
    <row r="761" spans="53:53" x14ac:dyDescent="0.15">
      <c r="BA761" s="2"/>
    </row>
    <row r="762" spans="53:53" x14ac:dyDescent="0.15">
      <c r="BA762" s="2"/>
    </row>
    <row r="763" spans="53:53" x14ac:dyDescent="0.15">
      <c r="BA763" s="2"/>
    </row>
    <row r="764" spans="53:53" x14ac:dyDescent="0.15">
      <c r="BA764" s="2"/>
    </row>
    <row r="765" spans="53:53" x14ac:dyDescent="0.15">
      <c r="BA765" s="2"/>
    </row>
    <row r="766" spans="53:53" x14ac:dyDescent="0.15">
      <c r="BA766" s="2"/>
    </row>
    <row r="767" spans="53:53" x14ac:dyDescent="0.15">
      <c r="BA767" s="2"/>
    </row>
    <row r="768" spans="53:53" x14ac:dyDescent="0.15">
      <c r="BA768" s="2"/>
    </row>
    <row r="769" spans="53:53" x14ac:dyDescent="0.15">
      <c r="BA769" s="2"/>
    </row>
    <row r="770" spans="53:53" x14ac:dyDescent="0.15">
      <c r="BA770" s="2"/>
    </row>
    <row r="771" spans="53:53" x14ac:dyDescent="0.15">
      <c r="BA771" s="2"/>
    </row>
    <row r="772" spans="53:53" x14ac:dyDescent="0.15">
      <c r="BA772" s="2"/>
    </row>
    <row r="773" spans="53:53" x14ac:dyDescent="0.15">
      <c r="BA773" s="2"/>
    </row>
    <row r="774" spans="53:53" x14ac:dyDescent="0.15">
      <c r="BA774" s="2"/>
    </row>
    <row r="775" spans="53:53" x14ac:dyDescent="0.15">
      <c r="BA775" s="2"/>
    </row>
    <row r="776" spans="53:53" x14ac:dyDescent="0.15">
      <c r="BA776" s="2"/>
    </row>
    <row r="777" spans="53:53" x14ac:dyDescent="0.15">
      <c r="BA777" s="2"/>
    </row>
    <row r="778" spans="53:53" x14ac:dyDescent="0.15">
      <c r="BA778" s="2"/>
    </row>
    <row r="779" spans="53:53" x14ac:dyDescent="0.15">
      <c r="BA779" s="2"/>
    </row>
    <row r="780" spans="53:53" x14ac:dyDescent="0.15">
      <c r="BA780" s="2"/>
    </row>
    <row r="781" spans="53:53" x14ac:dyDescent="0.15">
      <c r="BA781" s="2"/>
    </row>
    <row r="782" spans="53:53" x14ac:dyDescent="0.15">
      <c r="BA782" s="2"/>
    </row>
    <row r="783" spans="53:53" x14ac:dyDescent="0.15">
      <c r="BA783" s="2"/>
    </row>
    <row r="784" spans="53:53" x14ac:dyDescent="0.15">
      <c r="BA784" s="2"/>
    </row>
    <row r="785" spans="53:53" x14ac:dyDescent="0.15">
      <c r="BA785" s="2"/>
    </row>
    <row r="786" spans="53:53" x14ac:dyDescent="0.15">
      <c r="BA786" s="2"/>
    </row>
    <row r="787" spans="53:53" x14ac:dyDescent="0.15">
      <c r="BA787" s="2"/>
    </row>
    <row r="788" spans="53:53" x14ac:dyDescent="0.15">
      <c r="BA788" s="2"/>
    </row>
    <row r="789" spans="53:53" x14ac:dyDescent="0.15">
      <c r="BA789" s="2"/>
    </row>
    <row r="790" spans="53:53" x14ac:dyDescent="0.15">
      <c r="BA790" s="2"/>
    </row>
    <row r="791" spans="53:53" x14ac:dyDescent="0.15">
      <c r="BA791" s="2"/>
    </row>
    <row r="792" spans="53:53" x14ac:dyDescent="0.15">
      <c r="BA792" s="2"/>
    </row>
    <row r="793" spans="53:53" x14ac:dyDescent="0.15">
      <c r="BA793" s="2"/>
    </row>
    <row r="794" spans="53:53" x14ac:dyDescent="0.15">
      <c r="BA794" s="2"/>
    </row>
    <row r="795" spans="53:53" x14ac:dyDescent="0.15">
      <c r="BA795" s="2"/>
    </row>
    <row r="796" spans="53:53" x14ac:dyDescent="0.15">
      <c r="BA796" s="2"/>
    </row>
    <row r="797" spans="53:53" x14ac:dyDescent="0.15">
      <c r="BA797" s="2"/>
    </row>
    <row r="798" spans="53:53" x14ac:dyDescent="0.15">
      <c r="BA798" s="2"/>
    </row>
    <row r="799" spans="53:53" x14ac:dyDescent="0.15">
      <c r="BA799" s="2"/>
    </row>
    <row r="800" spans="53:53" x14ac:dyDescent="0.15">
      <c r="BA800" s="2"/>
    </row>
    <row r="801" spans="53:53" x14ac:dyDescent="0.15">
      <c r="BA801" s="2"/>
    </row>
    <row r="802" spans="53:53" x14ac:dyDescent="0.15">
      <c r="BA802" s="2"/>
    </row>
    <row r="803" spans="53:53" x14ac:dyDescent="0.15">
      <c r="BA803" s="2"/>
    </row>
    <row r="804" spans="53:53" x14ac:dyDescent="0.15">
      <c r="BA804" s="2"/>
    </row>
    <row r="805" spans="53:53" x14ac:dyDescent="0.15">
      <c r="BA805" s="2"/>
    </row>
    <row r="806" spans="53:53" x14ac:dyDescent="0.15">
      <c r="BA806" s="2"/>
    </row>
    <row r="807" spans="53:53" x14ac:dyDescent="0.15">
      <c r="BA807" s="2"/>
    </row>
    <row r="808" spans="53:53" x14ac:dyDescent="0.15">
      <c r="BA808" s="2"/>
    </row>
    <row r="809" spans="53:53" x14ac:dyDescent="0.15">
      <c r="BA809" s="2"/>
    </row>
    <row r="810" spans="53:53" x14ac:dyDescent="0.15">
      <c r="BA810" s="2"/>
    </row>
    <row r="811" spans="53:53" x14ac:dyDescent="0.15">
      <c r="BA811" s="2"/>
    </row>
    <row r="812" spans="53:53" x14ac:dyDescent="0.15">
      <c r="BA812" s="2"/>
    </row>
    <row r="813" spans="53:53" x14ac:dyDescent="0.15">
      <c r="BA813" s="2"/>
    </row>
    <row r="814" spans="53:53" x14ac:dyDescent="0.15">
      <c r="BA814" s="2"/>
    </row>
    <row r="815" spans="53:53" x14ac:dyDescent="0.15">
      <c r="BA815" s="2"/>
    </row>
    <row r="816" spans="53:53" x14ac:dyDescent="0.15">
      <c r="BA816" s="2"/>
    </row>
    <row r="817" spans="53:53" x14ac:dyDescent="0.15">
      <c r="BA817" s="2"/>
    </row>
    <row r="818" spans="53:53" x14ac:dyDescent="0.15">
      <c r="BA818" s="2"/>
    </row>
    <row r="819" spans="53:53" x14ac:dyDescent="0.15">
      <c r="BA819" s="2"/>
    </row>
    <row r="820" spans="53:53" x14ac:dyDescent="0.15">
      <c r="BA820" s="2"/>
    </row>
    <row r="821" spans="53:53" x14ac:dyDescent="0.15">
      <c r="BA821" s="2"/>
    </row>
    <row r="822" spans="53:53" x14ac:dyDescent="0.15">
      <c r="BA822" s="2"/>
    </row>
    <row r="823" spans="53:53" x14ac:dyDescent="0.15">
      <c r="BA823" s="2"/>
    </row>
    <row r="824" spans="53:53" x14ac:dyDescent="0.15">
      <c r="BA824" s="2"/>
    </row>
    <row r="825" spans="53:53" x14ac:dyDescent="0.15">
      <c r="BA825" s="2"/>
    </row>
    <row r="826" spans="53:53" x14ac:dyDescent="0.15">
      <c r="BA826" s="2"/>
    </row>
    <row r="827" spans="53:53" x14ac:dyDescent="0.15">
      <c r="BA827" s="2"/>
    </row>
    <row r="828" spans="53:53" x14ac:dyDescent="0.15">
      <c r="BA828" s="2"/>
    </row>
    <row r="829" spans="53:53" x14ac:dyDescent="0.15">
      <c r="BA829" s="2"/>
    </row>
    <row r="830" spans="53:53" x14ac:dyDescent="0.15">
      <c r="BA830" s="2"/>
    </row>
    <row r="831" spans="53:53" x14ac:dyDescent="0.15">
      <c r="BA831" s="2"/>
    </row>
    <row r="832" spans="53:53" x14ac:dyDescent="0.15">
      <c r="BA832" s="2"/>
    </row>
    <row r="833" spans="53:53" x14ac:dyDescent="0.15">
      <c r="BA833" s="2"/>
    </row>
    <row r="834" spans="53:53" x14ac:dyDescent="0.15">
      <c r="BA834" s="2"/>
    </row>
    <row r="835" spans="53:53" x14ac:dyDescent="0.15">
      <c r="BA835" s="2"/>
    </row>
    <row r="836" spans="53:53" x14ac:dyDescent="0.15">
      <c r="BA836" s="2"/>
    </row>
    <row r="837" spans="53:53" x14ac:dyDescent="0.15">
      <c r="BA837" s="2"/>
    </row>
    <row r="838" spans="53:53" x14ac:dyDescent="0.15">
      <c r="BA838" s="2"/>
    </row>
    <row r="839" spans="53:53" x14ac:dyDescent="0.15">
      <c r="BA839" s="2"/>
    </row>
    <row r="840" spans="53:53" x14ac:dyDescent="0.15">
      <c r="BA840" s="2"/>
    </row>
    <row r="841" spans="53:53" x14ac:dyDescent="0.15">
      <c r="BA841" s="2"/>
    </row>
    <row r="842" spans="53:53" x14ac:dyDescent="0.15">
      <c r="BA842" s="2"/>
    </row>
    <row r="843" spans="53:53" x14ac:dyDescent="0.15">
      <c r="BA843" s="2"/>
    </row>
    <row r="844" spans="53:53" x14ac:dyDescent="0.15">
      <c r="BA844" s="2"/>
    </row>
    <row r="845" spans="53:53" x14ac:dyDescent="0.15">
      <c r="BA845" s="2"/>
    </row>
    <row r="846" spans="53:53" x14ac:dyDescent="0.15">
      <c r="BA846" s="2"/>
    </row>
    <row r="847" spans="53:53" x14ac:dyDescent="0.15">
      <c r="BA847" s="2"/>
    </row>
    <row r="848" spans="53:53" x14ac:dyDescent="0.15">
      <c r="BA848" s="2"/>
    </row>
    <row r="849" spans="53:53" x14ac:dyDescent="0.15">
      <c r="BA849" s="2"/>
    </row>
    <row r="850" spans="53:53" x14ac:dyDescent="0.15">
      <c r="BA850" s="2"/>
    </row>
    <row r="851" spans="53:53" x14ac:dyDescent="0.15">
      <c r="BA851" s="2"/>
    </row>
    <row r="852" spans="53:53" x14ac:dyDescent="0.15">
      <c r="BA852" s="2"/>
    </row>
    <row r="853" spans="53:53" x14ac:dyDescent="0.15">
      <c r="BA853" s="2"/>
    </row>
    <row r="854" spans="53:53" x14ac:dyDescent="0.15">
      <c r="BA854" s="2"/>
    </row>
    <row r="855" spans="53:53" x14ac:dyDescent="0.15">
      <c r="BA855" s="2"/>
    </row>
    <row r="856" spans="53:53" x14ac:dyDescent="0.15">
      <c r="BA856" s="2"/>
    </row>
    <row r="857" spans="53:53" x14ac:dyDescent="0.15">
      <c r="BA857" s="2"/>
    </row>
    <row r="858" spans="53:53" x14ac:dyDescent="0.15">
      <c r="BA858" s="2"/>
    </row>
    <row r="859" spans="53:53" x14ac:dyDescent="0.15">
      <c r="BA859" s="2"/>
    </row>
    <row r="860" spans="53:53" x14ac:dyDescent="0.15">
      <c r="BA860" s="2"/>
    </row>
    <row r="861" spans="53:53" x14ac:dyDescent="0.15">
      <c r="BA861" s="2"/>
    </row>
    <row r="862" spans="53:53" x14ac:dyDescent="0.15">
      <c r="BA862" s="2"/>
    </row>
    <row r="863" spans="53:53" x14ac:dyDescent="0.15">
      <c r="BA863" s="2"/>
    </row>
    <row r="864" spans="53:53" x14ac:dyDescent="0.15">
      <c r="BA864" s="2"/>
    </row>
    <row r="865" spans="53:53" x14ac:dyDescent="0.15">
      <c r="BA865" s="2"/>
    </row>
    <row r="866" spans="53:53" x14ac:dyDescent="0.15">
      <c r="BA866" s="2"/>
    </row>
    <row r="867" spans="53:53" x14ac:dyDescent="0.15">
      <c r="BA867" s="2"/>
    </row>
    <row r="868" spans="53:53" x14ac:dyDescent="0.15">
      <c r="BA868" s="2"/>
    </row>
    <row r="869" spans="53:53" x14ac:dyDescent="0.15">
      <c r="BA869" s="2"/>
    </row>
    <row r="870" spans="53:53" x14ac:dyDescent="0.15">
      <c r="BA870" s="2"/>
    </row>
    <row r="871" spans="53:53" x14ac:dyDescent="0.15">
      <c r="BA871" s="2"/>
    </row>
    <row r="872" spans="53:53" x14ac:dyDescent="0.15">
      <c r="BA872" s="2"/>
    </row>
    <row r="873" spans="53:53" x14ac:dyDescent="0.15">
      <c r="BA873" s="2"/>
    </row>
    <row r="874" spans="53:53" x14ac:dyDescent="0.15">
      <c r="BA874" s="2"/>
    </row>
    <row r="875" spans="53:53" x14ac:dyDescent="0.15">
      <c r="BA875" s="2"/>
    </row>
    <row r="876" spans="53:53" x14ac:dyDescent="0.15">
      <c r="BA876" s="2"/>
    </row>
    <row r="877" spans="53:53" x14ac:dyDescent="0.15">
      <c r="BA877" s="2"/>
    </row>
    <row r="878" spans="53:53" x14ac:dyDescent="0.15">
      <c r="BA878" s="2"/>
    </row>
    <row r="879" spans="53:53" x14ac:dyDescent="0.15">
      <c r="BA879" s="2"/>
    </row>
    <row r="880" spans="53:53" x14ac:dyDescent="0.15">
      <c r="BA880" s="2"/>
    </row>
    <row r="881" spans="53:53" x14ac:dyDescent="0.15">
      <c r="BA881" s="2"/>
    </row>
    <row r="882" spans="53:53" x14ac:dyDescent="0.15">
      <c r="BA882" s="2"/>
    </row>
    <row r="883" spans="53:53" x14ac:dyDescent="0.15">
      <c r="BA883" s="2"/>
    </row>
    <row r="884" spans="53:53" x14ac:dyDescent="0.15">
      <c r="BA884" s="2"/>
    </row>
    <row r="885" spans="53:53" x14ac:dyDescent="0.15">
      <c r="BA885" s="2"/>
    </row>
    <row r="886" spans="53:53" x14ac:dyDescent="0.15">
      <c r="BA886" s="2"/>
    </row>
    <row r="887" spans="53:53" x14ac:dyDescent="0.15">
      <c r="BA887" s="2"/>
    </row>
    <row r="888" spans="53:53" x14ac:dyDescent="0.15">
      <c r="BA888" s="2"/>
    </row>
    <row r="889" spans="53:53" x14ac:dyDescent="0.15">
      <c r="BA889" s="2"/>
    </row>
    <row r="890" spans="53:53" x14ac:dyDescent="0.15">
      <c r="BA890" s="2"/>
    </row>
    <row r="891" spans="53:53" x14ac:dyDescent="0.15">
      <c r="BA891" s="2"/>
    </row>
    <row r="892" spans="53:53" x14ac:dyDescent="0.15">
      <c r="BA892" s="2"/>
    </row>
    <row r="893" spans="53:53" x14ac:dyDescent="0.15">
      <c r="BA893" s="2"/>
    </row>
    <row r="894" spans="53:53" x14ac:dyDescent="0.15">
      <c r="BA894" s="2"/>
    </row>
    <row r="895" spans="53:53" x14ac:dyDescent="0.15">
      <c r="BA895" s="2"/>
    </row>
    <row r="896" spans="53:53" x14ac:dyDescent="0.15">
      <c r="BA896" s="2"/>
    </row>
    <row r="897" spans="53:53" x14ac:dyDescent="0.15">
      <c r="BA897" s="2"/>
    </row>
    <row r="898" spans="53:53" x14ac:dyDescent="0.15">
      <c r="BA898" s="2"/>
    </row>
    <row r="899" spans="53:53" x14ac:dyDescent="0.15">
      <c r="BA899" s="2"/>
    </row>
    <row r="900" spans="53:53" x14ac:dyDescent="0.15">
      <c r="BA900" s="2"/>
    </row>
    <row r="901" spans="53:53" x14ac:dyDescent="0.15">
      <c r="BA901" s="2"/>
    </row>
    <row r="902" spans="53:53" x14ac:dyDescent="0.15">
      <c r="BA902" s="2"/>
    </row>
    <row r="903" spans="53:53" x14ac:dyDescent="0.15">
      <c r="BA903" s="2"/>
    </row>
    <row r="904" spans="53:53" x14ac:dyDescent="0.15">
      <c r="BA904" s="2"/>
    </row>
    <row r="905" spans="53:53" x14ac:dyDescent="0.15">
      <c r="BA905" s="2"/>
    </row>
    <row r="906" spans="53:53" x14ac:dyDescent="0.15">
      <c r="BA906" s="2"/>
    </row>
    <row r="907" spans="53:53" x14ac:dyDescent="0.15">
      <c r="BA907" s="2"/>
    </row>
    <row r="908" spans="53:53" x14ac:dyDescent="0.15">
      <c r="BA908" s="2"/>
    </row>
    <row r="909" spans="53:53" x14ac:dyDescent="0.15">
      <c r="BA909" s="2"/>
    </row>
    <row r="910" spans="53:53" x14ac:dyDescent="0.15">
      <c r="BA910" s="2"/>
    </row>
    <row r="911" spans="53:53" x14ac:dyDescent="0.15">
      <c r="BA911" s="2"/>
    </row>
    <row r="912" spans="53:53" x14ac:dyDescent="0.15">
      <c r="BA912" s="2"/>
    </row>
    <row r="913" spans="53:53" x14ac:dyDescent="0.15">
      <c r="BA913" s="2"/>
    </row>
    <row r="914" spans="53:53" x14ac:dyDescent="0.15">
      <c r="BA914" s="2"/>
    </row>
    <row r="915" spans="53:53" x14ac:dyDescent="0.15">
      <c r="BA915" s="2"/>
    </row>
    <row r="916" spans="53:53" x14ac:dyDescent="0.15">
      <c r="BA916" s="2"/>
    </row>
    <row r="917" spans="53:53" x14ac:dyDescent="0.15">
      <c r="BA917" s="2"/>
    </row>
    <row r="918" spans="53:53" x14ac:dyDescent="0.15">
      <c r="BA918" s="2"/>
    </row>
    <row r="919" spans="53:53" x14ac:dyDescent="0.15">
      <c r="BA919" s="2"/>
    </row>
    <row r="920" spans="53:53" x14ac:dyDescent="0.15">
      <c r="BA920" s="2"/>
    </row>
    <row r="921" spans="53:53" x14ac:dyDescent="0.15">
      <c r="BA921" s="2"/>
    </row>
    <row r="922" spans="53:53" x14ac:dyDescent="0.15">
      <c r="BA922" s="2"/>
    </row>
    <row r="923" spans="53:53" x14ac:dyDescent="0.15">
      <c r="BA923" s="2"/>
    </row>
    <row r="924" spans="53:53" x14ac:dyDescent="0.15">
      <c r="BA924" s="2"/>
    </row>
    <row r="925" spans="53:53" x14ac:dyDescent="0.15">
      <c r="BA925" s="2"/>
    </row>
    <row r="926" spans="53:53" x14ac:dyDescent="0.15">
      <c r="BA926" s="2"/>
    </row>
    <row r="927" spans="53:53" x14ac:dyDescent="0.15">
      <c r="BA927" s="2"/>
    </row>
    <row r="928" spans="53:53" x14ac:dyDescent="0.15">
      <c r="BA928" s="2"/>
    </row>
    <row r="929" spans="53:53" x14ac:dyDescent="0.15">
      <c r="BA929" s="2"/>
    </row>
    <row r="930" spans="53:53" x14ac:dyDescent="0.15">
      <c r="BA930" s="2"/>
    </row>
    <row r="931" spans="53:53" x14ac:dyDescent="0.15">
      <c r="BA931" s="2"/>
    </row>
    <row r="932" spans="53:53" x14ac:dyDescent="0.15">
      <c r="BA932" s="2"/>
    </row>
    <row r="933" spans="53:53" x14ac:dyDescent="0.15">
      <c r="BA933" s="2"/>
    </row>
    <row r="934" spans="53:53" x14ac:dyDescent="0.15">
      <c r="BA934" s="2"/>
    </row>
    <row r="935" spans="53:53" x14ac:dyDescent="0.15">
      <c r="BA935" s="2"/>
    </row>
    <row r="936" spans="53:53" x14ac:dyDescent="0.15">
      <c r="BA936" s="2"/>
    </row>
    <row r="937" spans="53:53" x14ac:dyDescent="0.15">
      <c r="BA937" s="2"/>
    </row>
    <row r="938" spans="53:53" x14ac:dyDescent="0.15">
      <c r="BA938" s="2"/>
    </row>
    <row r="939" spans="53:53" x14ac:dyDescent="0.15">
      <c r="BA939" s="2"/>
    </row>
    <row r="940" spans="53:53" x14ac:dyDescent="0.15">
      <c r="BA940" s="2"/>
    </row>
    <row r="941" spans="53:53" x14ac:dyDescent="0.15">
      <c r="BA941" s="2"/>
    </row>
    <row r="942" spans="53:53" x14ac:dyDescent="0.15">
      <c r="BA942" s="2"/>
    </row>
    <row r="943" spans="53:53" x14ac:dyDescent="0.15">
      <c r="BA943" s="2"/>
    </row>
    <row r="944" spans="53:53" x14ac:dyDescent="0.15">
      <c r="BA944" s="2"/>
    </row>
    <row r="945" spans="53:53" x14ac:dyDescent="0.15">
      <c r="BA945" s="2"/>
    </row>
    <row r="946" spans="53:53" x14ac:dyDescent="0.15">
      <c r="BA946" s="2"/>
    </row>
    <row r="947" spans="53:53" x14ac:dyDescent="0.15">
      <c r="BA947" s="2"/>
    </row>
    <row r="948" spans="53:53" x14ac:dyDescent="0.15">
      <c r="BA948" s="2"/>
    </row>
    <row r="949" spans="53:53" x14ac:dyDescent="0.15">
      <c r="BA949" s="2"/>
    </row>
    <row r="950" spans="53:53" x14ac:dyDescent="0.15">
      <c r="BA950" s="2"/>
    </row>
    <row r="951" spans="53:53" x14ac:dyDescent="0.15">
      <c r="BA951" s="2"/>
    </row>
    <row r="952" spans="53:53" x14ac:dyDescent="0.15">
      <c r="BA952" s="2"/>
    </row>
    <row r="953" spans="53:53" x14ac:dyDescent="0.15">
      <c r="BA953" s="2"/>
    </row>
    <row r="954" spans="53:53" x14ac:dyDescent="0.15">
      <c r="BA954" s="2"/>
    </row>
    <row r="955" spans="53:53" x14ac:dyDescent="0.15">
      <c r="BA955" s="2"/>
    </row>
    <row r="956" spans="53:53" x14ac:dyDescent="0.15">
      <c r="BA956" s="2"/>
    </row>
    <row r="957" spans="53:53" x14ac:dyDescent="0.15">
      <c r="BA957" s="2"/>
    </row>
    <row r="958" spans="53:53" x14ac:dyDescent="0.15">
      <c r="BA958" s="2"/>
    </row>
    <row r="959" spans="53:53" x14ac:dyDescent="0.15">
      <c r="BA959" s="2"/>
    </row>
    <row r="960" spans="53:53" x14ac:dyDescent="0.15">
      <c r="BA960" s="2"/>
    </row>
    <row r="961" spans="53:53" x14ac:dyDescent="0.15">
      <c r="BA961" s="2"/>
    </row>
    <row r="962" spans="53:53" x14ac:dyDescent="0.15">
      <c r="BA962" s="2"/>
    </row>
    <row r="963" spans="53:53" x14ac:dyDescent="0.15">
      <c r="BA963" s="2"/>
    </row>
    <row r="964" spans="53:53" x14ac:dyDescent="0.15">
      <c r="BA964" s="2"/>
    </row>
    <row r="965" spans="53:53" x14ac:dyDescent="0.15">
      <c r="BA965" s="2"/>
    </row>
    <row r="966" spans="53:53" x14ac:dyDescent="0.15">
      <c r="BA966" s="2"/>
    </row>
    <row r="967" spans="53:53" x14ac:dyDescent="0.15">
      <c r="BA967" s="2"/>
    </row>
    <row r="968" spans="53:53" x14ac:dyDescent="0.15">
      <c r="BA968" s="2"/>
    </row>
    <row r="969" spans="53:53" x14ac:dyDescent="0.15">
      <c r="BA969" s="2"/>
    </row>
    <row r="970" spans="53:53" x14ac:dyDescent="0.15">
      <c r="BA970" s="2"/>
    </row>
    <row r="971" spans="53:53" x14ac:dyDescent="0.15">
      <c r="BA971" s="2"/>
    </row>
    <row r="972" spans="53:53" x14ac:dyDescent="0.15">
      <c r="BA972" s="2"/>
    </row>
    <row r="973" spans="53:53" x14ac:dyDescent="0.15">
      <c r="BA973" s="2"/>
    </row>
    <row r="974" spans="53:53" x14ac:dyDescent="0.15">
      <c r="BA974" s="2"/>
    </row>
    <row r="975" spans="53:53" x14ac:dyDescent="0.15">
      <c r="BA975" s="2"/>
    </row>
    <row r="976" spans="53:53" x14ac:dyDescent="0.15">
      <c r="BA976" s="2"/>
    </row>
    <row r="977" spans="53:53" x14ac:dyDescent="0.15">
      <c r="BA977" s="2"/>
    </row>
    <row r="978" spans="53:53" x14ac:dyDescent="0.15">
      <c r="BA978" s="2"/>
    </row>
    <row r="979" spans="53:53" x14ac:dyDescent="0.15">
      <c r="BA979" s="2"/>
    </row>
    <row r="980" spans="53:53" x14ac:dyDescent="0.15">
      <c r="BA980" s="2"/>
    </row>
    <row r="981" spans="53:53" x14ac:dyDescent="0.15">
      <c r="BA981" s="2"/>
    </row>
    <row r="982" spans="53:53" x14ac:dyDescent="0.15">
      <c r="BA982" s="2"/>
    </row>
    <row r="983" spans="53:53" x14ac:dyDescent="0.15">
      <c r="BA983" s="2"/>
    </row>
    <row r="984" spans="53:53" x14ac:dyDescent="0.15">
      <c r="BA984" s="2"/>
    </row>
    <row r="985" spans="53:53" x14ac:dyDescent="0.15">
      <c r="BA985" s="2"/>
    </row>
    <row r="986" spans="53:53" x14ac:dyDescent="0.15">
      <c r="BA986" s="2"/>
    </row>
    <row r="987" spans="53:53" x14ac:dyDescent="0.15">
      <c r="BA987" s="2"/>
    </row>
    <row r="988" spans="53:53" x14ac:dyDescent="0.15">
      <c r="BA988" s="2"/>
    </row>
    <row r="989" spans="53:53" x14ac:dyDescent="0.15">
      <c r="BA989" s="2"/>
    </row>
    <row r="990" spans="53:53" x14ac:dyDescent="0.15">
      <c r="BA990" s="2"/>
    </row>
    <row r="991" spans="53:53" x14ac:dyDescent="0.15">
      <c r="BA991" s="2"/>
    </row>
    <row r="992" spans="53:53" x14ac:dyDescent="0.15">
      <c r="BA992" s="2"/>
    </row>
    <row r="993" spans="53:53" x14ac:dyDescent="0.15">
      <c r="BA993" s="2"/>
    </row>
    <row r="994" spans="53:53" x14ac:dyDescent="0.15">
      <c r="BA994" s="2"/>
    </row>
    <row r="995" spans="53:53" x14ac:dyDescent="0.15">
      <c r="BA995" s="2"/>
    </row>
    <row r="996" spans="53:53" x14ac:dyDescent="0.15">
      <c r="BA996" s="2"/>
    </row>
    <row r="997" spans="53:53" x14ac:dyDescent="0.15">
      <c r="BA997" s="2"/>
    </row>
    <row r="998" spans="53:53" x14ac:dyDescent="0.15">
      <c r="BA998" s="2"/>
    </row>
    <row r="999" spans="53:53" x14ac:dyDescent="0.15">
      <c r="BA999" s="2"/>
    </row>
    <row r="1000" spans="53:53" x14ac:dyDescent="0.15">
      <c r="BA1000" s="2"/>
    </row>
    <row r="1001" spans="53:53" x14ac:dyDescent="0.15">
      <c r="BA1001" s="2"/>
    </row>
    <row r="1002" spans="53:53" x14ac:dyDescent="0.15">
      <c r="BA1002" s="2"/>
    </row>
    <row r="1003" spans="53:53" x14ac:dyDescent="0.15">
      <c r="BA1003" s="2"/>
    </row>
    <row r="1004" spans="53:53" x14ac:dyDescent="0.15">
      <c r="BA1004" s="2"/>
    </row>
    <row r="1005" spans="53:53" x14ac:dyDescent="0.15">
      <c r="BA1005" s="2"/>
    </row>
    <row r="1006" spans="53:53" x14ac:dyDescent="0.15">
      <c r="BA1006" s="2"/>
    </row>
    <row r="1007" spans="53:53" x14ac:dyDescent="0.15">
      <c r="BA1007" s="2"/>
    </row>
    <row r="1008" spans="53:53" x14ac:dyDescent="0.15">
      <c r="BA1008" s="2"/>
    </row>
    <row r="1009" spans="53:53" x14ac:dyDescent="0.15">
      <c r="BA1009" s="2"/>
    </row>
    <row r="1010" spans="53:53" x14ac:dyDescent="0.15">
      <c r="BA1010" s="2"/>
    </row>
    <row r="1011" spans="53:53" x14ac:dyDescent="0.15">
      <c r="BA1011" s="2"/>
    </row>
    <row r="1012" spans="53:53" x14ac:dyDescent="0.15">
      <c r="BA1012" s="2"/>
    </row>
    <row r="1013" spans="53:53" x14ac:dyDescent="0.15">
      <c r="BA1013" s="2"/>
    </row>
    <row r="1014" spans="53:53" x14ac:dyDescent="0.15">
      <c r="BA1014" s="2"/>
    </row>
    <row r="1015" spans="53:53" x14ac:dyDescent="0.15">
      <c r="BA1015" s="2"/>
    </row>
    <row r="1016" spans="53:53" x14ac:dyDescent="0.15">
      <c r="BA1016" s="2"/>
    </row>
    <row r="1017" spans="53:53" x14ac:dyDescent="0.15">
      <c r="BA1017" s="2"/>
    </row>
    <row r="1018" spans="53:53" x14ac:dyDescent="0.15">
      <c r="BA1018" s="2"/>
    </row>
    <row r="1019" spans="53:53" x14ac:dyDescent="0.15">
      <c r="BA1019" s="2"/>
    </row>
    <row r="1020" spans="53:53" x14ac:dyDescent="0.15">
      <c r="BA1020" s="2"/>
    </row>
    <row r="1021" spans="53:53" x14ac:dyDescent="0.15">
      <c r="BA1021" s="2"/>
    </row>
    <row r="1022" spans="53:53" x14ac:dyDescent="0.15">
      <c r="BA1022" s="2"/>
    </row>
    <row r="1023" spans="53:53" x14ac:dyDescent="0.15">
      <c r="BA1023" s="2"/>
    </row>
    <row r="1024" spans="53:53" x14ac:dyDescent="0.15">
      <c r="BA1024" s="2"/>
    </row>
    <row r="1025" spans="53:53" x14ac:dyDescent="0.15">
      <c r="BA1025" s="2"/>
    </row>
    <row r="1026" spans="53:53" x14ac:dyDescent="0.15">
      <c r="BA1026" s="2"/>
    </row>
    <row r="1027" spans="53:53" x14ac:dyDescent="0.15">
      <c r="BA1027" s="2"/>
    </row>
    <row r="1028" spans="53:53" x14ac:dyDescent="0.15">
      <c r="BA1028" s="2"/>
    </row>
    <row r="1029" spans="53:53" x14ac:dyDescent="0.15">
      <c r="BA1029" s="2"/>
    </row>
    <row r="1030" spans="53:53" x14ac:dyDescent="0.15">
      <c r="BA1030" s="2"/>
    </row>
    <row r="1031" spans="53:53" x14ac:dyDescent="0.15">
      <c r="BA1031" s="2"/>
    </row>
    <row r="1032" spans="53:53" x14ac:dyDescent="0.15">
      <c r="BA1032" s="2"/>
    </row>
    <row r="1033" spans="53:53" x14ac:dyDescent="0.15">
      <c r="BA1033" s="2"/>
    </row>
    <row r="1034" spans="53:53" x14ac:dyDescent="0.15">
      <c r="BA1034" s="2"/>
    </row>
    <row r="1035" spans="53:53" x14ac:dyDescent="0.15">
      <c r="BA1035" s="2"/>
    </row>
    <row r="1036" spans="53:53" x14ac:dyDescent="0.15">
      <c r="BA1036" s="2"/>
    </row>
    <row r="1037" spans="53:53" x14ac:dyDescent="0.15">
      <c r="BA1037" s="2"/>
    </row>
    <row r="1038" spans="53:53" x14ac:dyDescent="0.15">
      <c r="BA1038" s="2"/>
    </row>
    <row r="1039" spans="53:53" x14ac:dyDescent="0.15">
      <c r="BA1039" s="2"/>
    </row>
    <row r="1040" spans="53:53" x14ac:dyDescent="0.15">
      <c r="BA1040" s="2"/>
    </row>
    <row r="1041" spans="53:53" x14ac:dyDescent="0.15">
      <c r="BA1041" s="2"/>
    </row>
    <row r="1042" spans="53:53" x14ac:dyDescent="0.15">
      <c r="BA1042" s="2"/>
    </row>
    <row r="1043" spans="53:53" x14ac:dyDescent="0.15">
      <c r="BA1043" s="2"/>
    </row>
    <row r="1044" spans="53:53" x14ac:dyDescent="0.15">
      <c r="BA1044" s="2"/>
    </row>
    <row r="1045" spans="53:53" x14ac:dyDescent="0.15">
      <c r="BA1045" s="2"/>
    </row>
    <row r="1046" spans="53:53" x14ac:dyDescent="0.15">
      <c r="BA1046" s="2"/>
    </row>
    <row r="1047" spans="53:53" x14ac:dyDescent="0.15">
      <c r="BA1047" s="2"/>
    </row>
    <row r="1048" spans="53:53" x14ac:dyDescent="0.15">
      <c r="BA1048" s="2"/>
    </row>
    <row r="1049" spans="53:53" x14ac:dyDescent="0.15">
      <c r="BA1049" s="2"/>
    </row>
    <row r="1050" spans="53:53" x14ac:dyDescent="0.15">
      <c r="BA1050" s="2"/>
    </row>
    <row r="1051" spans="53:53" x14ac:dyDescent="0.15">
      <c r="BA1051" s="2"/>
    </row>
    <row r="1052" spans="53:53" x14ac:dyDescent="0.15">
      <c r="BA1052" s="2"/>
    </row>
    <row r="1053" spans="53:53" x14ac:dyDescent="0.15">
      <c r="BA1053" s="2"/>
    </row>
    <row r="1054" spans="53:53" x14ac:dyDescent="0.15">
      <c r="BA1054" s="2"/>
    </row>
    <row r="1055" spans="53:53" x14ac:dyDescent="0.15">
      <c r="BA1055" s="2"/>
    </row>
    <row r="1056" spans="53:53" x14ac:dyDescent="0.15">
      <c r="BA1056" s="2"/>
    </row>
    <row r="1057" spans="53:53" x14ac:dyDescent="0.15">
      <c r="BA1057" s="2"/>
    </row>
    <row r="1058" spans="53:53" x14ac:dyDescent="0.15">
      <c r="BA1058" s="2"/>
    </row>
    <row r="1059" spans="53:53" x14ac:dyDescent="0.15">
      <c r="BA1059" s="2"/>
    </row>
    <row r="1060" spans="53:53" x14ac:dyDescent="0.15">
      <c r="BA1060" s="2"/>
    </row>
    <row r="1061" spans="53:53" x14ac:dyDescent="0.15">
      <c r="BA1061" s="2"/>
    </row>
    <row r="1062" spans="53:53" x14ac:dyDescent="0.15">
      <c r="BA1062" s="2"/>
    </row>
    <row r="1063" spans="53:53" x14ac:dyDescent="0.15">
      <c r="BA1063" s="2"/>
    </row>
    <row r="1064" spans="53:53" x14ac:dyDescent="0.15">
      <c r="BA1064" s="2"/>
    </row>
    <row r="1065" spans="53:53" x14ac:dyDescent="0.15">
      <c r="BA1065" s="2"/>
    </row>
    <row r="1066" spans="53:53" x14ac:dyDescent="0.15">
      <c r="BA1066" s="2"/>
    </row>
    <row r="1067" spans="53:53" x14ac:dyDescent="0.15">
      <c r="BA1067" s="2"/>
    </row>
    <row r="1068" spans="53:53" x14ac:dyDescent="0.15">
      <c r="BA1068" s="2"/>
    </row>
    <row r="1069" spans="53:53" x14ac:dyDescent="0.15">
      <c r="BA1069" s="2"/>
    </row>
    <row r="1070" spans="53:53" x14ac:dyDescent="0.15">
      <c r="BA1070" s="2"/>
    </row>
    <row r="1071" spans="53:53" x14ac:dyDescent="0.15">
      <c r="BA1071" s="2"/>
    </row>
    <row r="1072" spans="53:53" x14ac:dyDescent="0.15">
      <c r="BA1072" s="2"/>
    </row>
    <row r="1073" spans="53:53" x14ac:dyDescent="0.15">
      <c r="BA1073" s="2"/>
    </row>
    <row r="1074" spans="53:53" x14ac:dyDescent="0.15">
      <c r="BA1074" s="2"/>
    </row>
    <row r="1075" spans="53:53" x14ac:dyDescent="0.15">
      <c r="BA1075" s="2"/>
    </row>
    <row r="1076" spans="53:53" x14ac:dyDescent="0.15">
      <c r="BA1076" s="2"/>
    </row>
    <row r="1077" spans="53:53" x14ac:dyDescent="0.15">
      <c r="BA1077" s="2"/>
    </row>
    <row r="1078" spans="53:53" x14ac:dyDescent="0.15">
      <c r="BA1078" s="2"/>
    </row>
    <row r="1079" spans="53:53" x14ac:dyDescent="0.15">
      <c r="BA1079" s="2"/>
    </row>
    <row r="1080" spans="53:53" x14ac:dyDescent="0.15">
      <c r="BA1080" s="2"/>
    </row>
    <row r="1081" spans="53:53" x14ac:dyDescent="0.15">
      <c r="BA1081" s="2"/>
    </row>
    <row r="1082" spans="53:53" x14ac:dyDescent="0.15">
      <c r="BA1082" s="2"/>
    </row>
    <row r="1083" spans="53:53" x14ac:dyDescent="0.15">
      <c r="BA1083" s="2"/>
    </row>
    <row r="1084" spans="53:53" x14ac:dyDescent="0.15">
      <c r="BA1084" s="2"/>
    </row>
    <row r="1085" spans="53:53" x14ac:dyDescent="0.15">
      <c r="BA1085" s="2"/>
    </row>
    <row r="1086" spans="53:53" x14ac:dyDescent="0.15">
      <c r="BA1086" s="2"/>
    </row>
    <row r="1087" spans="53:53" x14ac:dyDescent="0.15">
      <c r="BA1087" s="2"/>
    </row>
    <row r="1088" spans="53:53" x14ac:dyDescent="0.15">
      <c r="BA1088" s="2"/>
    </row>
    <row r="1089" spans="53:53" x14ac:dyDescent="0.15">
      <c r="BA1089" s="2"/>
    </row>
    <row r="1090" spans="53:53" x14ac:dyDescent="0.15">
      <c r="BA1090" s="2"/>
    </row>
    <row r="1091" spans="53:53" x14ac:dyDescent="0.15">
      <c r="BA1091" s="2"/>
    </row>
    <row r="1092" spans="53:53" x14ac:dyDescent="0.15">
      <c r="BA1092" s="2"/>
    </row>
    <row r="1093" spans="53:53" x14ac:dyDescent="0.15">
      <c r="BA1093" s="2"/>
    </row>
    <row r="1094" spans="53:53" x14ac:dyDescent="0.15">
      <c r="BA1094" s="2"/>
    </row>
    <row r="1095" spans="53:53" x14ac:dyDescent="0.15">
      <c r="BA1095" s="2"/>
    </row>
    <row r="1096" spans="53:53" x14ac:dyDescent="0.15">
      <c r="BA1096" s="2"/>
    </row>
    <row r="1097" spans="53:53" x14ac:dyDescent="0.15">
      <c r="BA1097" s="2"/>
    </row>
    <row r="1098" spans="53:53" x14ac:dyDescent="0.15">
      <c r="BA1098" s="2"/>
    </row>
    <row r="1099" spans="53:53" x14ac:dyDescent="0.15">
      <c r="BA1099" s="2"/>
    </row>
    <row r="1100" spans="53:53" x14ac:dyDescent="0.15">
      <c r="BA1100" s="2"/>
    </row>
    <row r="1101" spans="53:53" x14ac:dyDescent="0.15">
      <c r="BA1101" s="2"/>
    </row>
    <row r="1102" spans="53:53" x14ac:dyDescent="0.15">
      <c r="BA1102" s="2"/>
    </row>
    <row r="1103" spans="53:53" x14ac:dyDescent="0.15">
      <c r="BA1103" s="2"/>
    </row>
    <row r="1104" spans="53:53" x14ac:dyDescent="0.15">
      <c r="BA1104" s="2"/>
    </row>
    <row r="1105" spans="53:53" x14ac:dyDescent="0.15">
      <c r="BA1105" s="2"/>
    </row>
    <row r="1106" spans="53:53" x14ac:dyDescent="0.15">
      <c r="BA1106" s="2"/>
    </row>
    <row r="1107" spans="53:53" x14ac:dyDescent="0.15">
      <c r="BA1107" s="2"/>
    </row>
    <row r="1108" spans="53:53" x14ac:dyDescent="0.15">
      <c r="BA1108" s="2"/>
    </row>
    <row r="1109" spans="53:53" x14ac:dyDescent="0.15">
      <c r="BA1109" s="2"/>
    </row>
    <row r="1110" spans="53:53" x14ac:dyDescent="0.15">
      <c r="BA1110" s="2"/>
    </row>
    <row r="1111" spans="53:53" x14ac:dyDescent="0.15">
      <c r="BA1111" s="2"/>
    </row>
    <row r="1112" spans="53:53" x14ac:dyDescent="0.15">
      <c r="BA1112" s="2"/>
    </row>
    <row r="1113" spans="53:53" x14ac:dyDescent="0.15">
      <c r="BA1113" s="2"/>
    </row>
    <row r="1114" spans="53:53" x14ac:dyDescent="0.15">
      <c r="BA1114" s="2"/>
    </row>
    <row r="1115" spans="53:53" x14ac:dyDescent="0.15">
      <c r="BA1115" s="2"/>
    </row>
    <row r="1116" spans="53:53" x14ac:dyDescent="0.15">
      <c r="BA1116" s="2"/>
    </row>
    <row r="1117" spans="53:53" x14ac:dyDescent="0.15">
      <c r="BA1117" s="2"/>
    </row>
    <row r="1118" spans="53:53" x14ac:dyDescent="0.15">
      <c r="BA1118" s="2"/>
    </row>
    <row r="1119" spans="53:53" x14ac:dyDescent="0.15">
      <c r="BA1119" s="2"/>
    </row>
    <row r="1120" spans="53:53" x14ac:dyDescent="0.15">
      <c r="BA1120" s="2"/>
    </row>
    <row r="1121" spans="53:53" x14ac:dyDescent="0.15">
      <c r="BA1121" s="2"/>
    </row>
    <row r="1122" spans="53:53" x14ac:dyDescent="0.15">
      <c r="BA1122" s="2"/>
    </row>
    <row r="1123" spans="53:53" x14ac:dyDescent="0.15">
      <c r="BA1123" s="2"/>
    </row>
    <row r="1124" spans="53:53" x14ac:dyDescent="0.15">
      <c r="BA1124" s="2"/>
    </row>
    <row r="1125" spans="53:53" x14ac:dyDescent="0.15">
      <c r="BA1125" s="2"/>
    </row>
    <row r="1126" spans="53:53" x14ac:dyDescent="0.15">
      <c r="BA1126" s="2"/>
    </row>
    <row r="1127" spans="53:53" x14ac:dyDescent="0.15">
      <c r="BA1127" s="2"/>
    </row>
    <row r="1128" spans="53:53" x14ac:dyDescent="0.15">
      <c r="BA1128" s="2"/>
    </row>
    <row r="1129" spans="53:53" x14ac:dyDescent="0.15">
      <c r="BA1129" s="2"/>
    </row>
    <row r="1130" spans="53:53" x14ac:dyDescent="0.15">
      <c r="BA1130" s="2"/>
    </row>
    <row r="1131" spans="53:53" x14ac:dyDescent="0.15">
      <c r="BA1131" s="2"/>
    </row>
    <row r="1132" spans="53:53" x14ac:dyDescent="0.15">
      <c r="BA1132" s="2"/>
    </row>
    <row r="1133" spans="53:53" x14ac:dyDescent="0.15">
      <c r="BA1133" s="2"/>
    </row>
    <row r="1134" spans="53:53" x14ac:dyDescent="0.15">
      <c r="BA1134" s="2"/>
    </row>
    <row r="1135" spans="53:53" x14ac:dyDescent="0.15">
      <c r="BA1135" s="2"/>
    </row>
    <row r="1136" spans="53:53" x14ac:dyDescent="0.15">
      <c r="BA1136" s="2"/>
    </row>
    <row r="1137" spans="53:53" x14ac:dyDescent="0.15">
      <c r="BA1137" s="2"/>
    </row>
    <row r="1138" spans="53:53" x14ac:dyDescent="0.15">
      <c r="BA1138" s="2"/>
    </row>
    <row r="1139" spans="53:53" x14ac:dyDescent="0.15">
      <c r="BA1139" s="2"/>
    </row>
    <row r="1140" spans="53:53" x14ac:dyDescent="0.15">
      <c r="BA1140" s="2"/>
    </row>
    <row r="1141" spans="53:53" x14ac:dyDescent="0.15">
      <c r="BA1141" s="2"/>
    </row>
    <row r="1142" spans="53:53" x14ac:dyDescent="0.15">
      <c r="BA1142" s="2"/>
    </row>
    <row r="1143" spans="53:53" x14ac:dyDescent="0.15">
      <c r="BA1143" s="2"/>
    </row>
    <row r="1144" spans="53:53" x14ac:dyDescent="0.15">
      <c r="BA1144" s="2"/>
    </row>
    <row r="1145" spans="53:53" x14ac:dyDescent="0.15">
      <c r="BA1145" s="2"/>
    </row>
    <row r="1146" spans="53:53" x14ac:dyDescent="0.15">
      <c r="BA1146" s="2"/>
    </row>
    <row r="1147" spans="53:53" x14ac:dyDescent="0.15">
      <c r="BA1147" s="2"/>
    </row>
    <row r="1148" spans="53:53" x14ac:dyDescent="0.15">
      <c r="BA1148" s="2"/>
    </row>
    <row r="1149" spans="53:53" x14ac:dyDescent="0.15">
      <c r="BA1149" s="2"/>
    </row>
    <row r="1150" spans="53:53" x14ac:dyDescent="0.15">
      <c r="BA1150" s="2"/>
    </row>
    <row r="1151" spans="53:53" x14ac:dyDescent="0.15">
      <c r="BA1151" s="2"/>
    </row>
    <row r="1152" spans="53:53" x14ac:dyDescent="0.15">
      <c r="BA1152" s="2"/>
    </row>
    <row r="1153" spans="53:53" x14ac:dyDescent="0.15">
      <c r="BA1153" s="2"/>
    </row>
    <row r="1154" spans="53:53" x14ac:dyDescent="0.15">
      <c r="BA1154" s="2"/>
    </row>
    <row r="1155" spans="53:53" x14ac:dyDescent="0.15">
      <c r="BA1155" s="2"/>
    </row>
    <row r="1156" spans="53:53" x14ac:dyDescent="0.15">
      <c r="BA1156" s="2"/>
    </row>
    <row r="1157" spans="53:53" x14ac:dyDescent="0.15">
      <c r="BA1157" s="2"/>
    </row>
    <row r="1158" spans="53:53" x14ac:dyDescent="0.15">
      <c r="BA1158" s="2"/>
    </row>
    <row r="1159" spans="53:53" x14ac:dyDescent="0.15">
      <c r="BA1159" s="2"/>
    </row>
    <row r="1160" spans="53:53" x14ac:dyDescent="0.15">
      <c r="BA1160" s="2"/>
    </row>
    <row r="1161" spans="53:53" x14ac:dyDescent="0.15">
      <c r="BA1161" s="2"/>
    </row>
    <row r="1162" spans="53:53" x14ac:dyDescent="0.15">
      <c r="BA1162" s="2"/>
    </row>
    <row r="1163" spans="53:53" x14ac:dyDescent="0.15">
      <c r="BA1163" s="2"/>
    </row>
    <row r="1164" spans="53:53" x14ac:dyDescent="0.15">
      <c r="BA1164" s="2"/>
    </row>
    <row r="1165" spans="53:53" x14ac:dyDescent="0.15">
      <c r="BA1165" s="2"/>
    </row>
    <row r="1166" spans="53:53" x14ac:dyDescent="0.15">
      <c r="BA1166" s="2"/>
    </row>
    <row r="1167" spans="53:53" x14ac:dyDescent="0.15">
      <c r="BA1167" s="2"/>
    </row>
    <row r="1168" spans="53:53" x14ac:dyDescent="0.15">
      <c r="BA1168" s="2"/>
    </row>
    <row r="1169" spans="53:53" x14ac:dyDescent="0.15">
      <c r="BA1169" s="2"/>
    </row>
    <row r="1170" spans="53:53" x14ac:dyDescent="0.15">
      <c r="BA1170" s="2"/>
    </row>
    <row r="1171" spans="53:53" x14ac:dyDescent="0.15">
      <c r="BA1171" s="2"/>
    </row>
    <row r="1172" spans="53:53" x14ac:dyDescent="0.15">
      <c r="BA1172" s="2"/>
    </row>
    <row r="1173" spans="53:53" x14ac:dyDescent="0.15">
      <c r="BA1173" s="2"/>
    </row>
    <row r="1174" spans="53:53" x14ac:dyDescent="0.15">
      <c r="BA1174" s="2"/>
    </row>
    <row r="1175" spans="53:53" x14ac:dyDescent="0.15">
      <c r="BA1175" s="2"/>
    </row>
    <row r="1176" spans="53:53" x14ac:dyDescent="0.15">
      <c r="BA1176" s="2"/>
    </row>
    <row r="1177" spans="53:53" x14ac:dyDescent="0.15">
      <c r="BA1177" s="2"/>
    </row>
    <row r="1178" spans="53:53" x14ac:dyDescent="0.15">
      <c r="BA1178" s="2"/>
    </row>
    <row r="1179" spans="53:53" x14ac:dyDescent="0.15">
      <c r="BA1179" s="2"/>
    </row>
    <row r="1180" spans="53:53" x14ac:dyDescent="0.15">
      <c r="BA1180" s="2"/>
    </row>
    <row r="1181" spans="53:53" x14ac:dyDescent="0.15">
      <c r="BA1181" s="2"/>
    </row>
    <row r="1182" spans="53:53" x14ac:dyDescent="0.15">
      <c r="BA1182" s="2"/>
    </row>
    <row r="1183" spans="53:53" x14ac:dyDescent="0.15">
      <c r="BA1183" s="2"/>
    </row>
    <row r="1184" spans="53:53" x14ac:dyDescent="0.15">
      <c r="BA1184" s="2"/>
    </row>
    <row r="1185" spans="53:53" x14ac:dyDescent="0.15">
      <c r="BA1185" s="2"/>
    </row>
    <row r="1186" spans="53:53" x14ac:dyDescent="0.15">
      <c r="BA1186" s="2"/>
    </row>
    <row r="1187" spans="53:53" x14ac:dyDescent="0.15">
      <c r="BA1187" s="2"/>
    </row>
    <row r="1188" spans="53:53" x14ac:dyDescent="0.15">
      <c r="BA1188" s="2"/>
    </row>
    <row r="1189" spans="53:53" x14ac:dyDescent="0.15">
      <c r="BA1189" s="2"/>
    </row>
    <row r="1190" spans="53:53" x14ac:dyDescent="0.15">
      <c r="BA1190" s="2"/>
    </row>
    <row r="1191" spans="53:53" x14ac:dyDescent="0.15">
      <c r="BA1191" s="2"/>
    </row>
    <row r="1192" spans="53:53" x14ac:dyDescent="0.15">
      <c r="BA1192" s="2"/>
    </row>
    <row r="1193" spans="53:53" x14ac:dyDescent="0.15">
      <c r="BA1193" s="2"/>
    </row>
    <row r="1194" spans="53:53" x14ac:dyDescent="0.15">
      <c r="BA1194" s="2"/>
    </row>
    <row r="1195" spans="53:53" x14ac:dyDescent="0.15">
      <c r="BA1195" s="2"/>
    </row>
    <row r="1196" spans="53:53" x14ac:dyDescent="0.15">
      <c r="BA1196" s="2"/>
    </row>
    <row r="1197" spans="53:53" x14ac:dyDescent="0.15">
      <c r="BA1197" s="2"/>
    </row>
    <row r="1198" spans="53:53" x14ac:dyDescent="0.15">
      <c r="BA1198" s="2"/>
    </row>
    <row r="1199" spans="53:53" x14ac:dyDescent="0.15">
      <c r="BA1199" s="2"/>
    </row>
    <row r="1200" spans="53:53" x14ac:dyDescent="0.15">
      <c r="BA1200" s="2"/>
    </row>
    <row r="1201" spans="53:53" x14ac:dyDescent="0.15">
      <c r="BA1201" s="2"/>
    </row>
    <row r="1202" spans="53:53" x14ac:dyDescent="0.15">
      <c r="BA1202" s="2"/>
    </row>
    <row r="1203" spans="53:53" x14ac:dyDescent="0.15">
      <c r="BA1203" s="2"/>
    </row>
    <row r="1204" spans="53:53" x14ac:dyDescent="0.15">
      <c r="BA1204" s="2"/>
    </row>
    <row r="1205" spans="53:53" x14ac:dyDescent="0.15">
      <c r="BA1205" s="2"/>
    </row>
    <row r="1206" spans="53:53" x14ac:dyDescent="0.15">
      <c r="BA1206" s="2"/>
    </row>
    <row r="1207" spans="53:53" x14ac:dyDescent="0.15">
      <c r="BA1207" s="2"/>
    </row>
    <row r="1208" spans="53:53" x14ac:dyDescent="0.15">
      <c r="BA1208" s="2"/>
    </row>
    <row r="1209" spans="53:53" x14ac:dyDescent="0.15">
      <c r="BA1209" s="2"/>
    </row>
    <row r="1210" spans="53:53" x14ac:dyDescent="0.15">
      <c r="BA1210" s="2"/>
    </row>
    <row r="1211" spans="53:53" x14ac:dyDescent="0.15">
      <c r="BA1211" s="2"/>
    </row>
    <row r="1212" spans="53:53" x14ac:dyDescent="0.15">
      <c r="BA1212" s="2"/>
    </row>
    <row r="1213" spans="53:53" x14ac:dyDescent="0.15">
      <c r="BA1213" s="2"/>
    </row>
    <row r="1214" spans="53:53" x14ac:dyDescent="0.15">
      <c r="BA1214" s="2"/>
    </row>
    <row r="1215" spans="53:53" x14ac:dyDescent="0.15">
      <c r="BA1215" s="2"/>
    </row>
    <row r="1216" spans="53:53" x14ac:dyDescent="0.15">
      <c r="BA1216" s="2"/>
    </row>
    <row r="1217" spans="53:53" x14ac:dyDescent="0.15">
      <c r="BA1217" s="2"/>
    </row>
    <row r="1218" spans="53:53" x14ac:dyDescent="0.15">
      <c r="BA1218" s="2"/>
    </row>
    <row r="1219" spans="53:53" x14ac:dyDescent="0.15">
      <c r="BA1219" s="2"/>
    </row>
    <row r="1220" spans="53:53" x14ac:dyDescent="0.15">
      <c r="BA1220" s="2"/>
    </row>
    <row r="1221" spans="53:53" x14ac:dyDescent="0.15">
      <c r="BA1221" s="2"/>
    </row>
    <row r="1222" spans="53:53" x14ac:dyDescent="0.15">
      <c r="BA1222" s="2"/>
    </row>
    <row r="1223" spans="53:53" x14ac:dyDescent="0.15">
      <c r="BA1223" s="2"/>
    </row>
    <row r="1224" spans="53:53" x14ac:dyDescent="0.15">
      <c r="BA1224" s="2"/>
    </row>
    <row r="1225" spans="53:53" x14ac:dyDescent="0.15">
      <c r="BA1225" s="2"/>
    </row>
    <row r="1226" spans="53:53" x14ac:dyDescent="0.15">
      <c r="BA1226" s="2"/>
    </row>
    <row r="1227" spans="53:53" x14ac:dyDescent="0.15">
      <c r="BA1227" s="2"/>
    </row>
    <row r="1228" spans="53:53" x14ac:dyDescent="0.15">
      <c r="BA1228" s="2"/>
    </row>
    <row r="1229" spans="53:53" x14ac:dyDescent="0.15">
      <c r="BA1229" s="2"/>
    </row>
    <row r="1230" spans="53:53" x14ac:dyDescent="0.15">
      <c r="BA1230" s="2"/>
    </row>
    <row r="1231" spans="53:53" x14ac:dyDescent="0.15">
      <c r="BA1231" s="2"/>
    </row>
    <row r="1232" spans="53:53" x14ac:dyDescent="0.15">
      <c r="BA1232" s="2"/>
    </row>
    <row r="1233" spans="53:53" x14ac:dyDescent="0.15">
      <c r="BA1233" s="2"/>
    </row>
    <row r="1234" spans="53:53" x14ac:dyDescent="0.15">
      <c r="BA1234" s="2"/>
    </row>
    <row r="1235" spans="53:53" x14ac:dyDescent="0.15">
      <c r="BA1235" s="2"/>
    </row>
    <row r="1236" spans="53:53" x14ac:dyDescent="0.15">
      <c r="BA1236" s="2"/>
    </row>
    <row r="1237" spans="53:53" x14ac:dyDescent="0.15">
      <c r="BA1237" s="2"/>
    </row>
    <row r="1238" spans="53:53" x14ac:dyDescent="0.15">
      <c r="BA1238" s="2"/>
    </row>
    <row r="1239" spans="53:53" x14ac:dyDescent="0.15">
      <c r="BA1239" s="2"/>
    </row>
    <row r="1240" spans="53:53" x14ac:dyDescent="0.15">
      <c r="BA1240" s="2"/>
    </row>
    <row r="1241" spans="53:53" x14ac:dyDescent="0.15">
      <c r="BA1241" s="2"/>
    </row>
    <row r="1242" spans="53:53" x14ac:dyDescent="0.15">
      <c r="BA1242" s="2"/>
    </row>
    <row r="1243" spans="53:53" x14ac:dyDescent="0.15">
      <c r="BA1243" s="2"/>
    </row>
    <row r="1244" spans="53:53" x14ac:dyDescent="0.15">
      <c r="BA1244" s="2"/>
    </row>
    <row r="1245" spans="53:53" x14ac:dyDescent="0.15">
      <c r="BA1245" s="2"/>
    </row>
    <row r="1246" spans="53:53" x14ac:dyDescent="0.15">
      <c r="BA1246" s="2"/>
    </row>
    <row r="1247" spans="53:53" x14ac:dyDescent="0.15">
      <c r="BA1247" s="2"/>
    </row>
    <row r="1248" spans="53:53" x14ac:dyDescent="0.15">
      <c r="BA1248" s="2"/>
    </row>
    <row r="1249" spans="53:53" x14ac:dyDescent="0.15">
      <c r="BA1249" s="2"/>
    </row>
    <row r="1250" spans="53:53" x14ac:dyDescent="0.15">
      <c r="BA1250" s="2"/>
    </row>
    <row r="1251" spans="53:53" x14ac:dyDescent="0.15">
      <c r="BA1251" s="2"/>
    </row>
    <row r="1252" spans="53:53" x14ac:dyDescent="0.15">
      <c r="BA1252" s="2"/>
    </row>
    <row r="1253" spans="53:53" x14ac:dyDescent="0.15">
      <c r="BA1253" s="2"/>
    </row>
    <row r="1254" spans="53:53" x14ac:dyDescent="0.15">
      <c r="BA1254" s="2"/>
    </row>
    <row r="1255" spans="53:53" x14ac:dyDescent="0.15">
      <c r="BA1255" s="2"/>
    </row>
    <row r="1256" spans="53:53" x14ac:dyDescent="0.15">
      <c r="BA1256" s="2"/>
    </row>
    <row r="1257" spans="53:53" x14ac:dyDescent="0.15">
      <c r="BA1257" s="2"/>
    </row>
    <row r="1258" spans="53:53" x14ac:dyDescent="0.15">
      <c r="BA1258" s="2"/>
    </row>
    <row r="1259" spans="53:53" x14ac:dyDescent="0.15">
      <c r="BA1259" s="2"/>
    </row>
    <row r="1260" spans="53:53" x14ac:dyDescent="0.15">
      <c r="BA1260" s="2"/>
    </row>
    <row r="1261" spans="53:53" x14ac:dyDescent="0.15">
      <c r="BA1261" s="2"/>
    </row>
    <row r="1262" spans="53:53" x14ac:dyDescent="0.15">
      <c r="BA1262" s="2"/>
    </row>
    <row r="1263" spans="53:53" x14ac:dyDescent="0.15">
      <c r="BA1263" s="2"/>
    </row>
    <row r="1264" spans="53:53" x14ac:dyDescent="0.15">
      <c r="BA1264" s="2"/>
    </row>
    <row r="1265" spans="53:53" x14ac:dyDescent="0.15">
      <c r="BA1265" s="2"/>
    </row>
    <row r="1266" spans="53:53" x14ac:dyDescent="0.15">
      <c r="BA1266" s="2"/>
    </row>
    <row r="1267" spans="53:53" x14ac:dyDescent="0.15">
      <c r="BA1267" s="2"/>
    </row>
    <row r="1268" spans="53:53" x14ac:dyDescent="0.15">
      <c r="BA1268" s="2"/>
    </row>
    <row r="1269" spans="53:53" x14ac:dyDescent="0.15">
      <c r="BA1269" s="2"/>
    </row>
    <row r="1270" spans="53:53" x14ac:dyDescent="0.15">
      <c r="BA1270" s="2"/>
    </row>
    <row r="1271" spans="53:53" x14ac:dyDescent="0.15">
      <c r="BA1271" s="2"/>
    </row>
    <row r="1272" spans="53:53" x14ac:dyDescent="0.15">
      <c r="BA1272" s="2"/>
    </row>
    <row r="1273" spans="53:53" x14ac:dyDescent="0.15">
      <c r="BA1273" s="2"/>
    </row>
    <row r="1274" spans="53:53" x14ac:dyDescent="0.15">
      <c r="BA1274" s="2"/>
    </row>
    <row r="1275" spans="53:53" x14ac:dyDescent="0.15">
      <c r="BA1275" s="2"/>
    </row>
    <row r="1276" spans="53:53" x14ac:dyDescent="0.15">
      <c r="BA1276" s="2"/>
    </row>
    <row r="1277" spans="53:53" x14ac:dyDescent="0.15">
      <c r="BA1277" s="2"/>
    </row>
    <row r="1278" spans="53:53" x14ac:dyDescent="0.15">
      <c r="BA1278" s="2"/>
    </row>
    <row r="1279" spans="53:53" x14ac:dyDescent="0.15">
      <c r="BA1279" s="2"/>
    </row>
    <row r="1280" spans="53:53" x14ac:dyDescent="0.15">
      <c r="BA1280" s="2"/>
    </row>
    <row r="1281" spans="53:53" x14ac:dyDescent="0.15">
      <c r="BA1281" s="2"/>
    </row>
    <row r="1282" spans="53:53" x14ac:dyDescent="0.15">
      <c r="BA1282" s="2"/>
    </row>
    <row r="1283" spans="53:53" x14ac:dyDescent="0.15">
      <c r="BA1283" s="2"/>
    </row>
    <row r="1284" spans="53:53" x14ac:dyDescent="0.15">
      <c r="BA1284" s="2"/>
    </row>
    <row r="1285" spans="53:53" x14ac:dyDescent="0.15">
      <c r="BA1285" s="2"/>
    </row>
    <row r="1286" spans="53:53" x14ac:dyDescent="0.15">
      <c r="BA1286" s="2"/>
    </row>
    <row r="1287" spans="53:53" x14ac:dyDescent="0.15">
      <c r="BA1287" s="2"/>
    </row>
    <row r="1288" spans="53:53" x14ac:dyDescent="0.15">
      <c r="BA1288" s="2"/>
    </row>
    <row r="1289" spans="53:53" x14ac:dyDescent="0.15">
      <c r="BA1289" s="2"/>
    </row>
    <row r="1290" spans="53:53" x14ac:dyDescent="0.15">
      <c r="BA1290" s="2"/>
    </row>
    <row r="1291" spans="53:53" x14ac:dyDescent="0.15">
      <c r="BA1291" s="2"/>
    </row>
    <row r="1292" spans="53:53" x14ac:dyDescent="0.15">
      <c r="BA1292" s="2"/>
    </row>
    <row r="1293" spans="53:53" x14ac:dyDescent="0.15">
      <c r="BA1293" s="2"/>
    </row>
    <row r="1294" spans="53:53" x14ac:dyDescent="0.15">
      <c r="BA1294" s="2"/>
    </row>
    <row r="1295" spans="53:53" x14ac:dyDescent="0.15">
      <c r="BA1295" s="2"/>
    </row>
    <row r="1296" spans="53:53" x14ac:dyDescent="0.15">
      <c r="BA1296" s="2"/>
    </row>
    <row r="1297" spans="53:53" x14ac:dyDescent="0.15">
      <c r="BA1297" s="2"/>
    </row>
    <row r="1298" spans="53:53" x14ac:dyDescent="0.15">
      <c r="BA1298" s="2"/>
    </row>
    <row r="1299" spans="53:53" x14ac:dyDescent="0.15">
      <c r="BA1299" s="2"/>
    </row>
    <row r="1300" spans="53:53" x14ac:dyDescent="0.15">
      <c r="BA1300" s="2"/>
    </row>
    <row r="1301" spans="53:53" x14ac:dyDescent="0.15">
      <c r="BA1301" s="2"/>
    </row>
    <row r="1302" spans="53:53" x14ac:dyDescent="0.15">
      <c r="BA1302" s="2"/>
    </row>
    <row r="1303" spans="53:53" x14ac:dyDescent="0.15">
      <c r="BA1303" s="2"/>
    </row>
    <row r="1304" spans="53:53" x14ac:dyDescent="0.15">
      <c r="BA1304" s="2"/>
    </row>
    <row r="1305" spans="53:53" x14ac:dyDescent="0.15">
      <c r="BA1305" s="2"/>
    </row>
    <row r="1306" spans="53:53" x14ac:dyDescent="0.15">
      <c r="BA1306" s="2"/>
    </row>
    <row r="1307" spans="53:53" x14ac:dyDescent="0.15">
      <c r="BA1307" s="2"/>
    </row>
    <row r="1308" spans="53:53" x14ac:dyDescent="0.15">
      <c r="BA1308" s="2"/>
    </row>
    <row r="1309" spans="53:53" x14ac:dyDescent="0.15">
      <c r="BA1309" s="2"/>
    </row>
    <row r="1310" spans="53:53" x14ac:dyDescent="0.15">
      <c r="BA1310" s="2"/>
    </row>
    <row r="1311" spans="53:53" x14ac:dyDescent="0.15">
      <c r="BA1311" s="2"/>
    </row>
    <row r="1312" spans="53:53" x14ac:dyDescent="0.15">
      <c r="BA1312" s="2"/>
    </row>
    <row r="1313" spans="53:53" x14ac:dyDescent="0.15">
      <c r="BA1313" s="2"/>
    </row>
    <row r="1314" spans="53:53" x14ac:dyDescent="0.15">
      <c r="BA1314" s="2"/>
    </row>
    <row r="1315" spans="53:53" x14ac:dyDescent="0.15">
      <c r="BA1315" s="2"/>
    </row>
    <row r="1316" spans="53:53" x14ac:dyDescent="0.15">
      <c r="BA1316" s="2"/>
    </row>
    <row r="1317" spans="53:53" x14ac:dyDescent="0.15">
      <c r="BA1317" s="2"/>
    </row>
    <row r="1318" spans="53:53" x14ac:dyDescent="0.15">
      <c r="BA1318" s="2"/>
    </row>
    <row r="1319" spans="53:53" x14ac:dyDescent="0.15">
      <c r="BA1319" s="2"/>
    </row>
    <row r="1320" spans="53:53" x14ac:dyDescent="0.15">
      <c r="BA1320" s="2"/>
    </row>
    <row r="1321" spans="53:53" x14ac:dyDescent="0.15">
      <c r="BA1321" s="2"/>
    </row>
    <row r="1322" spans="53:53" x14ac:dyDescent="0.15">
      <c r="BA1322" s="2"/>
    </row>
    <row r="1323" spans="53:53" x14ac:dyDescent="0.15">
      <c r="BA1323" s="2"/>
    </row>
    <row r="1324" spans="53:53" x14ac:dyDescent="0.15">
      <c r="BA1324" s="2"/>
    </row>
    <row r="1325" spans="53:53" x14ac:dyDescent="0.15">
      <c r="BA1325" s="2"/>
    </row>
    <row r="1326" spans="53:53" x14ac:dyDescent="0.15">
      <c r="BA1326" s="2"/>
    </row>
    <row r="1327" spans="53:53" x14ac:dyDescent="0.15">
      <c r="BA1327" s="2"/>
    </row>
    <row r="1328" spans="53:53" x14ac:dyDescent="0.15">
      <c r="BA1328" s="2"/>
    </row>
    <row r="1329" spans="53:53" x14ac:dyDescent="0.15">
      <c r="BA1329" s="2"/>
    </row>
    <row r="1330" spans="53:53" x14ac:dyDescent="0.15">
      <c r="BA1330" s="2"/>
    </row>
    <row r="1331" spans="53:53" x14ac:dyDescent="0.15">
      <c r="BA1331" s="2"/>
    </row>
    <row r="1332" spans="53:53" x14ac:dyDescent="0.15">
      <c r="BA1332" s="2"/>
    </row>
    <row r="1333" spans="53:53" x14ac:dyDescent="0.15">
      <c r="BA1333" s="2"/>
    </row>
    <row r="1334" spans="53:53" x14ac:dyDescent="0.15">
      <c r="BA1334" s="2"/>
    </row>
    <row r="1335" spans="53:53" x14ac:dyDescent="0.15">
      <c r="BA1335" s="2"/>
    </row>
    <row r="1336" spans="53:53" x14ac:dyDescent="0.15">
      <c r="BA1336" s="2"/>
    </row>
    <row r="1337" spans="53:53" x14ac:dyDescent="0.15">
      <c r="BA1337" s="2"/>
    </row>
    <row r="1338" spans="53:53" x14ac:dyDescent="0.15">
      <c r="BA1338" s="2"/>
    </row>
    <row r="1339" spans="53:53" x14ac:dyDescent="0.15">
      <c r="BA1339" s="2"/>
    </row>
    <row r="1340" spans="53:53" x14ac:dyDescent="0.15">
      <c r="BA1340" s="2"/>
    </row>
    <row r="1341" spans="53:53" x14ac:dyDescent="0.15">
      <c r="BA1341" s="2"/>
    </row>
    <row r="1342" spans="53:53" x14ac:dyDescent="0.15">
      <c r="BA1342" s="2"/>
    </row>
    <row r="1343" spans="53:53" x14ac:dyDescent="0.15">
      <c r="BA1343" s="2"/>
    </row>
    <row r="1344" spans="53:53" x14ac:dyDescent="0.15">
      <c r="BA1344" s="2"/>
    </row>
    <row r="1345" spans="53:53" x14ac:dyDescent="0.15">
      <c r="BA1345" s="2"/>
    </row>
    <row r="1346" spans="53:53" x14ac:dyDescent="0.15">
      <c r="BA1346" s="2"/>
    </row>
    <row r="1347" spans="53:53" x14ac:dyDescent="0.15">
      <c r="BA1347" s="2"/>
    </row>
    <row r="1348" spans="53:53" x14ac:dyDescent="0.15">
      <c r="BA1348" s="2"/>
    </row>
    <row r="1349" spans="53:53" x14ac:dyDescent="0.15">
      <c r="BA1349" s="2"/>
    </row>
    <row r="1350" spans="53:53" x14ac:dyDescent="0.15">
      <c r="BA1350" s="2"/>
    </row>
    <row r="1351" spans="53:53" x14ac:dyDescent="0.15">
      <c r="BA1351" s="2"/>
    </row>
    <row r="1352" spans="53:53" x14ac:dyDescent="0.15">
      <c r="BA1352" s="2"/>
    </row>
    <row r="1353" spans="53:53" x14ac:dyDescent="0.15">
      <c r="BA1353" s="2"/>
    </row>
    <row r="1354" spans="53:53" x14ac:dyDescent="0.15">
      <c r="BA1354" s="2"/>
    </row>
    <row r="1355" spans="53:53" x14ac:dyDescent="0.15">
      <c r="BA1355" s="2"/>
    </row>
    <row r="1356" spans="53:53" x14ac:dyDescent="0.15">
      <c r="BA1356" s="2"/>
    </row>
    <row r="1357" spans="53:53" x14ac:dyDescent="0.15">
      <c r="BA1357" s="2"/>
    </row>
    <row r="1358" spans="53:53" x14ac:dyDescent="0.15">
      <c r="BA1358" s="2"/>
    </row>
    <row r="1359" spans="53:53" x14ac:dyDescent="0.15">
      <c r="BA1359" s="2"/>
    </row>
    <row r="1360" spans="53:53" x14ac:dyDescent="0.15">
      <c r="BA1360" s="2"/>
    </row>
    <row r="1361" spans="53:53" x14ac:dyDescent="0.15">
      <c r="BA1361" s="2"/>
    </row>
    <row r="1362" spans="53:53" x14ac:dyDescent="0.15">
      <c r="BA1362" s="2"/>
    </row>
    <row r="1363" spans="53:53" x14ac:dyDescent="0.15">
      <c r="BA1363" s="2"/>
    </row>
    <row r="1364" spans="53:53" x14ac:dyDescent="0.15">
      <c r="BA1364" s="2"/>
    </row>
    <row r="1365" spans="53:53" x14ac:dyDescent="0.15">
      <c r="BA1365" s="2"/>
    </row>
    <row r="1366" spans="53:53" x14ac:dyDescent="0.15">
      <c r="BA1366" s="2"/>
    </row>
    <row r="1367" spans="53:53" x14ac:dyDescent="0.15">
      <c r="BA1367" s="2"/>
    </row>
    <row r="1368" spans="53:53" x14ac:dyDescent="0.15">
      <c r="BA1368" s="2"/>
    </row>
    <row r="1369" spans="53:53" x14ac:dyDescent="0.15">
      <c r="BA1369" s="2"/>
    </row>
    <row r="1370" spans="53:53" x14ac:dyDescent="0.15">
      <c r="BA1370" s="2"/>
    </row>
    <row r="1371" spans="53:53" x14ac:dyDescent="0.15">
      <c r="BA1371" s="2"/>
    </row>
    <row r="1372" spans="53:53" x14ac:dyDescent="0.15">
      <c r="BA1372" s="2"/>
    </row>
    <row r="1373" spans="53:53" x14ac:dyDescent="0.15">
      <c r="BA1373" s="2"/>
    </row>
    <row r="1374" spans="53:53" x14ac:dyDescent="0.15">
      <c r="BA1374" s="2"/>
    </row>
    <row r="1375" spans="53:53" x14ac:dyDescent="0.15">
      <c r="BA1375" s="2"/>
    </row>
    <row r="1376" spans="53:53" x14ac:dyDescent="0.15">
      <c r="BA1376" s="2"/>
    </row>
    <row r="1377" spans="53:53" x14ac:dyDescent="0.15">
      <c r="BA1377" s="2"/>
    </row>
    <row r="1378" spans="53:53" x14ac:dyDescent="0.15">
      <c r="BA1378" s="2"/>
    </row>
    <row r="1379" spans="53:53" x14ac:dyDescent="0.15">
      <c r="BA1379" s="2"/>
    </row>
    <row r="1380" spans="53:53" x14ac:dyDescent="0.15">
      <c r="BA1380" s="2"/>
    </row>
    <row r="1381" spans="53:53" x14ac:dyDescent="0.15">
      <c r="BA1381" s="2"/>
    </row>
    <row r="1382" spans="53:53" x14ac:dyDescent="0.15">
      <c r="BA1382" s="2"/>
    </row>
    <row r="1383" spans="53:53" x14ac:dyDescent="0.15">
      <c r="BA1383" s="2"/>
    </row>
    <row r="1384" spans="53:53" x14ac:dyDescent="0.15">
      <c r="BA1384" s="2"/>
    </row>
    <row r="1385" spans="53:53" x14ac:dyDescent="0.15">
      <c r="BA1385" s="2"/>
    </row>
    <row r="1386" spans="53:53" x14ac:dyDescent="0.15">
      <c r="BA1386" s="2"/>
    </row>
    <row r="1387" spans="53:53" x14ac:dyDescent="0.15">
      <c r="BA1387" s="2"/>
    </row>
    <row r="1388" spans="53:53" x14ac:dyDescent="0.15">
      <c r="BA1388" s="2"/>
    </row>
    <row r="1389" spans="53:53" x14ac:dyDescent="0.15">
      <c r="BA1389" s="2"/>
    </row>
    <row r="1390" spans="53:53" x14ac:dyDescent="0.15">
      <c r="BA1390" s="2"/>
    </row>
    <row r="1391" spans="53:53" x14ac:dyDescent="0.15">
      <c r="BA1391" s="2"/>
    </row>
    <row r="1392" spans="53:53" x14ac:dyDescent="0.15">
      <c r="BA1392" s="2"/>
    </row>
    <row r="1393" spans="53:53" x14ac:dyDescent="0.15">
      <c r="BA1393" s="2"/>
    </row>
    <row r="1394" spans="53:53" x14ac:dyDescent="0.15">
      <c r="BA1394" s="2"/>
    </row>
    <row r="1395" spans="53:53" x14ac:dyDescent="0.15">
      <c r="BA1395" s="2"/>
    </row>
    <row r="1396" spans="53:53" x14ac:dyDescent="0.15">
      <c r="BA1396" s="2"/>
    </row>
    <row r="1397" spans="53:53" x14ac:dyDescent="0.15">
      <c r="BA1397" s="2"/>
    </row>
    <row r="1398" spans="53:53" x14ac:dyDescent="0.15">
      <c r="BA1398" s="2"/>
    </row>
    <row r="1399" spans="53:53" x14ac:dyDescent="0.15">
      <c r="BA1399" s="2"/>
    </row>
    <row r="1400" spans="53:53" x14ac:dyDescent="0.15">
      <c r="BA1400" s="2"/>
    </row>
    <row r="1401" spans="53:53" x14ac:dyDescent="0.15">
      <c r="BA1401" s="2"/>
    </row>
    <row r="1402" spans="53:53" x14ac:dyDescent="0.15">
      <c r="BA1402" s="2"/>
    </row>
    <row r="1403" spans="53:53" x14ac:dyDescent="0.15">
      <c r="BA1403" s="2"/>
    </row>
    <row r="1404" spans="53:53" x14ac:dyDescent="0.15">
      <c r="BA1404" s="2"/>
    </row>
    <row r="1405" spans="53:53" x14ac:dyDescent="0.15">
      <c r="BA1405" s="2"/>
    </row>
    <row r="1406" spans="53:53" x14ac:dyDescent="0.15">
      <c r="BA1406" s="2"/>
    </row>
    <row r="1407" spans="53:53" x14ac:dyDescent="0.15">
      <c r="BA1407" s="2"/>
    </row>
    <row r="1408" spans="53:53" x14ac:dyDescent="0.15">
      <c r="BA1408" s="2"/>
    </row>
    <row r="1409" spans="53:53" x14ac:dyDescent="0.15">
      <c r="BA1409" s="2"/>
    </row>
    <row r="1410" spans="53:53" x14ac:dyDescent="0.15">
      <c r="BA1410" s="2"/>
    </row>
    <row r="1411" spans="53:53" x14ac:dyDescent="0.15">
      <c r="BA1411" s="2"/>
    </row>
    <row r="1412" spans="53:53" x14ac:dyDescent="0.15">
      <c r="BA1412" s="2"/>
    </row>
    <row r="1413" spans="53:53" x14ac:dyDescent="0.15">
      <c r="BA1413" s="2"/>
    </row>
    <row r="1414" spans="53:53" x14ac:dyDescent="0.15">
      <c r="BA1414" s="2"/>
    </row>
    <row r="1415" spans="53:53" x14ac:dyDescent="0.15">
      <c r="BA1415" s="2"/>
    </row>
    <row r="1416" spans="53:53" x14ac:dyDescent="0.15">
      <c r="BA1416" s="2"/>
    </row>
    <row r="1417" spans="53:53" x14ac:dyDescent="0.15">
      <c r="BA1417" s="2"/>
    </row>
    <row r="1418" spans="53:53" x14ac:dyDescent="0.15">
      <c r="BA1418" s="2"/>
    </row>
    <row r="1419" spans="53:53" x14ac:dyDescent="0.15">
      <c r="BA1419" s="2"/>
    </row>
    <row r="1420" spans="53:53" x14ac:dyDescent="0.15">
      <c r="BA1420" s="2"/>
    </row>
    <row r="1421" spans="53:53" x14ac:dyDescent="0.15">
      <c r="BA1421" s="2"/>
    </row>
    <row r="1422" spans="53:53" x14ac:dyDescent="0.15">
      <c r="BA1422" s="2"/>
    </row>
    <row r="1423" spans="53:53" x14ac:dyDescent="0.15">
      <c r="BA1423" s="2"/>
    </row>
    <row r="1424" spans="53:53" x14ac:dyDescent="0.15">
      <c r="BA1424" s="2"/>
    </row>
    <row r="1425" spans="53:53" x14ac:dyDescent="0.15">
      <c r="BA1425" s="2"/>
    </row>
    <row r="1426" spans="53:53" x14ac:dyDescent="0.15">
      <c r="BA1426" s="2"/>
    </row>
    <row r="1427" spans="53:53" x14ac:dyDescent="0.15">
      <c r="BA1427" s="2"/>
    </row>
    <row r="1428" spans="53:53" x14ac:dyDescent="0.15">
      <c r="BA1428" s="2"/>
    </row>
    <row r="1429" spans="53:53" x14ac:dyDescent="0.15">
      <c r="BA1429" s="2"/>
    </row>
    <row r="1430" spans="53:53" x14ac:dyDescent="0.15">
      <c r="BA1430" s="2"/>
    </row>
    <row r="1431" spans="53:53" x14ac:dyDescent="0.15">
      <c r="BA1431" s="2"/>
    </row>
    <row r="1432" spans="53:53" x14ac:dyDescent="0.15">
      <c r="BA1432" s="2"/>
    </row>
    <row r="1433" spans="53:53" x14ac:dyDescent="0.15">
      <c r="BA1433" s="2"/>
    </row>
    <row r="1434" spans="53:53" x14ac:dyDescent="0.15">
      <c r="BA1434" s="2"/>
    </row>
    <row r="1435" spans="53:53" x14ac:dyDescent="0.15">
      <c r="BA1435" s="2"/>
    </row>
    <row r="1436" spans="53:53" x14ac:dyDescent="0.15">
      <c r="BA1436" s="2"/>
    </row>
    <row r="1437" spans="53:53" x14ac:dyDescent="0.15">
      <c r="BA1437" s="2"/>
    </row>
    <row r="1438" spans="53:53" x14ac:dyDescent="0.15">
      <c r="BA1438" s="2"/>
    </row>
    <row r="1439" spans="53:53" x14ac:dyDescent="0.15">
      <c r="BA1439" s="2"/>
    </row>
    <row r="1440" spans="53:53" x14ac:dyDescent="0.15">
      <c r="BA1440" s="2"/>
    </row>
    <row r="1441" spans="53:53" x14ac:dyDescent="0.15">
      <c r="BA1441" s="2"/>
    </row>
    <row r="1442" spans="53:53" x14ac:dyDescent="0.15">
      <c r="BA1442" s="2"/>
    </row>
    <row r="1443" spans="53:53" x14ac:dyDescent="0.15">
      <c r="BA1443" s="2"/>
    </row>
    <row r="1444" spans="53:53" x14ac:dyDescent="0.15">
      <c r="BA1444" s="2"/>
    </row>
    <row r="1445" spans="53:53" x14ac:dyDescent="0.15">
      <c r="BA1445" s="2"/>
    </row>
    <row r="1446" spans="53:53" x14ac:dyDescent="0.15">
      <c r="BA1446" s="2"/>
    </row>
    <row r="1447" spans="53:53" x14ac:dyDescent="0.15">
      <c r="BA1447" s="2"/>
    </row>
    <row r="1448" spans="53:53" x14ac:dyDescent="0.15">
      <c r="BA1448" s="2"/>
    </row>
    <row r="1449" spans="53:53" x14ac:dyDescent="0.15">
      <c r="BA1449" s="2"/>
    </row>
    <row r="1450" spans="53:53" x14ac:dyDescent="0.15">
      <c r="BA1450" s="2"/>
    </row>
    <row r="1451" spans="53:53" x14ac:dyDescent="0.15">
      <c r="BA1451" s="2"/>
    </row>
    <row r="1452" spans="53:53" x14ac:dyDescent="0.15">
      <c r="BA1452" s="2"/>
    </row>
    <row r="1453" spans="53:53" x14ac:dyDescent="0.15">
      <c r="BA1453" s="2"/>
    </row>
    <row r="1454" spans="53:53" x14ac:dyDescent="0.15">
      <c r="BA1454" s="2"/>
    </row>
    <row r="1455" spans="53:53" x14ac:dyDescent="0.15">
      <c r="BA1455" s="2"/>
    </row>
    <row r="1456" spans="53:53" x14ac:dyDescent="0.15">
      <c r="BA1456" s="2"/>
    </row>
    <row r="1457" spans="53:53" x14ac:dyDescent="0.15">
      <c r="BA1457" s="3"/>
    </row>
    <row r="1458" spans="53:53" x14ac:dyDescent="0.15">
      <c r="BA1458" s="3"/>
    </row>
    <row r="1459" spans="53:53" x14ac:dyDescent="0.15">
      <c r="BA1459" s="3"/>
    </row>
    <row r="1460" spans="53:53" x14ac:dyDescent="0.15">
      <c r="BA1460" s="3"/>
    </row>
    <row r="1461" spans="53:53" x14ac:dyDescent="0.15">
      <c r="BA1461" s="3"/>
    </row>
    <row r="1462" spans="53:53" x14ac:dyDescent="0.15">
      <c r="BA1462" s="3"/>
    </row>
    <row r="1463" spans="53:53" x14ac:dyDescent="0.15">
      <c r="BA1463" s="3"/>
    </row>
    <row r="1464" spans="53:53" x14ac:dyDescent="0.15">
      <c r="BA1464" s="3"/>
    </row>
    <row r="1465" spans="53:53" x14ac:dyDescent="0.15">
      <c r="BA1465" s="3"/>
    </row>
    <row r="1466" spans="53:53" x14ac:dyDescent="0.15">
      <c r="BA1466" s="3"/>
    </row>
    <row r="1467" spans="53:53" x14ac:dyDescent="0.15">
      <c r="BA1467" s="3"/>
    </row>
    <row r="1468" spans="53:53" x14ac:dyDescent="0.15">
      <c r="BA1468" s="3"/>
    </row>
    <row r="1469" spans="53:53" x14ac:dyDescent="0.15">
      <c r="BA1469" s="3"/>
    </row>
    <row r="1470" spans="53:53" x14ac:dyDescent="0.15">
      <c r="BA1470" s="3"/>
    </row>
    <row r="1471" spans="53:53" x14ac:dyDescent="0.15">
      <c r="BA1471" s="3"/>
    </row>
    <row r="1472" spans="53:53" x14ac:dyDescent="0.15">
      <c r="BA1472" s="3"/>
    </row>
    <row r="1473" spans="53:53" x14ac:dyDescent="0.15">
      <c r="BA1473" s="3"/>
    </row>
    <row r="1474" spans="53:53" x14ac:dyDescent="0.15">
      <c r="BA1474" s="3"/>
    </row>
    <row r="1475" spans="53:53" x14ac:dyDescent="0.15">
      <c r="BA1475" s="3"/>
    </row>
    <row r="1476" spans="53:53" x14ac:dyDescent="0.15">
      <c r="BA1476" s="3"/>
    </row>
    <row r="1477" spans="53:53" x14ac:dyDescent="0.15">
      <c r="BA1477" s="3"/>
    </row>
    <row r="1478" spans="53:53" x14ac:dyDescent="0.15">
      <c r="BA1478" s="3"/>
    </row>
    <row r="1479" spans="53:53" x14ac:dyDescent="0.15">
      <c r="BA1479" s="3"/>
    </row>
    <row r="1480" spans="53:53" x14ac:dyDescent="0.15">
      <c r="BA1480" s="3"/>
    </row>
    <row r="1481" spans="53:53" x14ac:dyDescent="0.15">
      <c r="BA1481" s="3"/>
    </row>
    <row r="1482" spans="53:53" x14ac:dyDescent="0.15">
      <c r="BA1482" s="3"/>
    </row>
    <row r="1483" spans="53:53" x14ac:dyDescent="0.15">
      <c r="BA1483" s="3"/>
    </row>
    <row r="1484" spans="53:53" x14ac:dyDescent="0.15">
      <c r="BA1484" s="3"/>
    </row>
    <row r="1485" spans="53:53" x14ac:dyDescent="0.15">
      <c r="BA1485" s="3"/>
    </row>
    <row r="1486" spans="53:53" x14ac:dyDescent="0.15">
      <c r="BA1486" s="3"/>
    </row>
    <row r="1487" spans="53:53" x14ac:dyDescent="0.15">
      <c r="BA1487" s="3"/>
    </row>
    <row r="1488" spans="53:53" x14ac:dyDescent="0.15">
      <c r="BA1488" s="3"/>
    </row>
    <row r="1489" spans="53:53" x14ac:dyDescent="0.15">
      <c r="BA1489" s="3"/>
    </row>
    <row r="1490" spans="53:53" x14ac:dyDescent="0.15">
      <c r="BA1490" s="3"/>
    </row>
    <row r="1491" spans="53:53" x14ac:dyDescent="0.15">
      <c r="BA1491" s="3"/>
    </row>
    <row r="1492" spans="53:53" x14ac:dyDescent="0.15">
      <c r="BA1492" s="3"/>
    </row>
    <row r="1493" spans="53:53" x14ac:dyDescent="0.15">
      <c r="BA1493" s="3"/>
    </row>
    <row r="1494" spans="53:53" x14ac:dyDescent="0.15">
      <c r="BA1494" s="3"/>
    </row>
    <row r="1495" spans="53:53" x14ac:dyDescent="0.15">
      <c r="BA1495" s="3"/>
    </row>
    <row r="1496" spans="53:53" x14ac:dyDescent="0.15">
      <c r="BA1496" s="3"/>
    </row>
    <row r="1497" spans="53:53" x14ac:dyDescent="0.15">
      <c r="BA1497" s="3"/>
    </row>
    <row r="1498" spans="53:53" x14ac:dyDescent="0.15">
      <c r="BA1498" s="3"/>
    </row>
    <row r="1499" spans="53:53" x14ac:dyDescent="0.15">
      <c r="BA1499" s="3"/>
    </row>
    <row r="1500" spans="53:53" x14ac:dyDescent="0.15">
      <c r="BA1500" s="3"/>
    </row>
    <row r="1501" spans="53:53" x14ac:dyDescent="0.15">
      <c r="BA1501" s="3"/>
    </row>
    <row r="1502" spans="53:53" x14ac:dyDescent="0.15">
      <c r="BA1502" s="3"/>
    </row>
    <row r="1503" spans="53:53" x14ac:dyDescent="0.15">
      <c r="BA1503" s="3"/>
    </row>
    <row r="1504" spans="53:53" x14ac:dyDescent="0.15">
      <c r="BA1504" s="3"/>
    </row>
    <row r="1505" spans="53:53" x14ac:dyDescent="0.15">
      <c r="BA1505" s="3"/>
    </row>
    <row r="1506" spans="53:53" x14ac:dyDescent="0.15">
      <c r="BA1506" s="3"/>
    </row>
    <row r="1507" spans="53:53" x14ac:dyDescent="0.15">
      <c r="BA1507" s="3"/>
    </row>
    <row r="1508" spans="53:53" x14ac:dyDescent="0.15">
      <c r="BA1508" s="3"/>
    </row>
    <row r="1509" spans="53:53" x14ac:dyDescent="0.15">
      <c r="BA1509" s="3"/>
    </row>
    <row r="1510" spans="53:53" x14ac:dyDescent="0.15">
      <c r="BA1510" s="3"/>
    </row>
    <row r="1511" spans="53:53" x14ac:dyDescent="0.15">
      <c r="BA1511" s="3"/>
    </row>
    <row r="1512" spans="53:53" x14ac:dyDescent="0.15">
      <c r="BA1512" s="3"/>
    </row>
    <row r="1513" spans="53:53" x14ac:dyDescent="0.15">
      <c r="BA1513" s="3"/>
    </row>
    <row r="1514" spans="53:53" x14ac:dyDescent="0.15">
      <c r="BA1514" s="3"/>
    </row>
    <row r="1515" spans="53:53" x14ac:dyDescent="0.15">
      <c r="BA1515" s="3"/>
    </row>
    <row r="1516" spans="53:53" x14ac:dyDescent="0.15">
      <c r="BA1516" s="3"/>
    </row>
    <row r="1517" spans="53:53" x14ac:dyDescent="0.15">
      <c r="BA1517" s="3"/>
    </row>
    <row r="1518" spans="53:53" x14ac:dyDescent="0.15">
      <c r="BA1518" s="3"/>
    </row>
    <row r="1519" spans="53:53" x14ac:dyDescent="0.15">
      <c r="BA1519" s="3"/>
    </row>
    <row r="1520" spans="53:53" x14ac:dyDescent="0.15">
      <c r="BA1520" s="3"/>
    </row>
    <row r="1521" spans="53:53" x14ac:dyDescent="0.15">
      <c r="BA1521" s="3"/>
    </row>
    <row r="1522" spans="53:53" x14ac:dyDescent="0.15">
      <c r="BA1522" s="3"/>
    </row>
    <row r="1523" spans="53:53" x14ac:dyDescent="0.15">
      <c r="BA1523" s="3"/>
    </row>
    <row r="1524" spans="53:53" x14ac:dyDescent="0.15">
      <c r="BA1524" s="3"/>
    </row>
    <row r="1525" spans="53:53" x14ac:dyDescent="0.15">
      <c r="BA1525" s="3"/>
    </row>
    <row r="1526" spans="53:53" x14ac:dyDescent="0.15">
      <c r="BA1526" s="3"/>
    </row>
    <row r="1527" spans="53:53" x14ac:dyDescent="0.15">
      <c r="BA1527" s="3"/>
    </row>
    <row r="1528" spans="53:53" x14ac:dyDescent="0.15">
      <c r="BA1528" s="3"/>
    </row>
    <row r="1529" spans="53:53" x14ac:dyDescent="0.15">
      <c r="BA1529" s="3"/>
    </row>
    <row r="1530" spans="53:53" x14ac:dyDescent="0.15">
      <c r="BA1530" s="3"/>
    </row>
    <row r="1531" spans="53:53" x14ac:dyDescent="0.15">
      <c r="BA1531" s="3"/>
    </row>
    <row r="1532" spans="53:53" x14ac:dyDescent="0.15">
      <c r="BA1532" s="3"/>
    </row>
    <row r="1533" spans="53:53" x14ac:dyDescent="0.15">
      <c r="BA1533" s="3"/>
    </row>
    <row r="1534" spans="53:53" x14ac:dyDescent="0.15">
      <c r="BA1534" s="3"/>
    </row>
    <row r="1535" spans="53:53" x14ac:dyDescent="0.15">
      <c r="BA1535" s="3"/>
    </row>
    <row r="1536" spans="53:53" x14ac:dyDescent="0.15">
      <c r="BA1536" s="3"/>
    </row>
    <row r="1537" spans="53:53" x14ac:dyDescent="0.15">
      <c r="BA1537" s="3"/>
    </row>
    <row r="1538" spans="53:53" x14ac:dyDescent="0.15">
      <c r="BA1538" s="3"/>
    </row>
    <row r="1539" spans="53:53" x14ac:dyDescent="0.15">
      <c r="BA1539" s="3"/>
    </row>
    <row r="1540" spans="53:53" x14ac:dyDescent="0.15">
      <c r="BA1540" s="3"/>
    </row>
    <row r="1541" spans="53:53" x14ac:dyDescent="0.15">
      <c r="BA1541" s="3"/>
    </row>
    <row r="1542" spans="53:53" x14ac:dyDescent="0.15">
      <c r="BA1542" s="3"/>
    </row>
    <row r="1543" spans="53:53" x14ac:dyDescent="0.15">
      <c r="BA1543" s="3"/>
    </row>
    <row r="1544" spans="53:53" x14ac:dyDescent="0.15">
      <c r="BA1544" s="3"/>
    </row>
    <row r="1545" spans="53:53" x14ac:dyDescent="0.15">
      <c r="BA1545" s="3"/>
    </row>
    <row r="1546" spans="53:53" x14ac:dyDescent="0.15">
      <c r="BA1546" s="3"/>
    </row>
    <row r="1547" spans="53:53" x14ac:dyDescent="0.15">
      <c r="BA1547" s="3"/>
    </row>
    <row r="1548" spans="53:53" x14ac:dyDescent="0.15">
      <c r="BA1548" s="3"/>
    </row>
    <row r="1549" spans="53:53" x14ac:dyDescent="0.15">
      <c r="BA1549" s="3"/>
    </row>
    <row r="1550" spans="53:53" x14ac:dyDescent="0.15">
      <c r="BA1550" s="3"/>
    </row>
    <row r="1551" spans="53:53" x14ac:dyDescent="0.15">
      <c r="BA1551" s="3"/>
    </row>
    <row r="1552" spans="53:53" x14ac:dyDescent="0.15">
      <c r="BA1552" s="3"/>
    </row>
    <row r="1553" spans="53:53" x14ac:dyDescent="0.15">
      <c r="BA1553" s="3"/>
    </row>
    <row r="1554" spans="53:53" x14ac:dyDescent="0.15">
      <c r="BA1554" s="3"/>
    </row>
    <row r="1555" spans="53:53" x14ac:dyDescent="0.15">
      <c r="BA1555" s="3"/>
    </row>
    <row r="1556" spans="53:53" x14ac:dyDescent="0.15">
      <c r="BA1556" s="3"/>
    </row>
    <row r="1557" spans="53:53" x14ac:dyDescent="0.15">
      <c r="BA1557" s="3"/>
    </row>
    <row r="1558" spans="53:53" x14ac:dyDescent="0.15">
      <c r="BA1558" s="3"/>
    </row>
    <row r="1559" spans="53:53" x14ac:dyDescent="0.15">
      <c r="BA1559" s="3"/>
    </row>
    <row r="1560" spans="53:53" x14ac:dyDescent="0.15">
      <c r="BA1560" s="3"/>
    </row>
    <row r="1561" spans="53:53" x14ac:dyDescent="0.15">
      <c r="BA1561" s="3"/>
    </row>
    <row r="1562" spans="53:53" x14ac:dyDescent="0.15">
      <c r="BA1562" s="3"/>
    </row>
    <row r="1563" spans="53:53" x14ac:dyDescent="0.15">
      <c r="BA1563" s="3"/>
    </row>
    <row r="1564" spans="53:53" x14ac:dyDescent="0.15">
      <c r="BA1564" s="3"/>
    </row>
    <row r="1565" spans="53:53" x14ac:dyDescent="0.15">
      <c r="BA1565" s="3"/>
    </row>
    <row r="1566" spans="53:53" x14ac:dyDescent="0.15">
      <c r="BA1566" s="3"/>
    </row>
    <row r="1567" spans="53:53" x14ac:dyDescent="0.15">
      <c r="BA1567" s="3"/>
    </row>
    <row r="1568" spans="53:53" x14ac:dyDescent="0.15">
      <c r="BA1568" s="3"/>
    </row>
  </sheetData>
  <mergeCells count="463">
    <mergeCell ref="A77:D77"/>
    <mergeCell ref="E77:I77"/>
    <mergeCell ref="J77:M77"/>
    <mergeCell ref="BB68:BC68"/>
    <mergeCell ref="AM66:AN66"/>
    <mergeCell ref="R66:S66"/>
    <mergeCell ref="O66:P66"/>
    <mergeCell ref="L66:N66"/>
    <mergeCell ref="A37:B37"/>
    <mergeCell ref="D37:H38"/>
    <mergeCell ref="I37:M38"/>
    <mergeCell ref="B38:C38"/>
    <mergeCell ref="B44:C44"/>
    <mergeCell ref="B64:E64"/>
    <mergeCell ref="F64:K64"/>
    <mergeCell ref="L64:N64"/>
    <mergeCell ref="O64:P64"/>
    <mergeCell ref="A41:B41"/>
    <mergeCell ref="D41:H42"/>
    <mergeCell ref="I41:M42"/>
    <mergeCell ref="B42:C42"/>
    <mergeCell ref="B58:E58"/>
    <mergeCell ref="B63:E63"/>
    <mergeCell ref="B53:E53"/>
    <mergeCell ref="B57:E57"/>
    <mergeCell ref="B56:E56"/>
    <mergeCell ref="B62:E62"/>
    <mergeCell ref="BB62:BC62"/>
    <mergeCell ref="AD58:AF58"/>
    <mergeCell ref="AA58:AC58"/>
    <mergeCell ref="U58:W58"/>
    <mergeCell ref="R58:S58"/>
    <mergeCell ref="O58:P58"/>
    <mergeCell ref="L58:N58"/>
    <mergeCell ref="F58:K58"/>
    <mergeCell ref="AY61:BA61"/>
    <mergeCell ref="AO59:AQ59"/>
    <mergeCell ref="AM59:AN59"/>
    <mergeCell ref="AO62:AQ62"/>
    <mergeCell ref="AS62:AU62"/>
    <mergeCell ref="AY62:BA62"/>
    <mergeCell ref="AY60:BA60"/>
    <mergeCell ref="AG60:AI60"/>
    <mergeCell ref="F62:K62"/>
    <mergeCell ref="L62:N62"/>
    <mergeCell ref="O62:P62"/>
    <mergeCell ref="AM58:AN58"/>
    <mergeCell ref="AM62:AN62"/>
    <mergeCell ref="R63:S63"/>
    <mergeCell ref="R62:S62"/>
    <mergeCell ref="U62:W62"/>
    <mergeCell ref="AA62:AC62"/>
    <mergeCell ref="AD62:AF62"/>
    <mergeCell ref="AG62:AI62"/>
    <mergeCell ref="AD66:AF66"/>
    <mergeCell ref="AG66:AI66"/>
    <mergeCell ref="U66:W66"/>
    <mergeCell ref="AA65:AC65"/>
    <mergeCell ref="AD65:AF65"/>
    <mergeCell ref="AG65:AI65"/>
    <mergeCell ref="X65:Z65"/>
    <mergeCell ref="F59:K59"/>
    <mergeCell ref="L59:N59"/>
    <mergeCell ref="O59:P59"/>
    <mergeCell ref="R59:S59"/>
    <mergeCell ref="U59:W59"/>
    <mergeCell ref="AJ59:AL59"/>
    <mergeCell ref="AY52:BA52"/>
    <mergeCell ref="AY53:BA53"/>
    <mergeCell ref="AD56:AF56"/>
    <mergeCell ref="AS56:AU56"/>
    <mergeCell ref="U54:W54"/>
    <mergeCell ref="U57:W57"/>
    <mergeCell ref="AJ57:AL57"/>
    <mergeCell ref="AM57:AN57"/>
    <mergeCell ref="AY56:BA56"/>
    <mergeCell ref="O57:P57"/>
    <mergeCell ref="R57:S57"/>
    <mergeCell ref="L57:N57"/>
    <mergeCell ref="F57:K57"/>
    <mergeCell ref="AV55:AX55"/>
    <mergeCell ref="AV56:AX56"/>
    <mergeCell ref="AV57:AX57"/>
    <mergeCell ref="AV58:AX58"/>
    <mergeCell ref="AV59:AX59"/>
    <mergeCell ref="B66:E66"/>
    <mergeCell ref="AD70:AG70"/>
    <mergeCell ref="AG68:AI68"/>
    <mergeCell ref="B67:E67"/>
    <mergeCell ref="A70:D70"/>
    <mergeCell ref="E70:H70"/>
    <mergeCell ref="A68:K68"/>
    <mergeCell ref="P70:S70"/>
    <mergeCell ref="T70:W70"/>
    <mergeCell ref="X70:Z70"/>
    <mergeCell ref="L67:N67"/>
    <mergeCell ref="O67:P67"/>
    <mergeCell ref="L70:O70"/>
    <mergeCell ref="L68:N68"/>
    <mergeCell ref="O68:S68"/>
    <mergeCell ref="R67:S67"/>
    <mergeCell ref="F66:K66"/>
    <mergeCell ref="BB57:BC57"/>
    <mergeCell ref="BB60:BC60"/>
    <mergeCell ref="BB61:BC61"/>
    <mergeCell ref="AY57:BA57"/>
    <mergeCell ref="AO57:AQ57"/>
    <mergeCell ref="AS57:AU57"/>
    <mergeCell ref="AY59:BA59"/>
    <mergeCell ref="AY58:BA58"/>
    <mergeCell ref="AO68:AQ68"/>
    <mergeCell ref="AY63:BA63"/>
    <mergeCell ref="AY68:BA68"/>
    <mergeCell ref="AV63:AX63"/>
    <mergeCell ref="AV64:AX64"/>
    <mergeCell ref="AV65:AX65"/>
    <mergeCell ref="AV66:AX66"/>
    <mergeCell ref="AV67:AX67"/>
    <mergeCell ref="AV68:AX68"/>
    <mergeCell ref="AO67:AQ67"/>
    <mergeCell ref="AS67:AU67"/>
    <mergeCell ref="AS68:AU68"/>
    <mergeCell ref="AO66:AQ66"/>
    <mergeCell ref="AS66:AU66"/>
    <mergeCell ref="AY65:BA65"/>
    <mergeCell ref="AY64:BA64"/>
    <mergeCell ref="O60:P60"/>
    <mergeCell ref="R60:S60"/>
    <mergeCell ref="I70:K70"/>
    <mergeCell ref="O65:P65"/>
    <mergeCell ref="R65:S65"/>
    <mergeCell ref="U65:W65"/>
    <mergeCell ref="AM63:AN63"/>
    <mergeCell ref="F67:K67"/>
    <mergeCell ref="AM67:AN67"/>
    <mergeCell ref="U68:W68"/>
    <mergeCell ref="AA68:AC68"/>
    <mergeCell ref="AD68:AF68"/>
    <mergeCell ref="U67:W67"/>
    <mergeCell ref="AG67:AI67"/>
    <mergeCell ref="AD67:AF67"/>
    <mergeCell ref="AA67:AC67"/>
    <mergeCell ref="AJ68:AL68"/>
    <mergeCell ref="AJ67:AL67"/>
    <mergeCell ref="X67:Z67"/>
    <mergeCell ref="X68:Z68"/>
    <mergeCell ref="AA66:AC66"/>
    <mergeCell ref="AM64:AN64"/>
    <mergeCell ref="AM68:AN68"/>
    <mergeCell ref="AD60:AF60"/>
    <mergeCell ref="F65:K65"/>
    <mergeCell ref="F56:K56"/>
    <mergeCell ref="L56:N56"/>
    <mergeCell ref="O56:P56"/>
    <mergeCell ref="R56:S56"/>
    <mergeCell ref="AO58:AQ58"/>
    <mergeCell ref="AS58:AU58"/>
    <mergeCell ref="AJ63:AL63"/>
    <mergeCell ref="AO65:AQ65"/>
    <mergeCell ref="AG58:AI58"/>
    <mergeCell ref="U63:W63"/>
    <mergeCell ref="AA63:AC63"/>
    <mergeCell ref="AD63:AF63"/>
    <mergeCell ref="AG63:AI63"/>
    <mergeCell ref="AO61:AQ61"/>
    <mergeCell ref="AS61:AU61"/>
    <mergeCell ref="AO60:AQ60"/>
    <mergeCell ref="U61:W61"/>
    <mergeCell ref="U60:W60"/>
    <mergeCell ref="AO64:AQ64"/>
    <mergeCell ref="X62:Z62"/>
    <mergeCell ref="X63:Z63"/>
    <mergeCell ref="X64:Z64"/>
    <mergeCell ref="L60:N60"/>
    <mergeCell ref="B65:E65"/>
    <mergeCell ref="AA61:AC61"/>
    <mergeCell ref="AD61:AF61"/>
    <mergeCell ref="AJ60:AL60"/>
    <mergeCell ref="AM60:AN60"/>
    <mergeCell ref="AA60:AC60"/>
    <mergeCell ref="B61:E61"/>
    <mergeCell ref="F61:K61"/>
    <mergeCell ref="L61:N61"/>
    <mergeCell ref="O61:P61"/>
    <mergeCell ref="R61:S61"/>
    <mergeCell ref="B60:E60"/>
    <mergeCell ref="F60:K60"/>
    <mergeCell ref="L65:N65"/>
    <mergeCell ref="R64:S64"/>
    <mergeCell ref="U64:W64"/>
    <mergeCell ref="AA64:AC64"/>
    <mergeCell ref="AD64:AF64"/>
    <mergeCell ref="AG64:AI64"/>
    <mergeCell ref="AJ64:AL64"/>
    <mergeCell ref="F63:K63"/>
    <mergeCell ref="L63:N63"/>
    <mergeCell ref="AJ62:AL62"/>
    <mergeCell ref="O63:P63"/>
    <mergeCell ref="AY50:BA50"/>
    <mergeCell ref="AO50:AQ50"/>
    <mergeCell ref="AJ50:AL50"/>
    <mergeCell ref="AG50:AI50"/>
    <mergeCell ref="AS52:AU52"/>
    <mergeCell ref="AV52:AX52"/>
    <mergeCell ref="AV53:AX53"/>
    <mergeCell ref="U53:W53"/>
    <mergeCell ref="AA53:AC53"/>
    <mergeCell ref="AD53:AF53"/>
    <mergeCell ref="AM53:AN53"/>
    <mergeCell ref="BB50:BC50"/>
    <mergeCell ref="BB51:BC51"/>
    <mergeCell ref="BB52:BC52"/>
    <mergeCell ref="BB53:BC53"/>
    <mergeCell ref="BB54:BC54"/>
    <mergeCell ref="BB55:BC55"/>
    <mergeCell ref="U55:W55"/>
    <mergeCell ref="B52:E52"/>
    <mergeCell ref="F52:K52"/>
    <mergeCell ref="L52:N52"/>
    <mergeCell ref="O52:P52"/>
    <mergeCell ref="L50:N50"/>
    <mergeCell ref="F53:K53"/>
    <mergeCell ref="AY51:BA51"/>
    <mergeCell ref="AD51:AF51"/>
    <mergeCell ref="AG51:AI51"/>
    <mergeCell ref="AJ51:AL51"/>
    <mergeCell ref="AM51:AN51"/>
    <mergeCell ref="AO51:AQ51"/>
    <mergeCell ref="O51:P51"/>
    <mergeCell ref="O50:P50"/>
    <mergeCell ref="Q50:S50"/>
    <mergeCell ref="U50:W50"/>
    <mergeCell ref="AA50:AC50"/>
    <mergeCell ref="BB56:BC56"/>
    <mergeCell ref="AA56:AC56"/>
    <mergeCell ref="AM56:AN56"/>
    <mergeCell ref="AG54:AI54"/>
    <mergeCell ref="AJ54:AL54"/>
    <mergeCell ref="B54:E54"/>
    <mergeCell ref="F54:K54"/>
    <mergeCell ref="L54:N54"/>
    <mergeCell ref="O54:P54"/>
    <mergeCell ref="R54:S54"/>
    <mergeCell ref="AA54:AC54"/>
    <mergeCell ref="AD54:AF54"/>
    <mergeCell ref="AJ55:AL55"/>
    <mergeCell ref="AM55:AN55"/>
    <mergeCell ref="AA55:AC55"/>
    <mergeCell ref="AD55:AF55"/>
    <mergeCell ref="AG55:AI55"/>
    <mergeCell ref="AY54:BA54"/>
    <mergeCell ref="AY55:BA55"/>
    <mergeCell ref="AS55:AU55"/>
    <mergeCell ref="AO56:AQ56"/>
    <mergeCell ref="U56:W56"/>
    <mergeCell ref="AO54:AQ54"/>
    <mergeCell ref="AS54:AU54"/>
    <mergeCell ref="B50:E50"/>
    <mergeCell ref="B51:E51"/>
    <mergeCell ref="R52:S52"/>
    <mergeCell ref="AM50:AN50"/>
    <mergeCell ref="L53:N53"/>
    <mergeCell ref="O53:P53"/>
    <mergeCell ref="R53:S53"/>
    <mergeCell ref="AA52:AC52"/>
    <mergeCell ref="F55:K55"/>
    <mergeCell ref="L55:N55"/>
    <mergeCell ref="O55:P55"/>
    <mergeCell ref="R55:S55"/>
    <mergeCell ref="F50:K50"/>
    <mergeCell ref="AD52:AF52"/>
    <mergeCell ref="AG52:AI52"/>
    <mergeCell ref="AD50:AF50"/>
    <mergeCell ref="AA51:AC51"/>
    <mergeCell ref="X52:Z52"/>
    <mergeCell ref="AJ52:AL52"/>
    <mergeCell ref="AM52:AN52"/>
    <mergeCell ref="AG53:AI53"/>
    <mergeCell ref="AJ53:AL53"/>
    <mergeCell ref="AM54:AN54"/>
    <mergeCell ref="B55:E55"/>
    <mergeCell ref="A5:E6"/>
    <mergeCell ref="K5:K6"/>
    <mergeCell ref="L5:L6"/>
    <mergeCell ref="M5:M6"/>
    <mergeCell ref="I5:J6"/>
    <mergeCell ref="D17:H18"/>
    <mergeCell ref="D19:H20"/>
    <mergeCell ref="B18:C18"/>
    <mergeCell ref="A17:B17"/>
    <mergeCell ref="A11:C11"/>
    <mergeCell ref="A15:B15"/>
    <mergeCell ref="D11:M11"/>
    <mergeCell ref="I13:M14"/>
    <mergeCell ref="I15:M16"/>
    <mergeCell ref="M8:M9"/>
    <mergeCell ref="K8:K9"/>
    <mergeCell ref="D15:H16"/>
    <mergeCell ref="B20:C20"/>
    <mergeCell ref="A19:B19"/>
    <mergeCell ref="B16:C16"/>
    <mergeCell ref="A8:C9"/>
    <mergeCell ref="H8:H9"/>
    <mergeCell ref="F8:F9"/>
    <mergeCell ref="G8:G9"/>
    <mergeCell ref="F51:K51"/>
    <mergeCell ref="L51:N51"/>
    <mergeCell ref="B30:C30"/>
    <mergeCell ref="A27:B27"/>
    <mergeCell ref="I23:M24"/>
    <mergeCell ref="B47:BA47"/>
    <mergeCell ref="X50:Z50"/>
    <mergeCell ref="X51:Z51"/>
    <mergeCell ref="AV50:AX50"/>
    <mergeCell ref="AV51:AX51"/>
    <mergeCell ref="A39:B39"/>
    <mergeCell ref="B40:C40"/>
    <mergeCell ref="B26:C26"/>
    <mergeCell ref="A25:B25"/>
    <mergeCell ref="D25:H26"/>
    <mergeCell ref="B24:C24"/>
    <mergeCell ref="B36:C36"/>
    <mergeCell ref="A35:B35"/>
    <mergeCell ref="D35:H36"/>
    <mergeCell ref="D39:H40"/>
    <mergeCell ref="D33:H34"/>
    <mergeCell ref="A29:B29"/>
    <mergeCell ref="D29:H30"/>
    <mergeCell ref="R51:S51"/>
    <mergeCell ref="I39:M40"/>
    <mergeCell ref="B32:C32"/>
    <mergeCell ref="A43:B43"/>
    <mergeCell ref="D43:H44"/>
    <mergeCell ref="I43:M44"/>
    <mergeCell ref="D27:H28"/>
    <mergeCell ref="I27:M28"/>
    <mergeCell ref="I31:M32"/>
    <mergeCell ref="B28:C28"/>
    <mergeCell ref="D31:H32"/>
    <mergeCell ref="A31:B31"/>
    <mergeCell ref="I33:M34"/>
    <mergeCell ref="I8:I9"/>
    <mergeCell ref="J8:J9"/>
    <mergeCell ref="I21:M22"/>
    <mergeCell ref="I25:M26"/>
    <mergeCell ref="A10:C10"/>
    <mergeCell ref="A13:C14"/>
    <mergeCell ref="D8:D9"/>
    <mergeCell ref="E8:E9"/>
    <mergeCell ref="D13:H14"/>
    <mergeCell ref="A23:B23"/>
    <mergeCell ref="D23:H24"/>
    <mergeCell ref="B22:C22"/>
    <mergeCell ref="A21:B21"/>
    <mergeCell ref="D21:H22"/>
    <mergeCell ref="I19:M20"/>
    <mergeCell ref="N5:N6"/>
    <mergeCell ref="O5:O6"/>
    <mergeCell ref="P5:AL6"/>
    <mergeCell ref="AG10:AQ10"/>
    <mergeCell ref="AL8:AL9"/>
    <mergeCell ref="AN8:AQ9"/>
    <mergeCell ref="AK8:AK9"/>
    <mergeCell ref="AG8:AG9"/>
    <mergeCell ref="AH8:AH9"/>
    <mergeCell ref="AI8:AI9"/>
    <mergeCell ref="AQ5:AS6"/>
    <mergeCell ref="N8:Q9"/>
    <mergeCell ref="AM8:AM9"/>
    <mergeCell ref="AJ8:AJ9"/>
    <mergeCell ref="R8:AB9"/>
    <mergeCell ref="AC8:AF9"/>
    <mergeCell ref="AR10:AS10"/>
    <mergeCell ref="AR8:BA9"/>
    <mergeCell ref="AT10:BA10"/>
    <mergeCell ref="N10:Q10"/>
    <mergeCell ref="R10:AB10"/>
    <mergeCell ref="AC10:AF10"/>
    <mergeCell ref="R11:AB11"/>
    <mergeCell ref="N11:Q11"/>
    <mergeCell ref="AT13:AU14"/>
    <mergeCell ref="L8:L9"/>
    <mergeCell ref="AG11:AQ11"/>
    <mergeCell ref="AT24:AU24"/>
    <mergeCell ref="AC11:AF11"/>
    <mergeCell ref="I17:M18"/>
    <mergeCell ref="AV60:AX60"/>
    <mergeCell ref="AV61:AX61"/>
    <mergeCell ref="AV62:AX62"/>
    <mergeCell ref="X53:Z53"/>
    <mergeCell ref="X54:Z54"/>
    <mergeCell ref="X55:Z55"/>
    <mergeCell ref="X56:Z56"/>
    <mergeCell ref="X57:Z57"/>
    <mergeCell ref="X58:Z58"/>
    <mergeCell ref="X59:Z59"/>
    <mergeCell ref="X60:Z60"/>
    <mergeCell ref="X61:Z61"/>
    <mergeCell ref="AO55:AQ55"/>
    <mergeCell ref="AO53:AQ53"/>
    <mergeCell ref="AS53:AU53"/>
    <mergeCell ref="AG56:AI56"/>
    <mergeCell ref="AJ56:AL56"/>
    <mergeCell ref="AS60:AU60"/>
    <mergeCell ref="AS59:AU59"/>
    <mergeCell ref="AG61:AI61"/>
    <mergeCell ref="I29:M30"/>
    <mergeCell ref="I35:M36"/>
    <mergeCell ref="AJ61:AL61"/>
    <mergeCell ref="AM61:AN61"/>
    <mergeCell ref="AJ58:AL58"/>
    <mergeCell ref="AA57:AC57"/>
    <mergeCell ref="AT33:AU33"/>
    <mergeCell ref="AT34:AU34"/>
    <mergeCell ref="AT35:AU35"/>
    <mergeCell ref="AT36:AU36"/>
    <mergeCell ref="AT37:AU37"/>
    <mergeCell ref="AT38:AU38"/>
    <mergeCell ref="AT39:AU39"/>
    <mergeCell ref="AT40:AU40"/>
    <mergeCell ref="AV54:AX54"/>
    <mergeCell ref="AS51:AU51"/>
    <mergeCell ref="AT27:AU27"/>
    <mergeCell ref="AT28:AU28"/>
    <mergeCell ref="AT29:AU29"/>
    <mergeCell ref="AT30:AU30"/>
    <mergeCell ref="AT31:AU31"/>
    <mergeCell ref="AT32:AU32"/>
    <mergeCell ref="AT15:AU15"/>
    <mergeCell ref="AT16:AU16"/>
    <mergeCell ref="AT17:AU17"/>
    <mergeCell ref="AT18:AU18"/>
    <mergeCell ref="AT19:AU19"/>
    <mergeCell ref="AT20:AU20"/>
    <mergeCell ref="AT21:AU21"/>
    <mergeCell ref="AT22:AU22"/>
    <mergeCell ref="AT23:AU23"/>
    <mergeCell ref="AT25:AU25"/>
    <mergeCell ref="AT26:AU26"/>
    <mergeCell ref="B34:C34"/>
    <mergeCell ref="AD80:AG80"/>
    <mergeCell ref="AS65:AU65"/>
    <mergeCell ref="AJ66:AL66"/>
    <mergeCell ref="AO63:AQ63"/>
    <mergeCell ref="AS63:AU63"/>
    <mergeCell ref="AS64:AU64"/>
    <mergeCell ref="AM65:AN65"/>
    <mergeCell ref="T74:Z74"/>
    <mergeCell ref="AT41:AU41"/>
    <mergeCell ref="AT42:AU42"/>
    <mergeCell ref="AT43:AU43"/>
    <mergeCell ref="AT44:AU44"/>
    <mergeCell ref="AA70:AC70"/>
    <mergeCell ref="AD71:AG71"/>
    <mergeCell ref="AD72:AG72"/>
    <mergeCell ref="AD73:AG73"/>
    <mergeCell ref="U52:W52"/>
    <mergeCell ref="U51:W51"/>
    <mergeCell ref="AO52:AQ52"/>
    <mergeCell ref="X66:Z66"/>
    <mergeCell ref="AJ65:AL65"/>
    <mergeCell ref="AD57:AF57"/>
    <mergeCell ref="AG57:AI57"/>
  </mergeCells>
  <phoneticPr fontId="2"/>
  <dataValidations count="16">
    <dataValidation type="list" allowBlank="1" sqref="K5:K6 AH8:AH9">
      <formula1>$BW$10:$BW$14</formula1>
    </dataValidation>
    <dataValidation type="list" allowBlank="1" sqref="M5:M6 AJ8:AJ9">
      <formula1>"1,2,3,4,5,6,7,8,9,10,11,12"</formula1>
    </dataValidation>
    <dataValidation type="list" allowBlank="1" showInputMessage="1" showErrorMessage="1" sqref="A5:E6">
      <formula1>"認定済,申請中"</formula1>
    </dataValidation>
    <dataValidation type="list" allowBlank="1" showInputMessage="1" showErrorMessage="1" sqref="AL8:AL9">
      <formula1>"1,2,3,4,5,6,7,8,9,10,11,12,13,14,15,16,17,18,19,20,21,22,23,24,25,26,27,28,29,30,31"</formula1>
    </dataValidation>
    <dataValidation type="list" allowBlank="1" showInputMessage="1" sqref="D21:H26">
      <formula1>$BE$16:$BE$19</formula1>
    </dataValidation>
    <dataValidation type="list" allowBlank="1" showInputMessage="1" sqref="D15:H20">
      <formula1>$BE$12:$BE$15</formula1>
    </dataValidation>
    <dataValidation type="list" allowBlank="1" showInputMessage="1" showErrorMessage="1" sqref="AT10:BA10">
      <formula1>$BV$10:$BV$12</formula1>
    </dataValidation>
    <dataValidation type="list" allowBlank="1" showInputMessage="1" showErrorMessage="1" sqref="D35:H38">
      <formula1>$BE$47:$BE$49</formula1>
    </dataValidation>
    <dataValidation type="list" allowBlank="1" showInputMessage="1" showErrorMessage="1" sqref="D41:H42">
      <formula1>$BE$51:$BE$57</formula1>
    </dataValidation>
    <dataValidation type="list" allowBlank="1" showInputMessage="1" showErrorMessage="1" sqref="R10:AB10">
      <formula1>$BI$12:$BI$16</formula1>
    </dataValidation>
    <dataValidation type="list" allowBlank="1" showInputMessage="1" showErrorMessage="1" sqref="B45:B47">
      <formula1>"サービス利用票別表,サービス提供票別表"</formula1>
    </dataValidation>
    <dataValidation type="list" allowBlank="1" showInputMessage="1" showErrorMessage="1" sqref="D27 D33:H34 D31 D29">
      <formula1>$BE$20:$BE$46</formula1>
    </dataValidation>
    <dataValidation type="list" allowBlank="1" showInputMessage="1" showErrorMessage="1" sqref="D43:H44">
      <formula1>$BE$58</formula1>
    </dataValidation>
    <dataValidation type="list" allowBlank="1" showInputMessage="1" showErrorMessage="1" sqref="D39:H40">
      <formula1>$BE$50:$BE$57</formula1>
    </dataValidation>
    <dataValidation type="list" errorStyle="information" allowBlank="1" sqref="B38:C38 B44:C44 A43:B43 B42:C42 B30:C30 A29:B29 B28:C28 A41:B41 B40:C40 A39:B39 A31:B31 A35:B35 B16:C16 A19:B19 B18:C18 A37:B37 B20:C20 A21:B21 B22:C22 A25:B25 B24:C24 A23:B23 B26:C26 A27:B27 B36:C36 B32:B34 C32:C33">
      <formula1>$BL$12:$BL$107</formula1>
    </dataValidation>
    <dataValidation type="list" errorStyle="information" allowBlank="1" sqref="A15:B15 A17:B17">
      <formula1>$BL$13:$BL$108</formula1>
    </dataValidation>
  </dataValidations>
  <printOptions horizontalCentered="1" verticalCentered="1"/>
  <pageMargins left="0.2" right="0.2" top="3.937007874015748E-2" bottom="3.937007874015748E-2" header="0.19685039370078741" footer="0.19685039370078741"/>
  <pageSetup paperSize="9" orientation="landscape" errors="blank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BW1562"/>
  <sheetViews>
    <sheetView topLeftCell="A31" zoomScale="110" zoomScaleNormal="110" workbookViewId="0">
      <pane xSplit="18735" topLeftCell="BE1"/>
      <selection activeCell="A20" sqref="A20:B20"/>
      <selection pane="topRight" activeCell="AY40" sqref="AY40"/>
    </sheetView>
  </sheetViews>
  <sheetFormatPr defaultColWidth="3" defaultRowHeight="13.5" x14ac:dyDescent="0.15"/>
  <cols>
    <col min="1" max="1" width="7.140625" style="1" customWidth="1"/>
    <col min="2" max="13" width="3" style="1" customWidth="1"/>
    <col min="14" max="14" width="4.42578125" style="1" customWidth="1"/>
    <col min="15" max="15" width="2.7109375" style="1" customWidth="1"/>
    <col min="16" max="16" width="2.85546875" style="1" customWidth="1"/>
    <col min="17" max="17" width="3.140625" style="1" customWidth="1"/>
    <col min="18" max="33" width="2.7109375" style="1" customWidth="1"/>
    <col min="34" max="34" width="3.140625" style="1" customWidth="1"/>
    <col min="35" max="51" width="2.7109375" style="1" customWidth="1"/>
    <col min="52" max="52" width="2.28515625" style="1" customWidth="1"/>
    <col min="53" max="53" width="1.5703125" style="1" customWidth="1"/>
    <col min="54" max="54" width="2" style="1" customWidth="1"/>
    <col min="55" max="55" width="3.42578125" style="1" customWidth="1"/>
    <col min="56" max="56" width="0.42578125" style="1" hidden="1" customWidth="1"/>
    <col min="57" max="57" width="35.42578125" bestFit="1" customWidth="1"/>
    <col min="58" max="59" width="9" customWidth="1"/>
    <col min="60" max="60" width="3" style="1"/>
    <col min="61" max="61" width="12.5703125" style="1" customWidth="1"/>
    <col min="62" max="62" width="10" style="1" customWidth="1"/>
    <col min="63" max="63" width="3" style="1"/>
    <col min="64" max="64" width="8.42578125" style="1" customWidth="1"/>
    <col min="65" max="67" width="3" style="1"/>
    <col min="68" max="68" width="8.5703125" style="1" customWidth="1"/>
    <col min="69" max="16384" width="3" style="1"/>
  </cols>
  <sheetData>
    <row r="4" spans="1:75" ht="7.5" customHeight="1" x14ac:dyDescent="0.15"/>
    <row r="5" spans="1:75" ht="9.75" customHeight="1" x14ac:dyDescent="0.15">
      <c r="A5" s="385" t="s">
        <v>6</v>
      </c>
      <c r="B5" s="386"/>
      <c r="C5" s="386"/>
      <c r="D5" s="386"/>
      <c r="E5" s="387"/>
      <c r="F5" s="6"/>
      <c r="G5" s="6"/>
      <c r="H5" s="6"/>
      <c r="I5" s="404" t="s">
        <v>181</v>
      </c>
      <c r="J5" s="404"/>
      <c r="K5" s="405">
        <v>1</v>
      </c>
      <c r="L5" s="382" t="s">
        <v>2</v>
      </c>
      <c r="M5" s="405">
        <v>4</v>
      </c>
      <c r="N5" s="382" t="s">
        <v>0</v>
      </c>
      <c r="O5" s="382" t="s">
        <v>3</v>
      </c>
      <c r="P5" s="382" t="s">
        <v>149</v>
      </c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27"/>
      <c r="AN5" s="27"/>
      <c r="AO5" s="27"/>
      <c r="AP5" s="27"/>
      <c r="AQ5" s="363" t="s">
        <v>14</v>
      </c>
      <c r="AR5" s="363"/>
      <c r="AS5" s="363"/>
      <c r="AT5" s="6"/>
      <c r="AU5" s="6"/>
      <c r="AV5" s="6"/>
      <c r="AW5" s="6"/>
      <c r="AX5" s="6"/>
      <c r="AY5" s="6"/>
      <c r="AZ5" s="6"/>
      <c r="BA5" s="6"/>
    </row>
    <row r="6" spans="1:75" ht="9.75" customHeight="1" x14ac:dyDescent="0.15">
      <c r="A6" s="388"/>
      <c r="B6" s="389"/>
      <c r="C6" s="389"/>
      <c r="D6" s="389"/>
      <c r="E6" s="390"/>
      <c r="F6" s="6"/>
      <c r="G6" s="6"/>
      <c r="H6" s="6"/>
      <c r="I6" s="404"/>
      <c r="J6" s="404"/>
      <c r="K6" s="405"/>
      <c r="L6" s="382"/>
      <c r="M6" s="405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27"/>
      <c r="AN6" s="27"/>
      <c r="AO6" s="27"/>
      <c r="AP6" s="27"/>
      <c r="AQ6" s="363"/>
      <c r="AR6" s="363"/>
      <c r="AS6" s="363"/>
      <c r="AT6" s="6"/>
      <c r="AU6" s="6"/>
      <c r="AV6" s="6"/>
      <c r="AW6" s="6"/>
      <c r="AX6" s="6"/>
      <c r="AY6" s="6"/>
      <c r="AZ6" s="6"/>
      <c r="BA6" s="6"/>
    </row>
    <row r="7" spans="1:75" ht="11.2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75" customFormat="1" ht="18" customHeight="1" x14ac:dyDescent="0.15">
      <c r="A8" s="375" t="s">
        <v>12</v>
      </c>
      <c r="B8" s="412"/>
      <c r="C8" s="413"/>
      <c r="D8" s="417"/>
      <c r="E8" s="383"/>
      <c r="F8" s="383"/>
      <c r="G8" s="383"/>
      <c r="H8" s="383"/>
      <c r="I8" s="383"/>
      <c r="J8" s="383"/>
      <c r="K8" s="383"/>
      <c r="L8" s="383"/>
      <c r="M8" s="425"/>
      <c r="N8" s="275" t="s">
        <v>15</v>
      </c>
      <c r="O8" s="276"/>
      <c r="P8" s="276"/>
      <c r="Q8" s="277"/>
      <c r="R8" s="406"/>
      <c r="S8" s="407"/>
      <c r="T8" s="407"/>
      <c r="U8" s="407"/>
      <c r="V8" s="407"/>
      <c r="W8" s="407"/>
      <c r="X8" s="407"/>
      <c r="Y8" s="407"/>
      <c r="Z8" s="407"/>
      <c r="AA8" s="407"/>
      <c r="AB8" s="408"/>
      <c r="AC8" s="375" t="s">
        <v>7</v>
      </c>
      <c r="AD8" s="276"/>
      <c r="AE8" s="276"/>
      <c r="AF8" s="276"/>
      <c r="AG8" s="419" t="s">
        <v>181</v>
      </c>
      <c r="AH8" s="421">
        <v>1</v>
      </c>
      <c r="AI8" s="423" t="s">
        <v>2</v>
      </c>
      <c r="AJ8" s="421">
        <v>3</v>
      </c>
      <c r="AK8" s="423" t="s">
        <v>0</v>
      </c>
      <c r="AL8" s="371">
        <v>1</v>
      </c>
      <c r="AM8" s="373" t="s">
        <v>19</v>
      </c>
      <c r="AN8" s="375" t="s">
        <v>20</v>
      </c>
      <c r="AO8" s="276"/>
      <c r="AP8" s="276"/>
      <c r="AQ8" s="276"/>
      <c r="AR8" s="376"/>
      <c r="AS8" s="377"/>
      <c r="AT8" s="377"/>
      <c r="AU8" s="377"/>
      <c r="AV8" s="377"/>
      <c r="AW8" s="377"/>
      <c r="AX8" s="377"/>
      <c r="AY8" s="377"/>
      <c r="AZ8" s="377"/>
      <c r="BA8" s="378"/>
    </row>
    <row r="9" spans="1:75" customFormat="1" ht="18.75" customHeight="1" x14ac:dyDescent="0.15">
      <c r="A9" s="414"/>
      <c r="B9" s="415"/>
      <c r="C9" s="416"/>
      <c r="D9" s="418"/>
      <c r="E9" s="384"/>
      <c r="F9" s="384"/>
      <c r="G9" s="384"/>
      <c r="H9" s="384"/>
      <c r="I9" s="384"/>
      <c r="J9" s="384"/>
      <c r="K9" s="384"/>
      <c r="L9" s="384"/>
      <c r="M9" s="426"/>
      <c r="N9" s="278"/>
      <c r="O9" s="279"/>
      <c r="P9" s="279"/>
      <c r="Q9" s="280"/>
      <c r="R9" s="409"/>
      <c r="S9" s="410"/>
      <c r="T9" s="410"/>
      <c r="U9" s="410"/>
      <c r="V9" s="410"/>
      <c r="W9" s="410"/>
      <c r="X9" s="410"/>
      <c r="Y9" s="410"/>
      <c r="Z9" s="410"/>
      <c r="AA9" s="410"/>
      <c r="AB9" s="411"/>
      <c r="AC9" s="278"/>
      <c r="AD9" s="279"/>
      <c r="AE9" s="279"/>
      <c r="AF9" s="279"/>
      <c r="AG9" s="420"/>
      <c r="AH9" s="422"/>
      <c r="AI9" s="424"/>
      <c r="AJ9" s="422"/>
      <c r="AK9" s="424"/>
      <c r="AL9" s="372"/>
      <c r="AM9" s="374"/>
      <c r="AN9" s="278"/>
      <c r="AO9" s="279"/>
      <c r="AP9" s="279"/>
      <c r="AQ9" s="279"/>
      <c r="AR9" s="379"/>
      <c r="AS9" s="380"/>
      <c r="AT9" s="380"/>
      <c r="AU9" s="380"/>
      <c r="AV9" s="380"/>
      <c r="AW9" s="380"/>
      <c r="AX9" s="380"/>
      <c r="AY9" s="380"/>
      <c r="AZ9" s="380"/>
      <c r="BA9" s="381"/>
    </row>
    <row r="10" spans="1:75" customFormat="1" ht="36" customHeight="1" x14ac:dyDescent="0.15">
      <c r="A10" s="345" t="s">
        <v>21</v>
      </c>
      <c r="B10" s="346"/>
      <c r="C10" s="347"/>
      <c r="D10" s="7"/>
      <c r="E10" s="8"/>
      <c r="F10" s="8"/>
      <c r="G10" s="8"/>
      <c r="H10" s="8"/>
      <c r="I10" s="8"/>
      <c r="J10" s="8"/>
      <c r="K10" s="8"/>
      <c r="L10" s="8"/>
      <c r="M10" s="9"/>
      <c r="N10" s="391" t="s">
        <v>22</v>
      </c>
      <c r="O10" s="392"/>
      <c r="P10" s="392"/>
      <c r="Q10" s="393"/>
      <c r="R10" s="394" t="s">
        <v>95</v>
      </c>
      <c r="S10" s="395"/>
      <c r="T10" s="395"/>
      <c r="U10" s="395"/>
      <c r="V10" s="395"/>
      <c r="W10" s="395"/>
      <c r="X10" s="395"/>
      <c r="Y10" s="395"/>
      <c r="Z10" s="395"/>
      <c r="AA10" s="395"/>
      <c r="AB10" s="396"/>
      <c r="AC10" s="397" t="s">
        <v>23</v>
      </c>
      <c r="AD10" s="398"/>
      <c r="AE10" s="398"/>
      <c r="AF10" s="399"/>
      <c r="AG10" s="400"/>
      <c r="AH10" s="401"/>
      <c r="AI10" s="401"/>
      <c r="AJ10" s="401"/>
      <c r="AK10" s="401"/>
      <c r="AL10" s="401"/>
      <c r="AM10" s="401"/>
      <c r="AN10" s="402"/>
      <c r="AO10" s="402"/>
      <c r="AP10" s="402"/>
      <c r="AQ10" s="403"/>
      <c r="AR10" s="508" t="s">
        <v>148</v>
      </c>
      <c r="AS10" s="509"/>
      <c r="AT10" s="510">
        <v>90</v>
      </c>
      <c r="AU10" s="511"/>
      <c r="AV10" s="511"/>
      <c r="AW10" s="511"/>
      <c r="AX10" s="511"/>
      <c r="AY10" s="511"/>
      <c r="AZ10" s="511"/>
      <c r="BA10" s="512"/>
      <c r="BV10" s="1">
        <v>90</v>
      </c>
      <c r="BW10" s="1">
        <v>1</v>
      </c>
    </row>
    <row r="11" spans="1:75" customFormat="1" ht="35.25" customHeight="1" x14ac:dyDescent="0.15">
      <c r="A11" s="345" t="s">
        <v>24</v>
      </c>
      <c r="B11" s="346"/>
      <c r="C11" s="347"/>
      <c r="D11" s="348"/>
      <c r="E11" s="349"/>
      <c r="F11" s="349"/>
      <c r="G11" s="349"/>
      <c r="H11" s="349"/>
      <c r="I11" s="350"/>
      <c r="J11" s="350"/>
      <c r="K11" s="350"/>
      <c r="L11" s="350"/>
      <c r="M11" s="351"/>
      <c r="N11" s="345" t="s">
        <v>25</v>
      </c>
      <c r="O11" s="346"/>
      <c r="P11" s="346"/>
      <c r="Q11" s="347"/>
      <c r="R11" s="352">
        <f>VLOOKUP(R10,BI12:BJ16,2,FALSE)</f>
        <v>50320</v>
      </c>
      <c r="S11" s="353"/>
      <c r="T11" s="353"/>
      <c r="U11" s="353"/>
      <c r="V11" s="353"/>
      <c r="W11" s="353"/>
      <c r="X11" s="353"/>
      <c r="Y11" s="353"/>
      <c r="Z11" s="353"/>
      <c r="AA11" s="353"/>
      <c r="AB11" s="354"/>
      <c r="AC11" s="355" t="s">
        <v>26</v>
      </c>
      <c r="AD11" s="356"/>
      <c r="AE11" s="356"/>
      <c r="AF11" s="357"/>
      <c r="AG11" s="348"/>
      <c r="AH11" s="349"/>
      <c r="AI11" s="349"/>
      <c r="AJ11" s="349"/>
      <c r="AK11" s="349"/>
      <c r="AL11" s="349"/>
      <c r="AM11" s="349"/>
      <c r="AN11" s="349"/>
      <c r="AO11" s="349"/>
      <c r="AP11" s="349"/>
      <c r="AQ11" s="358"/>
      <c r="AR11" s="123"/>
      <c r="AS11" s="121"/>
      <c r="AT11" s="121"/>
      <c r="AU11" s="120"/>
      <c r="AV11" s="120"/>
      <c r="AW11" s="120"/>
      <c r="AX11" s="120"/>
      <c r="AY11" s="120"/>
      <c r="AZ11" s="121"/>
      <c r="BA11" s="121"/>
      <c r="BB11" s="93"/>
      <c r="BE11" s="29" t="s">
        <v>8</v>
      </c>
      <c r="BF11" s="30" t="s">
        <v>94</v>
      </c>
      <c r="BG11" s="31" t="s">
        <v>39</v>
      </c>
      <c r="BI11" s="4" t="s">
        <v>40</v>
      </c>
      <c r="BJ11" s="25" t="s">
        <v>25</v>
      </c>
      <c r="BL11" s="4" t="s">
        <v>42</v>
      </c>
      <c r="BV11" s="1">
        <v>80</v>
      </c>
      <c r="BW11" s="1">
        <v>2</v>
      </c>
    </row>
    <row r="12" spans="1:75" ht="27" customHeight="1" thickBo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27"/>
      <c r="AT12" s="27"/>
      <c r="AU12" s="6"/>
      <c r="AV12" s="6"/>
      <c r="AW12" s="6"/>
      <c r="AX12" s="6"/>
      <c r="AY12" s="6"/>
      <c r="AZ12" s="27"/>
      <c r="BA12" s="27"/>
      <c r="BE12" s="32"/>
      <c r="BF12" s="32"/>
      <c r="BG12" s="32"/>
      <c r="BH12" s="28"/>
      <c r="BI12" s="24"/>
      <c r="BJ12" s="24"/>
      <c r="BL12" s="4"/>
      <c r="BV12" s="1">
        <v>70</v>
      </c>
      <c r="BW12" s="1">
        <v>3</v>
      </c>
    </row>
    <row r="13" spans="1:75" ht="18" customHeight="1" thickBot="1" x14ac:dyDescent="0.2">
      <c r="A13" s="359" t="s">
        <v>36</v>
      </c>
      <c r="B13" s="360"/>
      <c r="C13" s="361"/>
      <c r="D13" s="365" t="s">
        <v>8</v>
      </c>
      <c r="E13" s="365"/>
      <c r="F13" s="365"/>
      <c r="G13" s="365"/>
      <c r="H13" s="365"/>
      <c r="I13" s="570" t="s">
        <v>145</v>
      </c>
      <c r="J13" s="360"/>
      <c r="K13" s="360"/>
      <c r="L13" s="360"/>
      <c r="M13" s="361"/>
      <c r="N13" s="222" t="s">
        <v>4</v>
      </c>
      <c r="O13" s="12">
        <v>1</v>
      </c>
      <c r="P13" s="13">
        <v>2</v>
      </c>
      <c r="Q13" s="13">
        <v>3</v>
      </c>
      <c r="R13" s="12">
        <v>4</v>
      </c>
      <c r="S13" s="13">
        <v>5</v>
      </c>
      <c r="T13" s="13">
        <v>6</v>
      </c>
      <c r="U13" s="12">
        <v>7</v>
      </c>
      <c r="V13" s="13">
        <v>8</v>
      </c>
      <c r="W13" s="13">
        <v>9</v>
      </c>
      <c r="X13" s="12">
        <v>10</v>
      </c>
      <c r="Y13" s="13">
        <v>11</v>
      </c>
      <c r="Z13" s="13">
        <v>12</v>
      </c>
      <c r="AA13" s="12">
        <v>13</v>
      </c>
      <c r="AB13" s="13">
        <v>14</v>
      </c>
      <c r="AC13" s="13">
        <v>15</v>
      </c>
      <c r="AD13" s="12">
        <v>16</v>
      </c>
      <c r="AE13" s="13">
        <v>17</v>
      </c>
      <c r="AF13" s="13">
        <v>18</v>
      </c>
      <c r="AG13" s="12">
        <v>19</v>
      </c>
      <c r="AH13" s="13">
        <v>20</v>
      </c>
      <c r="AI13" s="13">
        <v>21</v>
      </c>
      <c r="AJ13" s="12">
        <v>22</v>
      </c>
      <c r="AK13" s="13">
        <v>23</v>
      </c>
      <c r="AL13" s="13">
        <v>24</v>
      </c>
      <c r="AM13" s="12">
        <v>25</v>
      </c>
      <c r="AN13" s="13">
        <v>26</v>
      </c>
      <c r="AO13" s="13">
        <v>27</v>
      </c>
      <c r="AP13" s="12">
        <v>28</v>
      </c>
      <c r="AQ13" s="13">
        <v>29</v>
      </c>
      <c r="AR13" s="13">
        <v>30</v>
      </c>
      <c r="AS13" s="12">
        <v>31</v>
      </c>
      <c r="AT13" s="499" t="s">
        <v>9</v>
      </c>
      <c r="AU13" s="368"/>
      <c r="AV13" s="208"/>
      <c r="AW13" s="208"/>
      <c r="AX13" s="208"/>
      <c r="AY13" s="208"/>
      <c r="AZ13" s="208"/>
      <c r="BA13" s="208"/>
      <c r="BB13" s="208"/>
      <c r="BC13" s="6"/>
      <c r="BD13" s="1" t="s">
        <v>27</v>
      </c>
      <c r="BE13" s="40" t="s">
        <v>43</v>
      </c>
      <c r="BF13" s="40">
        <v>0</v>
      </c>
      <c r="BG13" s="40">
        <v>0</v>
      </c>
      <c r="BH13" s="28"/>
      <c r="BI13" s="24" t="s">
        <v>95</v>
      </c>
      <c r="BJ13" s="146">
        <v>50320</v>
      </c>
      <c r="BL13" s="26">
        <v>0</v>
      </c>
      <c r="BW13" s="1">
        <v>4</v>
      </c>
    </row>
    <row r="14" spans="1:75" ht="18" customHeight="1" thickBot="1" x14ac:dyDescent="0.2">
      <c r="A14" s="362"/>
      <c r="B14" s="363"/>
      <c r="C14" s="364"/>
      <c r="D14" s="366"/>
      <c r="E14" s="366"/>
      <c r="F14" s="366"/>
      <c r="G14" s="366"/>
      <c r="H14" s="366"/>
      <c r="I14" s="571"/>
      <c r="J14" s="572"/>
      <c r="K14" s="572"/>
      <c r="L14" s="572"/>
      <c r="M14" s="573"/>
      <c r="N14" s="15" t="s">
        <v>10</v>
      </c>
      <c r="O14" s="60" t="s">
        <v>233</v>
      </c>
      <c r="P14" s="61" t="s">
        <v>234</v>
      </c>
      <c r="Q14" s="60" t="s">
        <v>109</v>
      </c>
      <c r="R14" s="61" t="s">
        <v>110</v>
      </c>
      <c r="S14" s="60" t="s">
        <v>111</v>
      </c>
      <c r="T14" s="61" t="s">
        <v>105</v>
      </c>
      <c r="U14" s="60" t="s">
        <v>106</v>
      </c>
      <c r="V14" s="61" t="s">
        <v>107</v>
      </c>
      <c r="W14" s="60" t="s">
        <v>108</v>
      </c>
      <c r="X14" s="61" t="s">
        <v>109</v>
      </c>
      <c r="Y14" s="60" t="s">
        <v>110</v>
      </c>
      <c r="Z14" s="61" t="s">
        <v>111</v>
      </c>
      <c r="AA14" s="60" t="s">
        <v>105</v>
      </c>
      <c r="AB14" s="61" t="s">
        <v>106</v>
      </c>
      <c r="AC14" s="60" t="s">
        <v>107</v>
      </c>
      <c r="AD14" s="61" t="s">
        <v>108</v>
      </c>
      <c r="AE14" s="60" t="s">
        <v>109</v>
      </c>
      <c r="AF14" s="61" t="s">
        <v>110</v>
      </c>
      <c r="AG14" s="60" t="s">
        <v>111</v>
      </c>
      <c r="AH14" s="61" t="s">
        <v>105</v>
      </c>
      <c r="AI14" s="60" t="s">
        <v>106</v>
      </c>
      <c r="AJ14" s="61" t="s">
        <v>107</v>
      </c>
      <c r="AK14" s="60" t="s">
        <v>108</v>
      </c>
      <c r="AL14" s="61" t="s">
        <v>109</v>
      </c>
      <c r="AM14" s="60" t="s">
        <v>110</v>
      </c>
      <c r="AN14" s="61" t="s">
        <v>111</v>
      </c>
      <c r="AO14" s="60" t="s">
        <v>105</v>
      </c>
      <c r="AP14" s="61" t="s">
        <v>106</v>
      </c>
      <c r="AQ14" s="60" t="s">
        <v>107</v>
      </c>
      <c r="AR14" s="61" t="s">
        <v>108</v>
      </c>
      <c r="AS14" s="60" t="s">
        <v>109</v>
      </c>
      <c r="AT14" s="500"/>
      <c r="AU14" s="501"/>
      <c r="AV14" s="209"/>
      <c r="AW14" s="208"/>
      <c r="AX14" s="209"/>
      <c r="AY14" s="209"/>
      <c r="AZ14" s="209"/>
      <c r="BA14" s="209"/>
      <c r="BB14" s="6"/>
      <c r="BC14" s="6"/>
      <c r="BD14" s="1" t="s">
        <v>28</v>
      </c>
      <c r="BE14" s="136" t="s">
        <v>197</v>
      </c>
      <c r="BF14" s="137" t="s">
        <v>150</v>
      </c>
      <c r="BG14" s="138">
        <v>1672</v>
      </c>
      <c r="BH14" s="28"/>
      <c r="BI14" s="24" t="s">
        <v>27</v>
      </c>
      <c r="BJ14" s="146">
        <v>50320</v>
      </c>
      <c r="BL14" s="26">
        <v>1.0416666666666666E-2</v>
      </c>
      <c r="BP14" s="1" t="str">
        <f>"A5"&amp;BF14</f>
        <v>A5A61111</v>
      </c>
      <c r="BW14" s="1">
        <v>5</v>
      </c>
    </row>
    <row r="15" spans="1:75" ht="15.95" customHeight="1" thickBot="1" x14ac:dyDescent="0.2">
      <c r="A15" s="547"/>
      <c r="B15" s="548"/>
      <c r="C15" s="226" t="s">
        <v>5</v>
      </c>
      <c r="D15" s="341"/>
      <c r="E15" s="341"/>
      <c r="F15" s="341"/>
      <c r="G15" s="341"/>
      <c r="H15" s="342"/>
      <c r="I15" s="478"/>
      <c r="J15" s="479"/>
      <c r="K15" s="479"/>
      <c r="L15" s="479"/>
      <c r="M15" s="480"/>
      <c r="N15" s="114" t="s">
        <v>147</v>
      </c>
      <c r="O15" s="115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448"/>
      <c r="AU15" s="449"/>
      <c r="AV15" s="209"/>
      <c r="AW15" s="208"/>
      <c r="AX15" s="208"/>
      <c r="AY15" s="208"/>
      <c r="AZ15" s="208"/>
      <c r="BB15" s="6"/>
      <c r="BC15" s="6"/>
      <c r="BD15" s="1" t="s">
        <v>29</v>
      </c>
      <c r="BE15" s="139" t="s">
        <v>198</v>
      </c>
      <c r="BF15" s="140" t="s">
        <v>151</v>
      </c>
      <c r="BG15" s="141">
        <v>3428</v>
      </c>
      <c r="BH15" s="28"/>
      <c r="BI15" s="24" t="s">
        <v>28</v>
      </c>
      <c r="BJ15" s="146">
        <v>105310</v>
      </c>
      <c r="BL15" s="26">
        <v>2.0833333333333301E-2</v>
      </c>
      <c r="BP15" s="1" t="str">
        <f>"A5"&amp;BF15</f>
        <v>A5A61121</v>
      </c>
    </row>
    <row r="16" spans="1:75" ht="15.95" customHeight="1" thickBot="1" x14ac:dyDescent="0.2">
      <c r="A16" s="532"/>
      <c r="B16" s="533"/>
      <c r="C16" s="232"/>
      <c r="D16" s="343"/>
      <c r="E16" s="343"/>
      <c r="F16" s="343"/>
      <c r="G16" s="343"/>
      <c r="H16" s="344"/>
      <c r="I16" s="481"/>
      <c r="J16" s="482"/>
      <c r="K16" s="482"/>
      <c r="L16" s="482"/>
      <c r="M16" s="483"/>
      <c r="N16" s="114" t="s">
        <v>11</v>
      </c>
      <c r="O16" s="221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448"/>
      <c r="AU16" s="449"/>
      <c r="AV16" s="209"/>
      <c r="AW16" s="208"/>
      <c r="AX16" s="209"/>
      <c r="AY16" s="209"/>
      <c r="AZ16" s="209"/>
      <c r="BB16" s="6"/>
      <c r="BC16" s="6"/>
      <c r="BE16" s="43"/>
      <c r="BF16" s="44"/>
      <c r="BG16" s="45"/>
      <c r="BH16" s="28"/>
      <c r="BI16" s="24" t="s">
        <v>35</v>
      </c>
      <c r="BJ16" s="5" t="s">
        <v>41</v>
      </c>
      <c r="BL16" s="26">
        <v>3.125E-2</v>
      </c>
    </row>
    <row r="17" spans="1:68" ht="15.95" customHeight="1" thickBot="1" x14ac:dyDescent="0.2">
      <c r="A17" s="547"/>
      <c r="B17" s="548"/>
      <c r="C17" s="226" t="s">
        <v>5</v>
      </c>
      <c r="D17" s="341"/>
      <c r="E17" s="341"/>
      <c r="F17" s="341"/>
      <c r="G17" s="341"/>
      <c r="H17" s="342"/>
      <c r="I17" s="478"/>
      <c r="J17" s="479"/>
      <c r="K17" s="479"/>
      <c r="L17" s="479"/>
      <c r="M17" s="480"/>
      <c r="N17" s="114" t="s">
        <v>147</v>
      </c>
      <c r="O17" s="115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448"/>
      <c r="AU17" s="449"/>
      <c r="AV17" s="209"/>
      <c r="AW17" s="208"/>
      <c r="AX17" s="208"/>
      <c r="AY17" s="208"/>
      <c r="AZ17" s="208"/>
      <c r="BB17" s="6"/>
      <c r="BC17" s="6"/>
      <c r="BE17" s="43" t="s">
        <v>99</v>
      </c>
      <c r="BF17" s="44">
        <v>0</v>
      </c>
      <c r="BG17" s="45">
        <v>0</v>
      </c>
      <c r="BH17" s="28"/>
      <c r="BL17" s="26">
        <v>4.1666666666666699E-2</v>
      </c>
    </row>
    <row r="18" spans="1:68" ht="15.95" customHeight="1" thickBot="1" x14ac:dyDescent="0.2">
      <c r="A18" s="734"/>
      <c r="B18" s="735"/>
      <c r="C18" s="231"/>
      <c r="D18" s="343"/>
      <c r="E18" s="343"/>
      <c r="F18" s="343"/>
      <c r="G18" s="343"/>
      <c r="H18" s="344"/>
      <c r="I18" s="481"/>
      <c r="J18" s="482"/>
      <c r="K18" s="482"/>
      <c r="L18" s="482"/>
      <c r="M18" s="483"/>
      <c r="N18" s="114" t="s">
        <v>11</v>
      </c>
      <c r="O18" s="221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448"/>
      <c r="AU18" s="449"/>
      <c r="AV18" s="209"/>
      <c r="AW18" s="208"/>
      <c r="AX18" s="209"/>
      <c r="AY18" s="209"/>
      <c r="AZ18" s="209"/>
      <c r="BB18" s="6"/>
      <c r="BC18" s="6"/>
      <c r="BE18" s="142" t="s">
        <v>166</v>
      </c>
      <c r="BF18" s="143" t="s">
        <v>152</v>
      </c>
      <c r="BG18" s="144">
        <v>384</v>
      </c>
      <c r="BH18" s="28"/>
      <c r="BI18" s="163"/>
      <c r="BL18" s="26">
        <v>5.2083333333333301E-2</v>
      </c>
      <c r="BP18" s="1" t="str">
        <f>"A5"&amp;BF18</f>
        <v>A5A61113</v>
      </c>
    </row>
    <row r="19" spans="1:68" ht="15.95" customHeight="1" thickBot="1" x14ac:dyDescent="0.2">
      <c r="A19" s="532"/>
      <c r="B19" s="544"/>
      <c r="C19" s="229" t="s">
        <v>5</v>
      </c>
      <c r="D19" s="341"/>
      <c r="E19" s="341"/>
      <c r="F19" s="341"/>
      <c r="G19" s="341"/>
      <c r="H19" s="342"/>
      <c r="I19" s="478"/>
      <c r="J19" s="479"/>
      <c r="K19" s="479"/>
      <c r="L19" s="479"/>
      <c r="M19" s="480"/>
      <c r="N19" s="114" t="s">
        <v>147</v>
      </c>
      <c r="O19" s="115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448"/>
      <c r="AU19" s="449"/>
      <c r="AV19" s="209"/>
      <c r="AW19" s="208"/>
      <c r="AX19" s="208"/>
      <c r="AY19" s="208"/>
      <c r="AZ19" s="208"/>
      <c r="BB19" s="6"/>
      <c r="BC19" s="6"/>
      <c r="BE19" s="142" t="s">
        <v>167</v>
      </c>
      <c r="BF19" s="143" t="s">
        <v>153</v>
      </c>
      <c r="BG19" s="144">
        <v>395</v>
      </c>
      <c r="BH19" s="28"/>
      <c r="BL19" s="26">
        <v>6.25E-2</v>
      </c>
      <c r="BP19" s="1" t="str">
        <f>"A5"&amp;BF19</f>
        <v>A5A61123</v>
      </c>
    </row>
    <row r="20" spans="1:68" ht="15.95" customHeight="1" thickBot="1" x14ac:dyDescent="0.2">
      <c r="A20" s="532"/>
      <c r="B20" s="544"/>
      <c r="C20" s="232"/>
      <c r="D20" s="343"/>
      <c r="E20" s="343"/>
      <c r="F20" s="343"/>
      <c r="G20" s="343"/>
      <c r="H20" s="344"/>
      <c r="I20" s="481"/>
      <c r="J20" s="482"/>
      <c r="K20" s="482"/>
      <c r="L20" s="482"/>
      <c r="M20" s="483"/>
      <c r="N20" s="114" t="s">
        <v>11</v>
      </c>
      <c r="O20" s="221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448"/>
      <c r="AU20" s="449"/>
      <c r="AV20" s="209"/>
      <c r="AW20" s="208"/>
      <c r="AX20" s="209"/>
      <c r="AY20" s="209"/>
      <c r="AZ20" s="209"/>
      <c r="BB20" s="6"/>
      <c r="BC20" s="6"/>
      <c r="BE20" s="33" t="s">
        <v>168</v>
      </c>
      <c r="BF20" s="50" t="s">
        <v>154</v>
      </c>
      <c r="BG20" s="34">
        <f>ROUND($U$51*5/100,0)</f>
        <v>0</v>
      </c>
      <c r="BH20" s="28"/>
      <c r="BL20" s="26">
        <v>7.2916666666666699E-2</v>
      </c>
    </row>
    <row r="21" spans="1:68" ht="15.95" customHeight="1" thickBot="1" x14ac:dyDescent="0.2">
      <c r="A21" s="547"/>
      <c r="B21" s="548"/>
      <c r="C21" s="226" t="s">
        <v>5</v>
      </c>
      <c r="D21" s="336"/>
      <c r="E21" s="336"/>
      <c r="F21" s="336"/>
      <c r="G21" s="336"/>
      <c r="H21" s="337"/>
      <c r="I21" s="513"/>
      <c r="J21" s="514"/>
      <c r="K21" s="514"/>
      <c r="L21" s="514"/>
      <c r="M21" s="515"/>
      <c r="N21" s="114" t="s">
        <v>147</v>
      </c>
      <c r="O21" s="115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448"/>
      <c r="AU21" s="449"/>
      <c r="AV21" s="209"/>
      <c r="AW21" s="208"/>
      <c r="AX21" s="208"/>
      <c r="AY21" s="208"/>
      <c r="AZ21" s="208"/>
      <c r="BB21" s="6"/>
      <c r="BC21" s="6"/>
      <c r="BE21" s="33" t="s">
        <v>170</v>
      </c>
      <c r="BF21" s="50" t="s">
        <v>156</v>
      </c>
      <c r="BG21" s="51">
        <v>-376</v>
      </c>
      <c r="BH21" s="28"/>
      <c r="BL21" s="26">
        <v>8.3333333333333301E-2</v>
      </c>
      <c r="BP21" s="1" t="str">
        <f>BF20</f>
        <v>A68110</v>
      </c>
    </row>
    <row r="22" spans="1:68" ht="15.95" customHeight="1" thickBot="1" x14ac:dyDescent="0.2">
      <c r="A22" s="734"/>
      <c r="B22" s="735"/>
      <c r="C22" s="231"/>
      <c r="D22" s="338"/>
      <c r="E22" s="338"/>
      <c r="F22" s="338"/>
      <c r="G22" s="338"/>
      <c r="H22" s="339"/>
      <c r="I22" s="516"/>
      <c r="J22" s="517"/>
      <c r="K22" s="517"/>
      <c r="L22" s="517"/>
      <c r="M22" s="518"/>
      <c r="N22" s="114" t="s">
        <v>11</v>
      </c>
      <c r="O22" s="221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448"/>
      <c r="AU22" s="449"/>
      <c r="AV22" s="209"/>
      <c r="AW22" s="208"/>
      <c r="AX22" s="209"/>
      <c r="AY22" s="209"/>
      <c r="AZ22" s="209"/>
      <c r="BB22" s="6"/>
      <c r="BC22" s="6"/>
      <c r="BE22" s="33" t="s">
        <v>171</v>
      </c>
      <c r="BF22" s="50" t="s">
        <v>157</v>
      </c>
      <c r="BG22" s="51">
        <v>-752</v>
      </c>
      <c r="BH22" s="28"/>
      <c r="BL22" s="26">
        <v>9.375E-2</v>
      </c>
      <c r="BP22" s="1" t="str">
        <f>BF25</f>
        <v>A66109</v>
      </c>
    </row>
    <row r="23" spans="1:68" ht="15.95" customHeight="1" thickBot="1" x14ac:dyDescent="0.2">
      <c r="A23" s="532"/>
      <c r="B23" s="533"/>
      <c r="C23" s="227" t="s">
        <v>5</v>
      </c>
      <c r="D23" s="545"/>
      <c r="E23" s="336"/>
      <c r="F23" s="336"/>
      <c r="G23" s="336"/>
      <c r="H23" s="337"/>
      <c r="I23" s="513"/>
      <c r="J23" s="514"/>
      <c r="K23" s="514"/>
      <c r="L23" s="514"/>
      <c r="M23" s="515"/>
      <c r="N23" s="114" t="s">
        <v>147</v>
      </c>
      <c r="O23" s="115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448"/>
      <c r="AU23" s="449"/>
      <c r="AV23" s="209"/>
      <c r="AW23" s="208"/>
      <c r="AX23" s="208"/>
      <c r="AY23" s="208"/>
      <c r="AZ23" s="208"/>
      <c r="BB23" s="6"/>
      <c r="BC23" s="6"/>
      <c r="BE23" s="33" t="s">
        <v>172</v>
      </c>
      <c r="BF23" s="50" t="s">
        <v>158</v>
      </c>
      <c r="BG23" s="51">
        <v>100</v>
      </c>
      <c r="BH23" s="28"/>
      <c r="BL23" s="26">
        <v>0.104166666666667</v>
      </c>
      <c r="BP23" s="1" t="str">
        <f>BF21</f>
        <v>A66105</v>
      </c>
    </row>
    <row r="24" spans="1:68" ht="15.95" customHeight="1" thickBot="1" x14ac:dyDescent="0.2">
      <c r="A24" s="532"/>
      <c r="B24" s="533"/>
      <c r="C24" s="233"/>
      <c r="D24" s="546"/>
      <c r="E24" s="338"/>
      <c r="F24" s="338"/>
      <c r="G24" s="338"/>
      <c r="H24" s="339"/>
      <c r="I24" s="516"/>
      <c r="J24" s="517"/>
      <c r="K24" s="517"/>
      <c r="L24" s="517"/>
      <c r="M24" s="518"/>
      <c r="N24" s="114" t="s">
        <v>11</v>
      </c>
      <c r="O24" s="221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448"/>
      <c r="AU24" s="449"/>
      <c r="AV24" s="209"/>
      <c r="AW24" s="208"/>
      <c r="AX24" s="209"/>
      <c r="AY24" s="209"/>
      <c r="AZ24" s="209"/>
      <c r="BB24" s="6"/>
      <c r="BC24" s="6"/>
      <c r="BE24" s="33" t="s">
        <v>173</v>
      </c>
      <c r="BF24" s="50" t="s">
        <v>159</v>
      </c>
      <c r="BG24" s="51">
        <v>225</v>
      </c>
      <c r="BH24" s="28"/>
      <c r="BL24" s="26">
        <v>0.114583333333333</v>
      </c>
      <c r="BP24" s="1" t="str">
        <f>BF22</f>
        <v>A66106</v>
      </c>
    </row>
    <row r="25" spans="1:68" ht="15.95" customHeight="1" thickBot="1" x14ac:dyDescent="0.2">
      <c r="A25" s="547"/>
      <c r="B25" s="548"/>
      <c r="C25" s="226" t="s">
        <v>5</v>
      </c>
      <c r="D25" s="336"/>
      <c r="E25" s="336"/>
      <c r="F25" s="336"/>
      <c r="G25" s="336"/>
      <c r="H25" s="337"/>
      <c r="I25" s="513"/>
      <c r="J25" s="514"/>
      <c r="K25" s="514"/>
      <c r="L25" s="514"/>
      <c r="M25" s="515"/>
      <c r="N25" s="114" t="s">
        <v>147</v>
      </c>
      <c r="O25" s="115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448"/>
      <c r="AU25" s="449"/>
      <c r="AV25" s="209"/>
      <c r="AW25" s="208"/>
      <c r="AX25" s="208"/>
      <c r="AY25" s="208"/>
      <c r="AZ25" s="208"/>
      <c r="BB25" s="6"/>
      <c r="BC25" s="6"/>
      <c r="BE25" s="33" t="s">
        <v>169</v>
      </c>
      <c r="BF25" s="50" t="s">
        <v>155</v>
      </c>
      <c r="BG25" s="51">
        <v>240</v>
      </c>
      <c r="BH25" s="28"/>
      <c r="BL25" s="26">
        <v>0.125</v>
      </c>
      <c r="BP25" s="1" t="str">
        <f>BF23</f>
        <v>A65010</v>
      </c>
    </row>
    <row r="26" spans="1:68" ht="15.95" customHeight="1" thickBot="1" x14ac:dyDescent="0.2">
      <c r="A26" s="734"/>
      <c r="B26" s="735"/>
      <c r="C26" s="231"/>
      <c r="D26" s="338"/>
      <c r="E26" s="338"/>
      <c r="F26" s="338"/>
      <c r="G26" s="338"/>
      <c r="H26" s="339"/>
      <c r="I26" s="516"/>
      <c r="J26" s="517"/>
      <c r="K26" s="517"/>
      <c r="L26" s="517"/>
      <c r="M26" s="518"/>
      <c r="N26" s="114" t="s">
        <v>11</v>
      </c>
      <c r="O26" s="221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448"/>
      <c r="AU26" s="449"/>
      <c r="AV26" s="209"/>
      <c r="AW26" s="208"/>
      <c r="AX26" s="209"/>
      <c r="AY26" s="209"/>
      <c r="AZ26" s="209"/>
      <c r="BB26" s="6"/>
      <c r="BC26" s="6"/>
      <c r="BE26" s="149" t="s">
        <v>200</v>
      </c>
      <c r="BF26" s="50" t="s">
        <v>199</v>
      </c>
      <c r="BG26" s="150">
        <v>50</v>
      </c>
      <c r="BL26" s="26">
        <v>0.13541666666666699</v>
      </c>
      <c r="BP26" s="1" t="str">
        <f>BF24</f>
        <v>A65002</v>
      </c>
    </row>
    <row r="27" spans="1:68" ht="15.95" customHeight="1" thickBot="1" x14ac:dyDescent="0.2">
      <c r="A27" s="532"/>
      <c r="B27" s="533"/>
      <c r="C27" s="229" t="s">
        <v>5</v>
      </c>
      <c r="D27" s="502"/>
      <c r="E27" s="503"/>
      <c r="F27" s="503"/>
      <c r="G27" s="503"/>
      <c r="H27" s="504"/>
      <c r="I27" s="502"/>
      <c r="J27" s="503"/>
      <c r="K27" s="503"/>
      <c r="L27" s="503"/>
      <c r="M27" s="504"/>
      <c r="N27" s="114" t="s">
        <v>147</v>
      </c>
      <c r="O27" s="115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448"/>
      <c r="AU27" s="449"/>
      <c r="AV27" s="209"/>
      <c r="AW27" s="208"/>
      <c r="AX27" s="208"/>
      <c r="AY27" s="208"/>
      <c r="AZ27" s="208"/>
      <c r="BB27" s="6"/>
      <c r="BC27" s="6"/>
      <c r="BE27" s="149" t="s">
        <v>201</v>
      </c>
      <c r="BF27" s="50" t="s">
        <v>202</v>
      </c>
      <c r="BG27" s="150">
        <v>200</v>
      </c>
      <c r="BL27" s="26">
        <v>0.14583333333333301</v>
      </c>
      <c r="BP27" s="1" t="str">
        <f>BF26</f>
        <v>A66116</v>
      </c>
    </row>
    <row r="28" spans="1:68" ht="15.95" customHeight="1" thickBot="1" x14ac:dyDescent="0.2">
      <c r="A28" s="532"/>
      <c r="B28" s="533"/>
      <c r="C28" s="232"/>
      <c r="D28" s="505"/>
      <c r="E28" s="506"/>
      <c r="F28" s="506"/>
      <c r="G28" s="506"/>
      <c r="H28" s="507"/>
      <c r="I28" s="505"/>
      <c r="J28" s="506"/>
      <c r="K28" s="506"/>
      <c r="L28" s="506"/>
      <c r="M28" s="507"/>
      <c r="N28" s="114" t="s">
        <v>11</v>
      </c>
      <c r="O28" s="221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448"/>
      <c r="AU28" s="449"/>
      <c r="AV28" s="209"/>
      <c r="AW28" s="208"/>
      <c r="AX28" s="209"/>
      <c r="AY28" s="209"/>
      <c r="AZ28" s="209"/>
      <c r="BB28" s="6"/>
      <c r="BC28" s="6"/>
      <c r="BE28" s="33" t="s">
        <v>186</v>
      </c>
      <c r="BF28" s="50" t="s">
        <v>160</v>
      </c>
      <c r="BG28" s="51">
        <v>150</v>
      </c>
      <c r="BL28" s="26">
        <v>0.15625</v>
      </c>
      <c r="BP28" s="1" t="str">
        <f>BF27</f>
        <v>A65003</v>
      </c>
    </row>
    <row r="29" spans="1:68" ht="15.95" customHeight="1" thickBot="1" x14ac:dyDescent="0.2">
      <c r="A29" s="547"/>
      <c r="B29" s="548"/>
      <c r="C29" s="226" t="s">
        <v>5</v>
      </c>
      <c r="D29" s="502"/>
      <c r="E29" s="503"/>
      <c r="F29" s="503"/>
      <c r="G29" s="503"/>
      <c r="H29" s="504"/>
      <c r="I29" s="502"/>
      <c r="J29" s="503"/>
      <c r="K29" s="503"/>
      <c r="L29" s="503"/>
      <c r="M29" s="504"/>
      <c r="N29" s="114" t="s">
        <v>147</v>
      </c>
      <c r="O29" s="115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448"/>
      <c r="AU29" s="449"/>
      <c r="AV29" s="209"/>
      <c r="AW29" s="208"/>
      <c r="AX29" s="208"/>
      <c r="AY29" s="208"/>
      <c r="AZ29" s="208"/>
      <c r="BB29" s="6"/>
      <c r="BC29" s="6"/>
      <c r="BE29" s="33" t="s">
        <v>203</v>
      </c>
      <c r="BF29" s="50" t="s">
        <v>204</v>
      </c>
      <c r="BG29" s="51">
        <v>160</v>
      </c>
      <c r="BL29" s="26">
        <v>0.16666666666666699</v>
      </c>
      <c r="BP29" s="1" t="str">
        <f t="shared" ref="BP29:BP32" si="0">BF29</f>
        <v>A65011</v>
      </c>
    </row>
    <row r="30" spans="1:68" ht="15.95" customHeight="1" thickBot="1" x14ac:dyDescent="0.2">
      <c r="A30" s="734"/>
      <c r="B30" s="735"/>
      <c r="C30" s="231"/>
      <c r="D30" s="505"/>
      <c r="E30" s="506"/>
      <c r="F30" s="506"/>
      <c r="G30" s="506"/>
      <c r="H30" s="507"/>
      <c r="I30" s="505"/>
      <c r="J30" s="506"/>
      <c r="K30" s="506"/>
      <c r="L30" s="506"/>
      <c r="M30" s="507"/>
      <c r="N30" s="114" t="s">
        <v>11</v>
      </c>
      <c r="O30" s="221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448"/>
      <c r="AU30" s="449"/>
      <c r="AV30" s="209"/>
      <c r="AW30" s="208"/>
      <c r="AX30" s="209"/>
      <c r="AY30" s="209"/>
      <c r="AZ30" s="209"/>
      <c r="BB30" s="6"/>
      <c r="BC30" s="6"/>
      <c r="BE30" s="149" t="s">
        <v>205</v>
      </c>
      <c r="BF30" s="50" t="s">
        <v>206</v>
      </c>
      <c r="BG30" s="150">
        <v>480</v>
      </c>
      <c r="BL30" s="26">
        <v>0.17708333333333301</v>
      </c>
      <c r="BP30" s="1" t="str">
        <f t="shared" si="0"/>
        <v>Ａ65006</v>
      </c>
    </row>
    <row r="31" spans="1:68" ht="15.95" customHeight="1" thickBot="1" x14ac:dyDescent="0.2">
      <c r="A31" s="547"/>
      <c r="B31" s="548"/>
      <c r="C31" s="226" t="s">
        <v>5</v>
      </c>
      <c r="D31" s="502"/>
      <c r="E31" s="503"/>
      <c r="F31" s="503"/>
      <c r="G31" s="503"/>
      <c r="H31" s="504"/>
      <c r="I31" s="502"/>
      <c r="J31" s="503"/>
      <c r="K31" s="503"/>
      <c r="L31" s="503"/>
      <c r="M31" s="504"/>
      <c r="N31" s="114" t="s">
        <v>147</v>
      </c>
      <c r="O31" s="221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448"/>
      <c r="AU31" s="449"/>
      <c r="AV31" s="209"/>
      <c r="AW31" s="208"/>
      <c r="AX31" s="208"/>
      <c r="AY31" s="208"/>
      <c r="AZ31" s="208"/>
      <c r="BB31" s="6"/>
      <c r="BC31" s="6"/>
      <c r="BE31" s="149" t="s">
        <v>207</v>
      </c>
      <c r="BF31" s="154" t="s">
        <v>208</v>
      </c>
      <c r="BG31" s="150">
        <v>480</v>
      </c>
      <c r="BL31" s="26">
        <v>0.1875</v>
      </c>
      <c r="BP31" s="1" t="str">
        <f t="shared" si="0"/>
        <v>Ａ65007</v>
      </c>
    </row>
    <row r="32" spans="1:68" ht="15.95" customHeight="1" thickBot="1" x14ac:dyDescent="0.2">
      <c r="A32" s="532"/>
      <c r="B32" s="533"/>
      <c r="C32" s="232"/>
      <c r="D32" s="505"/>
      <c r="E32" s="506"/>
      <c r="F32" s="506"/>
      <c r="G32" s="506"/>
      <c r="H32" s="507"/>
      <c r="I32" s="505"/>
      <c r="J32" s="506"/>
      <c r="K32" s="506"/>
      <c r="L32" s="506"/>
      <c r="M32" s="507"/>
      <c r="N32" s="114" t="s">
        <v>11</v>
      </c>
      <c r="O32" s="221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448"/>
      <c r="AU32" s="449"/>
      <c r="AV32" s="209"/>
      <c r="AW32" s="208"/>
      <c r="AX32" s="209"/>
      <c r="AY32" s="209"/>
      <c r="AZ32" s="209"/>
      <c r="BB32" s="6"/>
      <c r="BC32" s="6"/>
      <c r="BE32" s="149" t="s">
        <v>210</v>
      </c>
      <c r="BF32" s="154" t="s">
        <v>209</v>
      </c>
      <c r="BG32" s="150">
        <v>480</v>
      </c>
      <c r="BL32" s="26">
        <v>0.19791666666666699</v>
      </c>
      <c r="BP32" s="1" t="str">
        <f t="shared" si="0"/>
        <v>Ａ65008</v>
      </c>
    </row>
    <row r="33" spans="1:68" ht="15.95" customHeight="1" thickBot="1" x14ac:dyDescent="0.2">
      <c r="A33" s="547"/>
      <c r="B33" s="548"/>
      <c r="C33" s="226" t="s">
        <v>5</v>
      </c>
      <c r="D33" s="564"/>
      <c r="E33" s="564"/>
      <c r="F33" s="564"/>
      <c r="G33" s="564"/>
      <c r="H33" s="565"/>
      <c r="I33" s="502"/>
      <c r="J33" s="503"/>
      <c r="K33" s="503"/>
      <c r="L33" s="503"/>
      <c r="M33" s="504"/>
      <c r="N33" s="114" t="s">
        <v>147</v>
      </c>
      <c r="O33" s="115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448"/>
      <c r="AU33" s="449"/>
      <c r="AV33" s="209"/>
      <c r="AW33" s="208"/>
      <c r="AX33" s="208"/>
      <c r="AY33" s="208"/>
      <c r="AZ33" s="208"/>
      <c r="BB33" s="6"/>
      <c r="BC33" s="6"/>
      <c r="BE33" s="149" t="s">
        <v>211</v>
      </c>
      <c r="BF33" s="154" t="s">
        <v>212</v>
      </c>
      <c r="BG33" s="150">
        <v>700</v>
      </c>
      <c r="BL33" s="26">
        <v>0.20833333333333301</v>
      </c>
      <c r="BP33" s="1">
        <f>BF46</f>
        <v>0</v>
      </c>
    </row>
    <row r="34" spans="1:68" ht="15.95" customHeight="1" thickBot="1" x14ac:dyDescent="0.2">
      <c r="A34" s="532"/>
      <c r="B34" s="533"/>
      <c r="C34" s="228"/>
      <c r="D34" s="566"/>
      <c r="E34" s="566"/>
      <c r="F34" s="566"/>
      <c r="G34" s="566"/>
      <c r="H34" s="567"/>
      <c r="I34" s="505"/>
      <c r="J34" s="506"/>
      <c r="K34" s="506"/>
      <c r="L34" s="506"/>
      <c r="M34" s="507"/>
      <c r="N34" s="114" t="s">
        <v>11</v>
      </c>
      <c r="O34" s="108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448"/>
      <c r="AU34" s="449"/>
      <c r="AV34" s="209"/>
      <c r="AW34" s="208"/>
      <c r="AX34" s="209"/>
      <c r="AY34" s="209"/>
      <c r="AZ34" s="209"/>
      <c r="BB34" s="6"/>
      <c r="BC34" s="6"/>
      <c r="BE34" s="33" t="s">
        <v>174</v>
      </c>
      <c r="BF34" s="50" t="s">
        <v>161</v>
      </c>
      <c r="BG34" s="51">
        <v>120</v>
      </c>
      <c r="BL34" s="26">
        <v>0.21875</v>
      </c>
      <c r="BP34" s="1" t="str">
        <f>BF35</f>
        <v>Ａ66011</v>
      </c>
    </row>
    <row r="35" spans="1:68" ht="15.95" customHeight="1" thickBot="1" x14ac:dyDescent="0.2">
      <c r="A35" s="547"/>
      <c r="B35" s="548"/>
      <c r="C35" s="226" t="s">
        <v>5</v>
      </c>
      <c r="D35" s="319"/>
      <c r="E35" s="319"/>
      <c r="F35" s="319"/>
      <c r="G35" s="319"/>
      <c r="H35" s="320"/>
      <c r="I35" s="519"/>
      <c r="J35" s="520"/>
      <c r="K35" s="520"/>
      <c r="L35" s="520"/>
      <c r="M35" s="521"/>
      <c r="N35" s="114" t="s">
        <v>147</v>
      </c>
      <c r="O35" s="115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448"/>
      <c r="AU35" s="449"/>
      <c r="AV35" s="209"/>
      <c r="AW35" s="208"/>
      <c r="AX35" s="208"/>
      <c r="AY35" s="208"/>
      <c r="AZ35" s="208"/>
      <c r="BB35" s="6"/>
      <c r="BC35" s="6"/>
      <c r="BE35" s="149" t="s">
        <v>187</v>
      </c>
      <c r="BF35" s="50" t="s">
        <v>213</v>
      </c>
      <c r="BG35" s="150">
        <v>88</v>
      </c>
      <c r="BL35" s="26">
        <v>0.22916666666666699</v>
      </c>
      <c r="BP35" s="1" t="str">
        <f>BF36</f>
        <v>Ａ66012</v>
      </c>
    </row>
    <row r="36" spans="1:68" ht="15.95" customHeight="1" thickBot="1" x14ac:dyDescent="0.2">
      <c r="A36" s="734"/>
      <c r="B36" s="735"/>
      <c r="C36" s="231"/>
      <c r="D36" s="321"/>
      <c r="E36" s="321"/>
      <c r="F36" s="321"/>
      <c r="G36" s="321"/>
      <c r="H36" s="322"/>
      <c r="I36" s="522"/>
      <c r="J36" s="523"/>
      <c r="K36" s="523"/>
      <c r="L36" s="523"/>
      <c r="M36" s="524"/>
      <c r="N36" s="114" t="s">
        <v>11</v>
      </c>
      <c r="O36" s="221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448"/>
      <c r="AU36" s="449"/>
      <c r="AV36" s="209"/>
      <c r="AW36" s="208"/>
      <c r="AX36" s="209"/>
      <c r="AY36" s="209"/>
      <c r="AZ36" s="209"/>
      <c r="BB36" s="6"/>
      <c r="BC36" s="6"/>
      <c r="BE36" s="149" t="s">
        <v>188</v>
      </c>
      <c r="BF36" s="50" t="s">
        <v>214</v>
      </c>
      <c r="BG36" s="150">
        <v>176</v>
      </c>
      <c r="BI36" s="24" t="s">
        <v>44</v>
      </c>
      <c r="BJ36" s="36">
        <f>SUM(IF(ISERROR(SUM(U51:W56,U57:W61)),0,SUM(U51:W56,U57:W61)))</f>
        <v>0</v>
      </c>
      <c r="BL36" s="26">
        <v>0.23958333333333301</v>
      </c>
      <c r="BP36" s="1" t="str">
        <f>BF37</f>
        <v>Ａ66107</v>
      </c>
    </row>
    <row r="37" spans="1:68" ht="15.95" customHeight="1" thickBot="1" x14ac:dyDescent="0.2">
      <c r="A37" s="532"/>
      <c r="B37" s="533"/>
      <c r="C37" s="229" t="s">
        <v>5</v>
      </c>
      <c r="D37" s="319"/>
      <c r="E37" s="319"/>
      <c r="F37" s="319"/>
      <c r="G37" s="319"/>
      <c r="H37" s="320"/>
      <c r="I37" s="519"/>
      <c r="J37" s="520"/>
      <c r="K37" s="520"/>
      <c r="L37" s="520"/>
      <c r="M37" s="521"/>
      <c r="N37" s="114" t="s">
        <v>147</v>
      </c>
      <c r="O37" s="115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448"/>
      <c r="AU37" s="449"/>
      <c r="AV37" s="209"/>
      <c r="AW37" s="208"/>
      <c r="AX37" s="208"/>
      <c r="AY37" s="208"/>
      <c r="AZ37" s="208"/>
      <c r="BB37" s="6"/>
      <c r="BC37" s="6"/>
      <c r="BE37" s="149" t="s">
        <v>189</v>
      </c>
      <c r="BF37" s="50" t="s">
        <v>215</v>
      </c>
      <c r="BG37" s="150">
        <v>72</v>
      </c>
      <c r="BI37" s="28"/>
      <c r="BJ37" s="167"/>
      <c r="BL37" s="26">
        <v>0.25</v>
      </c>
    </row>
    <row r="38" spans="1:68" ht="15.95" customHeight="1" thickBot="1" x14ac:dyDescent="0.2">
      <c r="A38" s="532"/>
      <c r="B38" s="533"/>
      <c r="C38" s="232"/>
      <c r="D38" s="321"/>
      <c r="E38" s="321"/>
      <c r="F38" s="321"/>
      <c r="G38" s="321"/>
      <c r="H38" s="322"/>
      <c r="I38" s="522"/>
      <c r="J38" s="523"/>
      <c r="K38" s="523"/>
      <c r="L38" s="523"/>
      <c r="M38" s="524"/>
      <c r="N38" s="114" t="s">
        <v>11</v>
      </c>
      <c r="O38" s="221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448"/>
      <c r="AU38" s="449"/>
      <c r="AV38" s="209"/>
      <c r="AW38" s="208"/>
      <c r="AX38" s="209"/>
      <c r="AY38" s="209"/>
      <c r="AZ38" s="209"/>
      <c r="BB38" s="6"/>
      <c r="BC38" s="6"/>
      <c r="BE38" s="149" t="s">
        <v>190</v>
      </c>
      <c r="BF38" s="50" t="s">
        <v>216</v>
      </c>
      <c r="BG38" s="150">
        <v>144</v>
      </c>
      <c r="BL38" s="26">
        <v>0.26041666666666702</v>
      </c>
    </row>
    <row r="39" spans="1:68" ht="15.95" customHeight="1" thickBot="1" x14ac:dyDescent="0.2">
      <c r="A39" s="547"/>
      <c r="B39" s="548"/>
      <c r="C39" s="226" t="s">
        <v>5</v>
      </c>
      <c r="D39" s="306"/>
      <c r="E39" s="306"/>
      <c r="F39" s="306"/>
      <c r="G39" s="306"/>
      <c r="H39" s="307"/>
      <c r="I39" s="525"/>
      <c r="J39" s="526"/>
      <c r="K39" s="526"/>
      <c r="L39" s="526"/>
      <c r="M39" s="527"/>
      <c r="N39" s="114" t="s">
        <v>147</v>
      </c>
      <c r="O39" s="115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448"/>
      <c r="AU39" s="449"/>
      <c r="AV39" s="209"/>
      <c r="AW39" s="208"/>
      <c r="AX39" s="208"/>
      <c r="AY39" s="208"/>
      <c r="AZ39" s="208"/>
      <c r="BB39" s="6"/>
      <c r="BC39" s="6"/>
      <c r="BD39"/>
      <c r="BE39" s="149" t="s">
        <v>191</v>
      </c>
      <c r="BF39" s="50" t="s">
        <v>217</v>
      </c>
      <c r="BG39" s="150">
        <v>24</v>
      </c>
      <c r="BL39" s="26">
        <v>0.27083333333333298</v>
      </c>
      <c r="BP39" s="1" t="str">
        <f>BF38</f>
        <v>Ａ66108</v>
      </c>
    </row>
    <row r="40" spans="1:68" ht="15.95" customHeight="1" thickBot="1" x14ac:dyDescent="0.2">
      <c r="A40" s="734"/>
      <c r="B40" s="735"/>
      <c r="C40" s="231"/>
      <c r="D40" s="562"/>
      <c r="E40" s="562"/>
      <c r="F40" s="562"/>
      <c r="G40" s="562"/>
      <c r="H40" s="563"/>
      <c r="I40" s="528"/>
      <c r="J40" s="529"/>
      <c r="K40" s="529"/>
      <c r="L40" s="529"/>
      <c r="M40" s="530"/>
      <c r="N40" s="117" t="s">
        <v>11</v>
      </c>
      <c r="O40" s="108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448"/>
      <c r="AU40" s="449"/>
      <c r="AV40" s="209"/>
      <c r="AW40" s="208"/>
      <c r="AX40" s="209"/>
      <c r="AY40" s="209"/>
      <c r="AZ40" s="209"/>
      <c r="BB40" s="6"/>
      <c r="BC40" s="6"/>
      <c r="BD40"/>
      <c r="BE40" s="149" t="s">
        <v>192</v>
      </c>
      <c r="BF40" s="50" t="s">
        <v>218</v>
      </c>
      <c r="BG40" s="150">
        <v>48</v>
      </c>
      <c r="BL40" s="26">
        <v>0.28125</v>
      </c>
      <c r="BP40" s="1" t="str">
        <f>BF39</f>
        <v>Ａ66103</v>
      </c>
    </row>
    <row r="41" spans="1:68" ht="13.5" customHeight="1" thickBot="1" x14ac:dyDescent="0.2">
      <c r="A41" s="547"/>
      <c r="B41" s="548"/>
      <c r="C41" s="226" t="s">
        <v>5</v>
      </c>
      <c r="D41" s="306"/>
      <c r="E41" s="306"/>
      <c r="F41" s="306"/>
      <c r="G41" s="306"/>
      <c r="H41" s="307"/>
      <c r="I41" s="525"/>
      <c r="J41" s="526"/>
      <c r="K41" s="526"/>
      <c r="L41" s="526"/>
      <c r="M41" s="527"/>
      <c r="N41" s="114" t="s">
        <v>147</v>
      </c>
      <c r="O41" s="115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448"/>
      <c r="AU41" s="449"/>
      <c r="AV41" s="209"/>
      <c r="AW41" s="208"/>
      <c r="AX41" s="208"/>
      <c r="AY41" s="208"/>
      <c r="AZ41" s="208"/>
      <c r="BB41" s="6"/>
      <c r="BC41" s="6"/>
      <c r="BD41"/>
      <c r="BE41" s="149" t="s">
        <v>196</v>
      </c>
      <c r="BF41" s="50" t="s">
        <v>219</v>
      </c>
      <c r="BG41" s="150">
        <v>100</v>
      </c>
      <c r="BL41" s="26">
        <v>0.29166666666666702</v>
      </c>
      <c r="BP41" s="1" t="str">
        <f>BF40</f>
        <v>Ａ66104</v>
      </c>
    </row>
    <row r="42" spans="1:68" ht="15.95" customHeight="1" thickBot="1" x14ac:dyDescent="0.2">
      <c r="A42" s="734"/>
      <c r="B42" s="735"/>
      <c r="C42" s="230"/>
      <c r="D42" s="729"/>
      <c r="E42" s="729"/>
      <c r="F42" s="729"/>
      <c r="G42" s="729"/>
      <c r="H42" s="730"/>
      <c r="I42" s="731"/>
      <c r="J42" s="732"/>
      <c r="K42" s="732"/>
      <c r="L42" s="732"/>
      <c r="M42" s="733"/>
      <c r="N42" s="169" t="s">
        <v>11</v>
      </c>
      <c r="O42" s="221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448"/>
      <c r="AU42" s="449"/>
      <c r="AV42" s="209"/>
      <c r="AW42" s="208"/>
      <c r="AX42" s="209"/>
      <c r="AY42" s="209"/>
      <c r="AZ42" s="209"/>
      <c r="BB42" s="6"/>
      <c r="BC42" s="6"/>
      <c r="BD42"/>
      <c r="BE42" s="149" t="s">
        <v>220</v>
      </c>
      <c r="BF42" s="50" t="s">
        <v>221</v>
      </c>
      <c r="BG42" s="150">
        <v>200</v>
      </c>
      <c r="BL42" s="26">
        <v>0.30208333333333298</v>
      </c>
      <c r="BP42" s="1" t="str">
        <f>BF41</f>
        <v>Ａ64001</v>
      </c>
    </row>
    <row r="43" spans="1:68" ht="15.95" customHeight="1" thickBot="1" x14ac:dyDescent="0.2">
      <c r="A43" s="532"/>
      <c r="B43" s="533"/>
      <c r="C43" s="229" t="s">
        <v>5</v>
      </c>
      <c r="D43" s="534"/>
      <c r="E43" s="534"/>
      <c r="F43" s="534"/>
      <c r="G43" s="534"/>
      <c r="H43" s="535"/>
      <c r="I43" s="538"/>
      <c r="J43" s="539"/>
      <c r="K43" s="539"/>
      <c r="L43" s="539"/>
      <c r="M43" s="540"/>
      <c r="N43" s="168" t="s">
        <v>147</v>
      </c>
      <c r="O43" s="221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448"/>
      <c r="AU43" s="449"/>
      <c r="AV43" s="209"/>
      <c r="AW43" s="208"/>
      <c r="AX43" s="208"/>
      <c r="AY43" s="208"/>
      <c r="AZ43" s="208"/>
      <c r="BB43"/>
      <c r="BC43"/>
      <c r="BD43"/>
      <c r="BE43" s="149" t="s">
        <v>222</v>
      </c>
      <c r="BF43" s="50" t="s">
        <v>223</v>
      </c>
      <c r="BG43" s="150">
        <v>100</v>
      </c>
      <c r="BL43" s="26">
        <v>0.3125</v>
      </c>
      <c r="BP43" s="1" t="str">
        <f>BF42</f>
        <v>Ａ64002</v>
      </c>
    </row>
    <row r="44" spans="1:68" ht="18" customHeight="1" thickBot="1" x14ac:dyDescent="0.2">
      <c r="A44" s="736"/>
      <c r="B44" s="737"/>
      <c r="C44" s="234"/>
      <c r="D44" s="536"/>
      <c r="E44" s="536"/>
      <c r="F44" s="536"/>
      <c r="G44" s="536"/>
      <c r="H44" s="537"/>
      <c r="I44" s="541"/>
      <c r="J44" s="542"/>
      <c r="K44" s="542"/>
      <c r="L44" s="542"/>
      <c r="M44" s="543"/>
      <c r="N44" s="145" t="s">
        <v>11</v>
      </c>
      <c r="O44" s="219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450"/>
      <c r="AU44" s="451"/>
      <c r="AV44" s="209"/>
      <c r="AW44" s="208"/>
      <c r="AX44" s="209"/>
      <c r="AY44" s="209"/>
      <c r="AZ44" s="209"/>
      <c r="BB44"/>
      <c r="BC44"/>
      <c r="BD44"/>
      <c r="BE44" s="149" t="s">
        <v>195</v>
      </c>
      <c r="BF44" s="50" t="s">
        <v>224</v>
      </c>
      <c r="BG44" s="150">
        <v>40</v>
      </c>
      <c r="BL44" s="26">
        <v>0.32291666666666702</v>
      </c>
      <c r="BP44" s="1" t="str">
        <f>BF44</f>
        <v>Ａ66311</v>
      </c>
    </row>
    <row r="45" spans="1:68" ht="25.5" customHeight="1" x14ac:dyDescent="0.15">
      <c r="A45"/>
      <c r="B45" s="192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/>
      <c r="BC45"/>
      <c r="BD45"/>
      <c r="BE45" s="33"/>
      <c r="BF45" s="50"/>
      <c r="BG45" s="51"/>
      <c r="BL45" s="26">
        <v>0.33333333333333298</v>
      </c>
    </row>
    <row r="46" spans="1:68" ht="15.95" customHeight="1" x14ac:dyDescent="0.15">
      <c r="A46"/>
      <c r="B46" s="192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/>
      <c r="BC46"/>
      <c r="BD46"/>
      <c r="BE46" s="33"/>
      <c r="BF46" s="50"/>
      <c r="BG46" s="51"/>
      <c r="BL46" s="26">
        <v>0.34375</v>
      </c>
      <c r="BP46" s="1" t="e">
        <f>#REF!</f>
        <v>#REF!</v>
      </c>
    </row>
    <row r="47" spans="1:68" ht="15.95" customHeight="1" x14ac:dyDescent="0.15">
      <c r="A47"/>
      <c r="B47" s="556" t="s">
        <v>113</v>
      </c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  <c r="O47" s="557"/>
      <c r="P47" s="557"/>
      <c r="Q47" s="557"/>
      <c r="R47" s="557"/>
      <c r="S47" s="557"/>
      <c r="T47" s="557"/>
      <c r="U47" s="557"/>
      <c r="V47" s="557"/>
      <c r="W47" s="557"/>
      <c r="X47" s="557"/>
      <c r="Y47" s="557"/>
      <c r="Z47" s="557"/>
      <c r="AA47" s="557"/>
      <c r="AB47" s="557"/>
      <c r="AC47" s="557"/>
      <c r="AD47" s="557"/>
      <c r="AE47" s="557"/>
      <c r="AF47" s="557"/>
      <c r="AG47" s="557"/>
      <c r="AH47" s="557"/>
      <c r="AI47" s="557"/>
      <c r="AJ47" s="557"/>
      <c r="AK47" s="557"/>
      <c r="AL47" s="557"/>
      <c r="AM47" s="557"/>
      <c r="AN47" s="557"/>
      <c r="AO47" s="557"/>
      <c r="AP47" s="557"/>
      <c r="AQ47" s="557"/>
      <c r="AR47" s="557"/>
      <c r="AS47" s="557"/>
      <c r="AT47" s="557"/>
      <c r="AU47" s="557"/>
      <c r="AV47" s="557"/>
      <c r="AW47" s="557"/>
      <c r="AX47" s="557"/>
      <c r="AY47" s="557"/>
      <c r="AZ47" s="557"/>
      <c r="BA47" s="557"/>
      <c r="BD47" s="191"/>
      <c r="BE47" s="172" t="s">
        <v>168</v>
      </c>
      <c r="BF47" s="173" t="s">
        <v>228</v>
      </c>
      <c r="BG47" s="174">
        <f>ROUND($U$54*5/100,0)</f>
        <v>0</v>
      </c>
      <c r="BL47" s="26">
        <v>0.35416666666666702</v>
      </c>
    </row>
    <row r="48" spans="1:68" ht="15.95" customHeight="1" x14ac:dyDescent="0.15">
      <c r="B48"/>
      <c r="C48"/>
      <c r="D48"/>
      <c r="E48" s="72"/>
      <c r="F48" s="72"/>
      <c r="G48" s="72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D48" s="191"/>
      <c r="BE48" s="155" t="s">
        <v>194</v>
      </c>
      <c r="BF48" s="38" t="s">
        <v>225</v>
      </c>
      <c r="BG48" s="156">
        <v>20</v>
      </c>
      <c r="BL48" s="26">
        <v>0.36458333333333298</v>
      </c>
      <c r="BP48" s="1" t="str">
        <f>BF48</f>
        <v>Ａ66200</v>
      </c>
    </row>
    <row r="49" spans="1:68" ht="21.75" customHeight="1" x14ac:dyDescent="0.15">
      <c r="A49" s="71" t="s">
        <v>114</v>
      </c>
      <c r="BD49" s="78"/>
      <c r="BE49" s="155" t="s">
        <v>193</v>
      </c>
      <c r="BF49" s="38" t="s">
        <v>226</v>
      </c>
      <c r="BG49" s="156">
        <v>5</v>
      </c>
      <c r="BL49" s="26">
        <v>0.375</v>
      </c>
      <c r="BP49" s="1" t="str">
        <f>BF49</f>
        <v>Ａ66201</v>
      </c>
    </row>
    <row r="50" spans="1:68" ht="15.95" customHeight="1" x14ac:dyDescent="0.15">
      <c r="A50" s="206" t="s">
        <v>115</v>
      </c>
      <c r="B50" s="574" t="s">
        <v>116</v>
      </c>
      <c r="C50" s="575"/>
      <c r="D50" s="575"/>
      <c r="E50" s="576"/>
      <c r="F50" s="574" t="s">
        <v>117</v>
      </c>
      <c r="G50" s="575"/>
      <c r="H50" s="575"/>
      <c r="I50" s="575"/>
      <c r="J50" s="575"/>
      <c r="K50" s="576"/>
      <c r="L50" s="580" t="s">
        <v>118</v>
      </c>
      <c r="M50" s="607"/>
      <c r="N50" s="581"/>
      <c r="O50" s="574" t="s">
        <v>119</v>
      </c>
      <c r="P50" s="576"/>
      <c r="Q50" s="608" t="s">
        <v>120</v>
      </c>
      <c r="R50" s="609"/>
      <c r="S50" s="610"/>
      <c r="T50" s="205" t="s">
        <v>121</v>
      </c>
      <c r="U50" s="608" t="s">
        <v>122</v>
      </c>
      <c r="V50" s="609"/>
      <c r="W50" s="610"/>
      <c r="X50" s="558" t="s">
        <v>231</v>
      </c>
      <c r="Y50" s="559"/>
      <c r="Z50" s="560"/>
      <c r="AA50" s="593" t="s">
        <v>123</v>
      </c>
      <c r="AB50" s="594"/>
      <c r="AC50" s="595"/>
      <c r="AD50" s="593" t="s">
        <v>124</v>
      </c>
      <c r="AE50" s="594"/>
      <c r="AF50" s="595"/>
      <c r="AG50" s="593" t="s">
        <v>125</v>
      </c>
      <c r="AH50" s="594"/>
      <c r="AI50" s="595"/>
      <c r="AJ50" s="593" t="s">
        <v>126</v>
      </c>
      <c r="AK50" s="594"/>
      <c r="AL50" s="595"/>
      <c r="AM50" s="580" t="s">
        <v>127</v>
      </c>
      <c r="AN50" s="581"/>
      <c r="AO50" s="593" t="s">
        <v>128</v>
      </c>
      <c r="AP50" s="594"/>
      <c r="AQ50" s="595"/>
      <c r="AR50" s="203" t="s">
        <v>129</v>
      </c>
      <c r="AS50" s="73" t="s">
        <v>130</v>
      </c>
      <c r="AT50" s="204"/>
      <c r="AU50" s="73"/>
      <c r="AV50" s="452" t="s">
        <v>232</v>
      </c>
      <c r="AW50" s="453"/>
      <c r="AX50" s="454"/>
      <c r="AY50" s="593" t="s">
        <v>235</v>
      </c>
      <c r="AZ50" s="594"/>
      <c r="BA50" s="595"/>
      <c r="BB50" s="452" t="s">
        <v>146</v>
      </c>
      <c r="BC50" s="454"/>
      <c r="BD50" s="78"/>
      <c r="BE50" s="35"/>
      <c r="BF50" s="39"/>
      <c r="BG50" s="53"/>
      <c r="BL50" s="26">
        <v>0.38541666666666702</v>
      </c>
    </row>
    <row r="51" spans="1:68" ht="15.95" customHeight="1" x14ac:dyDescent="0.15">
      <c r="A51" s="214"/>
      <c r="B51" s="577"/>
      <c r="C51" s="578"/>
      <c r="D51" s="578"/>
      <c r="E51" s="579"/>
      <c r="F51" s="550"/>
      <c r="G51" s="551"/>
      <c r="H51" s="551"/>
      <c r="I51" s="551"/>
      <c r="J51" s="551"/>
      <c r="K51" s="552"/>
      <c r="L51" s="553"/>
      <c r="M51" s="554"/>
      <c r="N51" s="555"/>
      <c r="O51" s="582"/>
      <c r="P51" s="583"/>
      <c r="Q51" s="217">
        <v>100</v>
      </c>
      <c r="R51" s="568"/>
      <c r="S51" s="569"/>
      <c r="T51" s="215"/>
      <c r="U51" s="455"/>
      <c r="V51" s="456"/>
      <c r="W51" s="457"/>
      <c r="X51" s="455"/>
      <c r="Y51" s="456"/>
      <c r="Z51" s="457"/>
      <c r="AA51" s="568"/>
      <c r="AB51" s="584"/>
      <c r="AC51" s="569"/>
      <c r="AD51" s="568"/>
      <c r="AE51" s="584"/>
      <c r="AF51" s="569"/>
      <c r="AG51" s="568"/>
      <c r="AH51" s="584"/>
      <c r="AI51" s="569"/>
      <c r="AJ51" s="458"/>
      <c r="AK51" s="459"/>
      <c r="AL51" s="460"/>
      <c r="AM51" s="596">
        <v>10</v>
      </c>
      <c r="AN51" s="597"/>
      <c r="AO51" s="458"/>
      <c r="AP51" s="459"/>
      <c r="AQ51" s="460"/>
      <c r="AR51" s="216"/>
      <c r="AS51" s="458"/>
      <c r="AT51" s="459"/>
      <c r="AU51" s="460"/>
      <c r="AV51" s="458"/>
      <c r="AW51" s="459"/>
      <c r="AX51" s="460"/>
      <c r="AY51" s="458"/>
      <c r="AZ51" s="459"/>
      <c r="BA51" s="460"/>
      <c r="BB51" s="605"/>
      <c r="BC51" s="606"/>
      <c r="BD51" s="78"/>
      <c r="BE51" s="164" t="s">
        <v>175</v>
      </c>
      <c r="BF51" s="165" t="s">
        <v>180</v>
      </c>
      <c r="BG51" s="166">
        <f>ROUND(BJ36*59/1000,0)</f>
        <v>0</v>
      </c>
      <c r="BL51" s="26">
        <v>0.39583333333333298</v>
      </c>
      <c r="BP51" s="1" t="str">
        <f>BF51</f>
        <v>A66100</v>
      </c>
    </row>
    <row r="52" spans="1:68" ht="15.95" customHeight="1" x14ac:dyDescent="0.15">
      <c r="A52" s="214"/>
      <c r="B52" s="577"/>
      <c r="C52" s="578"/>
      <c r="D52" s="578"/>
      <c r="E52" s="579"/>
      <c r="F52" s="550"/>
      <c r="G52" s="551"/>
      <c r="H52" s="551"/>
      <c r="I52" s="551"/>
      <c r="J52" s="551"/>
      <c r="K52" s="552"/>
      <c r="L52" s="553"/>
      <c r="M52" s="554"/>
      <c r="N52" s="555"/>
      <c r="O52" s="582"/>
      <c r="P52" s="583"/>
      <c r="Q52" s="217">
        <v>100</v>
      </c>
      <c r="R52" s="568"/>
      <c r="S52" s="569"/>
      <c r="T52" s="215"/>
      <c r="U52" s="455"/>
      <c r="V52" s="456"/>
      <c r="W52" s="457"/>
      <c r="X52" s="455"/>
      <c r="Y52" s="456"/>
      <c r="Z52" s="457"/>
      <c r="AA52" s="568"/>
      <c r="AB52" s="584"/>
      <c r="AC52" s="569"/>
      <c r="AD52" s="568"/>
      <c r="AE52" s="584"/>
      <c r="AF52" s="569"/>
      <c r="AG52" s="568"/>
      <c r="AH52" s="584"/>
      <c r="AI52" s="569"/>
      <c r="AJ52" s="458"/>
      <c r="AK52" s="459"/>
      <c r="AL52" s="460"/>
      <c r="AM52" s="596">
        <v>10</v>
      </c>
      <c r="AN52" s="597"/>
      <c r="AO52" s="458"/>
      <c r="AP52" s="459"/>
      <c r="AQ52" s="460"/>
      <c r="AR52" s="216"/>
      <c r="AS52" s="458"/>
      <c r="AT52" s="459"/>
      <c r="AU52" s="460"/>
      <c r="AV52" s="458"/>
      <c r="AW52" s="459"/>
      <c r="AX52" s="460"/>
      <c r="AY52" s="458"/>
      <c r="AZ52" s="459"/>
      <c r="BA52" s="460"/>
      <c r="BB52" s="605"/>
      <c r="BC52" s="606"/>
      <c r="BD52" s="78"/>
      <c r="BE52" s="164" t="s">
        <v>176</v>
      </c>
      <c r="BF52" s="165" t="s">
        <v>162</v>
      </c>
      <c r="BG52" s="166">
        <f>ROUND(BJ36*43/1000,0)</f>
        <v>0</v>
      </c>
      <c r="BL52" s="26">
        <v>0.40625</v>
      </c>
      <c r="BP52" s="1" t="str">
        <f>BF52</f>
        <v>A66110</v>
      </c>
    </row>
    <row r="53" spans="1:68" ht="15.95" customHeight="1" x14ac:dyDescent="0.15">
      <c r="A53" s="214"/>
      <c r="B53" s="577"/>
      <c r="C53" s="578"/>
      <c r="D53" s="578"/>
      <c r="E53" s="579"/>
      <c r="F53" s="550"/>
      <c r="G53" s="551"/>
      <c r="H53" s="551"/>
      <c r="I53" s="551"/>
      <c r="J53" s="551"/>
      <c r="K53" s="552"/>
      <c r="L53" s="553"/>
      <c r="M53" s="554"/>
      <c r="N53" s="555"/>
      <c r="O53" s="582"/>
      <c r="P53" s="583"/>
      <c r="Q53" s="217">
        <v>100</v>
      </c>
      <c r="R53" s="568"/>
      <c r="S53" s="569"/>
      <c r="T53" s="215"/>
      <c r="U53" s="455"/>
      <c r="V53" s="456"/>
      <c r="W53" s="457"/>
      <c r="X53" s="455"/>
      <c r="Y53" s="456"/>
      <c r="Z53" s="457"/>
      <c r="AA53" s="568"/>
      <c r="AB53" s="584"/>
      <c r="AC53" s="569"/>
      <c r="AD53" s="568"/>
      <c r="AE53" s="584"/>
      <c r="AF53" s="569"/>
      <c r="AG53" s="568"/>
      <c r="AH53" s="584"/>
      <c r="AI53" s="569"/>
      <c r="AJ53" s="458"/>
      <c r="AK53" s="459"/>
      <c r="AL53" s="460"/>
      <c r="AM53" s="596">
        <v>10</v>
      </c>
      <c r="AN53" s="597"/>
      <c r="AO53" s="458"/>
      <c r="AP53" s="459"/>
      <c r="AQ53" s="460"/>
      <c r="AR53" s="216"/>
      <c r="AS53" s="458"/>
      <c r="AT53" s="459"/>
      <c r="AU53" s="460"/>
      <c r="AV53" s="458"/>
      <c r="AW53" s="459"/>
      <c r="AX53" s="460"/>
      <c r="AY53" s="458"/>
      <c r="AZ53" s="459"/>
      <c r="BA53" s="460"/>
      <c r="BB53" s="605"/>
      <c r="BC53" s="606"/>
      <c r="BD53" s="78"/>
      <c r="BE53" s="164" t="s">
        <v>177</v>
      </c>
      <c r="BF53" s="165" t="s">
        <v>163</v>
      </c>
      <c r="BG53" s="166">
        <f>ROUND(BJ36*23/1000,0)</f>
        <v>0</v>
      </c>
      <c r="BL53" s="26">
        <v>0.41666666666666702</v>
      </c>
      <c r="BP53" s="1" t="str">
        <f>BF53</f>
        <v>A66111</v>
      </c>
    </row>
    <row r="54" spans="1:68" ht="15.95" customHeight="1" x14ac:dyDescent="0.15">
      <c r="A54" s="106"/>
      <c r="B54" s="600"/>
      <c r="C54" s="601"/>
      <c r="D54" s="601"/>
      <c r="E54" s="602"/>
      <c r="F54" s="585"/>
      <c r="G54" s="586"/>
      <c r="H54" s="586"/>
      <c r="I54" s="586"/>
      <c r="J54" s="586"/>
      <c r="K54" s="587"/>
      <c r="L54" s="588"/>
      <c r="M54" s="589"/>
      <c r="N54" s="590"/>
      <c r="O54" s="591"/>
      <c r="P54" s="592"/>
      <c r="Q54" s="170">
        <v>100</v>
      </c>
      <c r="R54" s="493"/>
      <c r="S54" s="495"/>
      <c r="T54" s="107"/>
      <c r="U54" s="484"/>
      <c r="V54" s="485"/>
      <c r="W54" s="486"/>
      <c r="X54" s="484"/>
      <c r="Y54" s="485"/>
      <c r="Z54" s="486"/>
      <c r="AA54" s="493"/>
      <c r="AB54" s="494"/>
      <c r="AC54" s="495"/>
      <c r="AD54" s="493"/>
      <c r="AE54" s="494"/>
      <c r="AF54" s="495"/>
      <c r="AG54" s="493"/>
      <c r="AH54" s="494"/>
      <c r="AI54" s="495"/>
      <c r="AJ54" s="467"/>
      <c r="AK54" s="468"/>
      <c r="AL54" s="469"/>
      <c r="AM54" s="598">
        <v>10</v>
      </c>
      <c r="AN54" s="599"/>
      <c r="AO54" s="467"/>
      <c r="AP54" s="468"/>
      <c r="AQ54" s="469"/>
      <c r="AR54" s="171"/>
      <c r="AS54" s="467"/>
      <c r="AT54" s="468"/>
      <c r="AU54" s="469"/>
      <c r="AV54" s="467"/>
      <c r="AW54" s="468"/>
      <c r="AX54" s="469"/>
      <c r="AY54" s="467"/>
      <c r="AZ54" s="468"/>
      <c r="BA54" s="469"/>
      <c r="BB54" s="603"/>
      <c r="BC54" s="604"/>
      <c r="BD54" s="78"/>
      <c r="BE54" s="164" t="s">
        <v>182</v>
      </c>
      <c r="BF54" s="165" t="s">
        <v>184</v>
      </c>
      <c r="BG54" s="166">
        <f>ROUND(BJ36*12/1000,0)</f>
        <v>0</v>
      </c>
      <c r="BL54" s="26">
        <v>0.42708333333333298</v>
      </c>
      <c r="BP54" s="1" t="str">
        <f>BF54</f>
        <v>A66118</v>
      </c>
    </row>
    <row r="55" spans="1:68" ht="15.95" customHeight="1" x14ac:dyDescent="0.15">
      <c r="A55" s="106"/>
      <c r="B55" s="600"/>
      <c r="C55" s="601"/>
      <c r="D55" s="601"/>
      <c r="E55" s="602"/>
      <c r="F55" s="585"/>
      <c r="G55" s="586"/>
      <c r="H55" s="586"/>
      <c r="I55" s="586"/>
      <c r="J55" s="586"/>
      <c r="K55" s="587"/>
      <c r="L55" s="588"/>
      <c r="M55" s="589"/>
      <c r="N55" s="590"/>
      <c r="O55" s="591"/>
      <c r="P55" s="592"/>
      <c r="Q55" s="170">
        <v>100</v>
      </c>
      <c r="R55" s="493"/>
      <c r="S55" s="495"/>
      <c r="T55" s="107"/>
      <c r="U55" s="484"/>
      <c r="V55" s="485"/>
      <c r="W55" s="486"/>
      <c r="X55" s="484"/>
      <c r="Y55" s="485"/>
      <c r="Z55" s="486"/>
      <c r="AA55" s="493"/>
      <c r="AB55" s="494"/>
      <c r="AC55" s="495"/>
      <c r="AD55" s="493"/>
      <c r="AE55" s="494"/>
      <c r="AF55" s="495"/>
      <c r="AG55" s="493"/>
      <c r="AH55" s="494"/>
      <c r="AI55" s="495"/>
      <c r="AJ55" s="467"/>
      <c r="AK55" s="468"/>
      <c r="AL55" s="469"/>
      <c r="AM55" s="598">
        <v>10</v>
      </c>
      <c r="AN55" s="599"/>
      <c r="AO55" s="467"/>
      <c r="AP55" s="468"/>
      <c r="AQ55" s="469"/>
      <c r="AR55" s="171"/>
      <c r="AS55" s="467"/>
      <c r="AT55" s="468"/>
      <c r="AU55" s="469"/>
      <c r="AV55" s="467"/>
      <c r="AW55" s="468"/>
      <c r="AX55" s="469"/>
      <c r="AY55" s="467"/>
      <c r="AZ55" s="468"/>
      <c r="BA55" s="469"/>
      <c r="BB55" s="603"/>
      <c r="BC55" s="604"/>
      <c r="BD55" s="78"/>
      <c r="BE55" s="164" t="s">
        <v>183</v>
      </c>
      <c r="BF55" s="165" t="s">
        <v>185</v>
      </c>
      <c r="BG55" s="166">
        <f>ROUND(BJ36*10/1000,0)</f>
        <v>0</v>
      </c>
      <c r="BL55" s="26">
        <v>0.4375</v>
      </c>
      <c r="BP55" s="1" t="str">
        <f>BF55</f>
        <v>A66119</v>
      </c>
    </row>
    <row r="56" spans="1:68" ht="15.95" customHeight="1" x14ac:dyDescent="0.15">
      <c r="A56" s="106"/>
      <c r="B56" s="600"/>
      <c r="C56" s="601"/>
      <c r="D56" s="601"/>
      <c r="E56" s="602"/>
      <c r="F56" s="585"/>
      <c r="G56" s="586"/>
      <c r="H56" s="586"/>
      <c r="I56" s="586"/>
      <c r="J56" s="586"/>
      <c r="K56" s="587"/>
      <c r="L56" s="588"/>
      <c r="M56" s="589"/>
      <c r="N56" s="590"/>
      <c r="O56" s="591"/>
      <c r="P56" s="592"/>
      <c r="Q56" s="170">
        <v>100</v>
      </c>
      <c r="R56" s="493"/>
      <c r="S56" s="495"/>
      <c r="T56" s="107"/>
      <c r="U56" s="484"/>
      <c r="V56" s="485"/>
      <c r="W56" s="486"/>
      <c r="X56" s="484"/>
      <c r="Y56" s="485"/>
      <c r="Z56" s="486"/>
      <c r="AA56" s="493"/>
      <c r="AB56" s="494"/>
      <c r="AC56" s="495"/>
      <c r="AD56" s="493"/>
      <c r="AE56" s="494"/>
      <c r="AF56" s="495"/>
      <c r="AG56" s="493"/>
      <c r="AH56" s="494"/>
      <c r="AI56" s="495"/>
      <c r="AJ56" s="467"/>
      <c r="AK56" s="468"/>
      <c r="AL56" s="469"/>
      <c r="AM56" s="598">
        <v>10</v>
      </c>
      <c r="AN56" s="599"/>
      <c r="AO56" s="467"/>
      <c r="AP56" s="468"/>
      <c r="AQ56" s="469"/>
      <c r="AR56" s="171"/>
      <c r="AS56" s="467"/>
      <c r="AT56" s="468"/>
      <c r="AU56" s="469"/>
      <c r="AV56" s="467"/>
      <c r="AW56" s="468"/>
      <c r="AX56" s="469"/>
      <c r="AY56" s="467"/>
      <c r="AZ56" s="468"/>
      <c r="BA56" s="469"/>
      <c r="BB56" s="603"/>
      <c r="BC56" s="604"/>
      <c r="BD56" s="78"/>
      <c r="BE56" s="164" t="s">
        <v>178</v>
      </c>
      <c r="BF56" s="165" t="s">
        <v>164</v>
      </c>
      <c r="BG56" s="166">
        <f>ROUND((BG53*90/100),0)</f>
        <v>0</v>
      </c>
      <c r="BL56" s="26">
        <v>0.44791666666666702</v>
      </c>
    </row>
    <row r="57" spans="1:68" ht="15.95" customHeight="1" x14ac:dyDescent="0.15">
      <c r="A57" s="110"/>
      <c r="B57" s="627"/>
      <c r="C57" s="628"/>
      <c r="D57" s="628"/>
      <c r="E57" s="629"/>
      <c r="F57" s="716"/>
      <c r="G57" s="717"/>
      <c r="H57" s="717"/>
      <c r="I57" s="717"/>
      <c r="J57" s="717"/>
      <c r="K57" s="718"/>
      <c r="L57" s="656"/>
      <c r="M57" s="657"/>
      <c r="N57" s="658"/>
      <c r="O57" s="659"/>
      <c r="P57" s="660"/>
      <c r="Q57" s="126">
        <v>100</v>
      </c>
      <c r="R57" s="464"/>
      <c r="S57" s="466"/>
      <c r="T57" s="111"/>
      <c r="U57" s="487"/>
      <c r="V57" s="488"/>
      <c r="W57" s="489"/>
      <c r="X57" s="487"/>
      <c r="Y57" s="488"/>
      <c r="Z57" s="489"/>
      <c r="AA57" s="464"/>
      <c r="AB57" s="465"/>
      <c r="AC57" s="466"/>
      <c r="AD57" s="464"/>
      <c r="AE57" s="465"/>
      <c r="AF57" s="466"/>
      <c r="AG57" s="464"/>
      <c r="AH57" s="465"/>
      <c r="AI57" s="466"/>
      <c r="AJ57" s="475"/>
      <c r="AK57" s="476"/>
      <c r="AL57" s="477"/>
      <c r="AM57" s="614">
        <v>10</v>
      </c>
      <c r="AN57" s="615"/>
      <c r="AO57" s="475"/>
      <c r="AP57" s="476"/>
      <c r="AQ57" s="477"/>
      <c r="AR57" s="127"/>
      <c r="AS57" s="475"/>
      <c r="AT57" s="476"/>
      <c r="AU57" s="477"/>
      <c r="AV57" s="475"/>
      <c r="AW57" s="476"/>
      <c r="AX57" s="477"/>
      <c r="AY57" s="475"/>
      <c r="AZ57" s="476"/>
      <c r="BA57" s="477"/>
      <c r="BB57" s="687"/>
      <c r="BC57" s="688"/>
      <c r="BD57" s="78"/>
      <c r="BE57" s="164" t="s">
        <v>179</v>
      </c>
      <c r="BF57" s="165" t="s">
        <v>165</v>
      </c>
      <c r="BG57" s="166">
        <f>ROUND((BG53*80/100),0)</f>
        <v>0</v>
      </c>
      <c r="BL57" s="26">
        <v>0.45833333333333298</v>
      </c>
      <c r="BP57" s="1" t="str">
        <f>BF57</f>
        <v>A66115</v>
      </c>
    </row>
    <row r="58" spans="1:68" ht="15.95" customHeight="1" x14ac:dyDescent="0.15">
      <c r="A58" s="110"/>
      <c r="B58" s="627"/>
      <c r="C58" s="628"/>
      <c r="D58" s="628"/>
      <c r="E58" s="629"/>
      <c r="F58" s="716"/>
      <c r="G58" s="717"/>
      <c r="H58" s="717"/>
      <c r="I58" s="717"/>
      <c r="J58" s="717"/>
      <c r="K58" s="718"/>
      <c r="L58" s="656"/>
      <c r="M58" s="657"/>
      <c r="N58" s="658"/>
      <c r="O58" s="659"/>
      <c r="P58" s="660"/>
      <c r="Q58" s="126">
        <v>100</v>
      </c>
      <c r="R58" s="464"/>
      <c r="S58" s="466"/>
      <c r="T58" s="111"/>
      <c r="U58" s="487"/>
      <c r="V58" s="488"/>
      <c r="W58" s="489"/>
      <c r="X58" s="487"/>
      <c r="Y58" s="488"/>
      <c r="Z58" s="489"/>
      <c r="AA58" s="464"/>
      <c r="AB58" s="465"/>
      <c r="AC58" s="466"/>
      <c r="AD58" s="464"/>
      <c r="AE58" s="465"/>
      <c r="AF58" s="466"/>
      <c r="AG58" s="464"/>
      <c r="AH58" s="465"/>
      <c r="AI58" s="466"/>
      <c r="AJ58" s="475"/>
      <c r="AK58" s="476"/>
      <c r="AL58" s="477"/>
      <c r="AM58" s="614">
        <v>10</v>
      </c>
      <c r="AN58" s="615"/>
      <c r="AO58" s="475"/>
      <c r="AP58" s="476"/>
      <c r="AQ58" s="477"/>
      <c r="AR58" s="127"/>
      <c r="AS58" s="475"/>
      <c r="AT58" s="476"/>
      <c r="AU58" s="477"/>
      <c r="AV58" s="475"/>
      <c r="AW58" s="476"/>
      <c r="AX58" s="477"/>
      <c r="AY58" s="475"/>
      <c r="AZ58" s="476"/>
      <c r="BA58" s="477"/>
      <c r="BB58" s="197"/>
      <c r="BC58" s="198"/>
      <c r="BD58" s="78"/>
      <c r="BE58" s="175" t="s">
        <v>229</v>
      </c>
      <c r="BF58" s="176" t="s">
        <v>227</v>
      </c>
      <c r="BG58" s="177">
        <f>IF(BJ59&lt;1,ROUNDUP(BJ59,0),ROUND(BJ59,0))</f>
        <v>0</v>
      </c>
      <c r="BI58" s="185" t="s">
        <v>44</v>
      </c>
      <c r="BJ58" s="184">
        <f>SUM(U51:W56)</f>
        <v>0</v>
      </c>
      <c r="BL58" s="26">
        <v>0.46875</v>
      </c>
      <c r="BP58" s="1" t="str">
        <f>BF58</f>
        <v>Ａ68310</v>
      </c>
    </row>
    <row r="59" spans="1:68" ht="15.95" customHeight="1" x14ac:dyDescent="0.15">
      <c r="A59" s="110"/>
      <c r="B59" s="199"/>
      <c r="C59" s="200"/>
      <c r="D59" s="200"/>
      <c r="E59" s="201"/>
      <c r="F59" s="716"/>
      <c r="G59" s="717"/>
      <c r="H59" s="717"/>
      <c r="I59" s="717"/>
      <c r="J59" s="717"/>
      <c r="K59" s="718"/>
      <c r="L59" s="656"/>
      <c r="M59" s="657"/>
      <c r="N59" s="658"/>
      <c r="O59" s="659"/>
      <c r="P59" s="660"/>
      <c r="Q59" s="126">
        <v>100</v>
      </c>
      <c r="R59" s="719"/>
      <c r="S59" s="720"/>
      <c r="T59" s="111"/>
      <c r="U59" s="487"/>
      <c r="V59" s="488"/>
      <c r="W59" s="489"/>
      <c r="X59" s="487"/>
      <c r="Y59" s="488"/>
      <c r="Z59" s="489"/>
      <c r="AA59" s="194"/>
      <c r="AB59" s="195"/>
      <c r="AC59" s="196"/>
      <c r="AD59" s="194"/>
      <c r="AE59" s="195"/>
      <c r="AF59" s="196"/>
      <c r="AG59" s="194"/>
      <c r="AH59" s="195"/>
      <c r="AI59" s="196"/>
      <c r="AJ59" s="475"/>
      <c r="AK59" s="476"/>
      <c r="AL59" s="477"/>
      <c r="AM59" s="614">
        <v>10</v>
      </c>
      <c r="AN59" s="615"/>
      <c r="AO59" s="475"/>
      <c r="AP59" s="476"/>
      <c r="AQ59" s="477"/>
      <c r="AR59" s="127"/>
      <c r="AS59" s="475"/>
      <c r="AT59" s="476"/>
      <c r="AU59" s="477"/>
      <c r="AV59" s="475"/>
      <c r="AW59" s="476"/>
      <c r="AX59" s="477"/>
      <c r="AY59" s="475"/>
      <c r="AZ59" s="476"/>
      <c r="BA59" s="477"/>
      <c r="BB59" s="197"/>
      <c r="BC59" s="198"/>
      <c r="BD59" s="78"/>
      <c r="BJ59" s="187">
        <f>BJ58*1/1000</f>
        <v>0</v>
      </c>
      <c r="BL59" s="26">
        <v>0.47916666666666702</v>
      </c>
    </row>
    <row r="60" spans="1:68" ht="15.95" customHeight="1" x14ac:dyDescent="0.15">
      <c r="A60" s="110"/>
      <c r="B60" s="627"/>
      <c r="C60" s="628"/>
      <c r="D60" s="628"/>
      <c r="E60" s="629"/>
      <c r="F60" s="630"/>
      <c r="G60" s="631"/>
      <c r="H60" s="631"/>
      <c r="I60" s="631"/>
      <c r="J60" s="631"/>
      <c r="K60" s="632"/>
      <c r="L60" s="656"/>
      <c r="M60" s="657"/>
      <c r="N60" s="658"/>
      <c r="O60" s="659"/>
      <c r="P60" s="660"/>
      <c r="Q60" s="126">
        <v>100</v>
      </c>
      <c r="R60" s="464"/>
      <c r="S60" s="466"/>
      <c r="T60" s="111"/>
      <c r="U60" s="487"/>
      <c r="V60" s="488"/>
      <c r="W60" s="489"/>
      <c r="X60" s="487"/>
      <c r="Y60" s="488"/>
      <c r="Z60" s="489"/>
      <c r="AA60" s="464"/>
      <c r="AB60" s="465"/>
      <c r="AC60" s="466"/>
      <c r="AD60" s="464"/>
      <c r="AE60" s="465"/>
      <c r="AF60" s="466"/>
      <c r="AG60" s="464"/>
      <c r="AH60" s="465"/>
      <c r="AI60" s="466"/>
      <c r="AJ60" s="475"/>
      <c r="AK60" s="476"/>
      <c r="AL60" s="477"/>
      <c r="AM60" s="614">
        <v>10</v>
      </c>
      <c r="AN60" s="615"/>
      <c r="AO60" s="475"/>
      <c r="AP60" s="476"/>
      <c r="AQ60" s="477"/>
      <c r="AR60" s="127"/>
      <c r="AS60" s="475"/>
      <c r="AT60" s="476"/>
      <c r="AU60" s="477"/>
      <c r="AV60" s="475"/>
      <c r="AW60" s="476"/>
      <c r="AX60" s="477"/>
      <c r="AY60" s="475"/>
      <c r="AZ60" s="476"/>
      <c r="BA60" s="477"/>
      <c r="BB60" s="687"/>
      <c r="BC60" s="688"/>
      <c r="BD60" s="78"/>
      <c r="BG60" s="186"/>
      <c r="BL60" s="26">
        <v>0.48958333333333298</v>
      </c>
    </row>
    <row r="61" spans="1:68" ht="15.95" customHeight="1" x14ac:dyDescent="0.15">
      <c r="A61" s="118"/>
      <c r="B61" s="616"/>
      <c r="C61" s="617"/>
      <c r="D61" s="617"/>
      <c r="E61" s="618"/>
      <c r="F61" s="619"/>
      <c r="G61" s="620"/>
      <c r="H61" s="620"/>
      <c r="I61" s="620"/>
      <c r="J61" s="620"/>
      <c r="K61" s="621"/>
      <c r="L61" s="622"/>
      <c r="M61" s="623"/>
      <c r="N61" s="624"/>
      <c r="O61" s="625"/>
      <c r="P61" s="626"/>
      <c r="Q61" s="124">
        <v>100</v>
      </c>
      <c r="R61" s="496"/>
      <c r="S61" s="498"/>
      <c r="T61" s="119"/>
      <c r="U61" s="490"/>
      <c r="V61" s="491"/>
      <c r="W61" s="492"/>
      <c r="X61" s="490"/>
      <c r="Y61" s="491"/>
      <c r="Z61" s="492"/>
      <c r="AA61" s="496"/>
      <c r="AB61" s="497"/>
      <c r="AC61" s="498"/>
      <c r="AD61" s="496"/>
      <c r="AE61" s="497"/>
      <c r="AF61" s="498"/>
      <c r="AG61" s="496"/>
      <c r="AH61" s="497"/>
      <c r="AI61" s="498"/>
      <c r="AJ61" s="470"/>
      <c r="AK61" s="471"/>
      <c r="AL61" s="472"/>
      <c r="AM61" s="473">
        <v>10</v>
      </c>
      <c r="AN61" s="474"/>
      <c r="AO61" s="470"/>
      <c r="AP61" s="471"/>
      <c r="AQ61" s="472"/>
      <c r="AR61" s="125"/>
      <c r="AS61" s="470"/>
      <c r="AT61" s="471"/>
      <c r="AU61" s="472"/>
      <c r="AV61" s="470"/>
      <c r="AW61" s="471"/>
      <c r="AX61" s="472"/>
      <c r="AY61" s="470"/>
      <c r="AZ61" s="471"/>
      <c r="BA61" s="472"/>
      <c r="BB61" s="689"/>
      <c r="BC61" s="690"/>
      <c r="BD61" s="78"/>
      <c r="BG61" s="186"/>
      <c r="BL61" s="26">
        <v>0.5</v>
      </c>
    </row>
    <row r="62" spans="1:68" ht="15.95" customHeight="1" x14ac:dyDescent="0.15">
      <c r="A62" s="118"/>
      <c r="B62" s="616"/>
      <c r="C62" s="617"/>
      <c r="D62" s="617"/>
      <c r="E62" s="618"/>
      <c r="F62" s="619"/>
      <c r="G62" s="620"/>
      <c r="H62" s="620"/>
      <c r="I62" s="620"/>
      <c r="J62" s="620"/>
      <c r="K62" s="621"/>
      <c r="L62" s="622"/>
      <c r="M62" s="623"/>
      <c r="N62" s="624"/>
      <c r="O62" s="625"/>
      <c r="P62" s="626"/>
      <c r="Q62" s="124">
        <v>100</v>
      </c>
      <c r="R62" s="496"/>
      <c r="S62" s="498"/>
      <c r="T62" s="119"/>
      <c r="U62" s="490"/>
      <c r="V62" s="491"/>
      <c r="W62" s="492"/>
      <c r="X62" s="490"/>
      <c r="Y62" s="491"/>
      <c r="Z62" s="492"/>
      <c r="AA62" s="496"/>
      <c r="AB62" s="497"/>
      <c r="AC62" s="498"/>
      <c r="AD62" s="496"/>
      <c r="AE62" s="497"/>
      <c r="AF62" s="498"/>
      <c r="AG62" s="496"/>
      <c r="AH62" s="497"/>
      <c r="AI62" s="498"/>
      <c r="AJ62" s="470"/>
      <c r="AK62" s="471"/>
      <c r="AL62" s="472"/>
      <c r="AM62" s="473">
        <v>10</v>
      </c>
      <c r="AN62" s="474"/>
      <c r="AO62" s="470"/>
      <c r="AP62" s="471"/>
      <c r="AQ62" s="472"/>
      <c r="AR62" s="125"/>
      <c r="AS62" s="470"/>
      <c r="AT62" s="471"/>
      <c r="AU62" s="472"/>
      <c r="AV62" s="470"/>
      <c r="AW62" s="471"/>
      <c r="AX62" s="472"/>
      <c r="AY62" s="470"/>
      <c r="AZ62" s="471"/>
      <c r="BA62" s="472"/>
      <c r="BB62" s="689"/>
      <c r="BC62" s="690"/>
      <c r="BD62" s="100"/>
      <c r="BL62" s="26">
        <v>0.51041666666666696</v>
      </c>
    </row>
    <row r="63" spans="1:68" ht="24.75" customHeight="1" x14ac:dyDescent="0.15">
      <c r="A63" s="79"/>
      <c r="B63" s="726"/>
      <c r="C63" s="727"/>
      <c r="D63" s="727"/>
      <c r="E63" s="728"/>
      <c r="F63" s="642"/>
      <c r="G63" s="643"/>
      <c r="H63" s="643"/>
      <c r="I63" s="643"/>
      <c r="J63" s="643"/>
      <c r="K63" s="644"/>
      <c r="L63" s="645"/>
      <c r="M63" s="646"/>
      <c r="N63" s="647"/>
      <c r="O63" s="648"/>
      <c r="P63" s="649"/>
      <c r="Q63" s="80">
        <v>100</v>
      </c>
      <c r="R63" s="636"/>
      <c r="S63" s="637"/>
      <c r="T63" s="81"/>
      <c r="U63" s="638"/>
      <c r="V63" s="639"/>
      <c r="W63" s="640"/>
      <c r="X63" s="638"/>
      <c r="Y63" s="639"/>
      <c r="Z63" s="640"/>
      <c r="AA63" s="636"/>
      <c r="AB63" s="641"/>
      <c r="AC63" s="637"/>
      <c r="AD63" s="636"/>
      <c r="AE63" s="641"/>
      <c r="AF63" s="637"/>
      <c r="AG63" s="636"/>
      <c r="AH63" s="641"/>
      <c r="AI63" s="637"/>
      <c r="AJ63" s="440"/>
      <c r="AK63" s="441"/>
      <c r="AL63" s="442"/>
      <c r="AM63" s="671">
        <v>10</v>
      </c>
      <c r="AN63" s="672"/>
      <c r="AO63" s="437"/>
      <c r="AP63" s="438"/>
      <c r="AQ63" s="439"/>
      <c r="AR63" s="82"/>
      <c r="AS63" s="440"/>
      <c r="AT63" s="441"/>
      <c r="AU63" s="442"/>
      <c r="AV63" s="440"/>
      <c r="AW63" s="441"/>
      <c r="AX63" s="442"/>
      <c r="AY63" s="440"/>
      <c r="AZ63" s="441"/>
      <c r="BA63" s="442"/>
      <c r="BB63" s="101"/>
      <c r="BC63" s="102"/>
      <c r="BD63" s="102"/>
      <c r="BL63" s="26">
        <v>0.52083333333333304</v>
      </c>
    </row>
    <row r="64" spans="1:68" ht="24.75" customHeight="1" x14ac:dyDescent="0.15">
      <c r="A64" s="79"/>
      <c r="B64" s="726"/>
      <c r="C64" s="727"/>
      <c r="D64" s="727"/>
      <c r="E64" s="728"/>
      <c r="F64" s="642"/>
      <c r="G64" s="643"/>
      <c r="H64" s="643"/>
      <c r="I64" s="643"/>
      <c r="J64" s="643"/>
      <c r="K64" s="644"/>
      <c r="L64" s="645"/>
      <c r="M64" s="646"/>
      <c r="N64" s="647"/>
      <c r="O64" s="648"/>
      <c r="P64" s="649"/>
      <c r="Q64" s="80">
        <v>100</v>
      </c>
      <c r="R64" s="636"/>
      <c r="S64" s="637"/>
      <c r="T64" s="81"/>
      <c r="U64" s="638"/>
      <c r="V64" s="639"/>
      <c r="W64" s="640"/>
      <c r="X64" s="638"/>
      <c r="Y64" s="639"/>
      <c r="Z64" s="640"/>
      <c r="AA64" s="636"/>
      <c r="AB64" s="641"/>
      <c r="AC64" s="637"/>
      <c r="AD64" s="636"/>
      <c r="AE64" s="641"/>
      <c r="AF64" s="637"/>
      <c r="AG64" s="636"/>
      <c r="AH64" s="641"/>
      <c r="AI64" s="637"/>
      <c r="AJ64" s="440"/>
      <c r="AK64" s="441"/>
      <c r="AL64" s="442"/>
      <c r="AM64" s="671">
        <v>10</v>
      </c>
      <c r="AN64" s="672"/>
      <c r="AO64" s="437"/>
      <c r="AP64" s="438"/>
      <c r="AQ64" s="439"/>
      <c r="AR64" s="82"/>
      <c r="AS64" s="440"/>
      <c r="AT64" s="441"/>
      <c r="AU64" s="442"/>
      <c r="AV64" s="440"/>
      <c r="AW64" s="441"/>
      <c r="AX64" s="442"/>
      <c r="AY64" s="440"/>
      <c r="AZ64" s="441"/>
      <c r="BA64" s="442"/>
      <c r="BB64" s="101"/>
      <c r="BC64" s="102"/>
      <c r="BD64" s="102"/>
      <c r="BL64" s="26">
        <v>0.53125</v>
      </c>
    </row>
    <row r="65" spans="1:64" ht="15.95" customHeight="1" x14ac:dyDescent="0.15">
      <c r="A65" s="178"/>
      <c r="B65" s="611"/>
      <c r="C65" s="612"/>
      <c r="D65" s="612"/>
      <c r="E65" s="613"/>
      <c r="F65" s="650"/>
      <c r="G65" s="651"/>
      <c r="H65" s="651"/>
      <c r="I65" s="651"/>
      <c r="J65" s="651"/>
      <c r="K65" s="652"/>
      <c r="L65" s="633"/>
      <c r="M65" s="634"/>
      <c r="N65" s="635"/>
      <c r="O65" s="664"/>
      <c r="P65" s="665"/>
      <c r="Q65" s="179">
        <v>100</v>
      </c>
      <c r="R65" s="666"/>
      <c r="S65" s="667"/>
      <c r="T65" s="180"/>
      <c r="U65" s="668"/>
      <c r="V65" s="669"/>
      <c r="W65" s="670"/>
      <c r="X65" s="668"/>
      <c r="Y65" s="669"/>
      <c r="Z65" s="670"/>
      <c r="AA65" s="666"/>
      <c r="AB65" s="721"/>
      <c r="AC65" s="667"/>
      <c r="AD65" s="666"/>
      <c r="AE65" s="721"/>
      <c r="AF65" s="667"/>
      <c r="AG65" s="666"/>
      <c r="AH65" s="721"/>
      <c r="AI65" s="667"/>
      <c r="AJ65" s="431"/>
      <c r="AK65" s="432"/>
      <c r="AL65" s="433"/>
      <c r="AM65" s="443">
        <v>10</v>
      </c>
      <c r="AN65" s="444"/>
      <c r="AO65" s="653"/>
      <c r="AP65" s="654"/>
      <c r="AQ65" s="655"/>
      <c r="AR65" s="181"/>
      <c r="AS65" s="431"/>
      <c r="AT65" s="432"/>
      <c r="AU65" s="433"/>
      <c r="AV65" s="431"/>
      <c r="AW65" s="432"/>
      <c r="AX65" s="433"/>
      <c r="AY65" s="431"/>
      <c r="AZ65" s="432"/>
      <c r="BA65" s="433"/>
      <c r="BB65" s="182"/>
      <c r="BC65" s="183"/>
      <c r="BD65" s="104"/>
      <c r="BL65" s="26">
        <v>0.54166666666666696</v>
      </c>
    </row>
    <row r="66" spans="1:64" ht="24" customHeight="1" x14ac:dyDescent="0.15">
      <c r="A66" s="85"/>
      <c r="B66" s="699"/>
      <c r="C66" s="700"/>
      <c r="D66" s="700"/>
      <c r="E66" s="701"/>
      <c r="F66" s="508"/>
      <c r="G66" s="673"/>
      <c r="H66" s="673"/>
      <c r="I66" s="673"/>
      <c r="J66" s="673"/>
      <c r="K66" s="509"/>
      <c r="L66" s="508"/>
      <c r="M66" s="673"/>
      <c r="N66" s="509"/>
      <c r="O66" s="710"/>
      <c r="P66" s="711"/>
      <c r="Q66" s="83"/>
      <c r="R66" s="679"/>
      <c r="S66" s="681"/>
      <c r="T66" s="86"/>
      <c r="U66" s="461"/>
      <c r="V66" s="462"/>
      <c r="W66" s="463"/>
      <c r="X66" s="461"/>
      <c r="Y66" s="462"/>
      <c r="Z66" s="463"/>
      <c r="AA66" s="679"/>
      <c r="AB66" s="680"/>
      <c r="AC66" s="681"/>
      <c r="AD66" s="679"/>
      <c r="AE66" s="680"/>
      <c r="AF66" s="681"/>
      <c r="AG66" s="679"/>
      <c r="AH66" s="680"/>
      <c r="AI66" s="681"/>
      <c r="AJ66" s="434"/>
      <c r="AK66" s="435"/>
      <c r="AL66" s="436"/>
      <c r="AM66" s="674"/>
      <c r="AN66" s="675"/>
      <c r="AO66" s="434"/>
      <c r="AP66" s="435"/>
      <c r="AQ66" s="436"/>
      <c r="AR66" s="190"/>
      <c r="AS66" s="434"/>
      <c r="AT66" s="435"/>
      <c r="AU66" s="436"/>
      <c r="AV66" s="434"/>
      <c r="AW66" s="435"/>
      <c r="AX66" s="436"/>
      <c r="AY66" s="112"/>
      <c r="AZ66" s="113"/>
      <c r="BA66" s="113"/>
      <c r="BB66" s="103"/>
      <c r="BC66" s="104"/>
      <c r="BD66" s="104"/>
      <c r="BL66" s="26">
        <v>0.55208333333333304</v>
      </c>
    </row>
    <row r="67" spans="1:64" ht="15.95" customHeight="1" x14ac:dyDescent="0.15">
      <c r="A67" s="85"/>
      <c r="B67" s="699"/>
      <c r="C67" s="700"/>
      <c r="D67" s="700"/>
      <c r="E67" s="701"/>
      <c r="F67" s="508"/>
      <c r="G67" s="673"/>
      <c r="H67" s="673"/>
      <c r="I67" s="673"/>
      <c r="J67" s="673"/>
      <c r="K67" s="509"/>
      <c r="L67" s="508"/>
      <c r="M67" s="673"/>
      <c r="N67" s="509"/>
      <c r="O67" s="710"/>
      <c r="P67" s="711"/>
      <c r="Q67" s="83"/>
      <c r="R67" s="679"/>
      <c r="S67" s="681"/>
      <c r="T67" s="86"/>
      <c r="U67" s="461" t="str">
        <f>IF(ISERROR(VLOOKUP(F67,BH21:BJ49,3,0)),"",IF(VLOOKUP(F67,BH21:BJ49,3,0)=0,"",VLOOKUP(F67,BH21:BJ49,3,0)))</f>
        <v/>
      </c>
      <c r="V67" s="683"/>
      <c r="W67" s="684"/>
      <c r="X67" s="461"/>
      <c r="Y67" s="462"/>
      <c r="Z67" s="463"/>
      <c r="AA67" s="685"/>
      <c r="AB67" s="680"/>
      <c r="AC67" s="681"/>
      <c r="AD67" s="679"/>
      <c r="AE67" s="680"/>
      <c r="AF67" s="681"/>
      <c r="AG67" s="679"/>
      <c r="AH67" s="680"/>
      <c r="AI67" s="681"/>
      <c r="AJ67" s="434" t="str">
        <f t="shared" ref="AJ67" si="1">U67</f>
        <v/>
      </c>
      <c r="AK67" s="435"/>
      <c r="AL67" s="436"/>
      <c r="AM67" s="674"/>
      <c r="AN67" s="675"/>
      <c r="AO67" s="434"/>
      <c r="AP67" s="435"/>
      <c r="AQ67" s="436"/>
      <c r="AR67" s="190"/>
      <c r="AS67" s="434"/>
      <c r="AT67" s="435"/>
      <c r="AU67" s="436"/>
      <c r="AV67" s="434"/>
      <c r="AW67" s="435"/>
      <c r="AX67" s="436"/>
      <c r="AY67" s="112"/>
      <c r="AZ67" s="113"/>
      <c r="BA67" s="113"/>
      <c r="BB67" s="103"/>
      <c r="BC67" s="104"/>
      <c r="BD67" s="104"/>
      <c r="BL67" s="26">
        <v>0.5625</v>
      </c>
    </row>
    <row r="68" spans="1:64" ht="18" customHeight="1" x14ac:dyDescent="0.2">
      <c r="A68" s="705"/>
      <c r="B68" s="706"/>
      <c r="C68" s="706"/>
      <c r="D68" s="706"/>
      <c r="E68" s="706"/>
      <c r="F68" s="706"/>
      <c r="G68" s="706"/>
      <c r="H68" s="706"/>
      <c r="I68" s="706"/>
      <c r="J68" s="706"/>
      <c r="K68" s="707"/>
      <c r="L68" s="708" t="s">
        <v>131</v>
      </c>
      <c r="M68" s="709"/>
      <c r="N68" s="709"/>
      <c r="O68" s="713">
        <f>R11/10</f>
        <v>5032</v>
      </c>
      <c r="P68" s="714"/>
      <c r="Q68" s="714"/>
      <c r="R68" s="714"/>
      <c r="S68" s="715"/>
      <c r="T68" s="87" t="s">
        <v>132</v>
      </c>
      <c r="U68" s="676"/>
      <c r="V68" s="677"/>
      <c r="W68" s="678"/>
      <c r="X68" s="461"/>
      <c r="Y68" s="462"/>
      <c r="Z68" s="463"/>
      <c r="AA68" s="679"/>
      <c r="AB68" s="680"/>
      <c r="AC68" s="681"/>
      <c r="AD68" s="682"/>
      <c r="AE68" s="682"/>
      <c r="AF68" s="682"/>
      <c r="AG68" s="702" t="str">
        <f>IF(U68&gt;O68,U68-O68,"")</f>
        <v/>
      </c>
      <c r="AH68" s="702"/>
      <c r="AI68" s="702"/>
      <c r="AJ68" s="676"/>
      <c r="AK68" s="677"/>
      <c r="AL68" s="678"/>
      <c r="AM68" s="686"/>
      <c r="AN68" s="686"/>
      <c r="AO68" s="691"/>
      <c r="AP68" s="677"/>
      <c r="AQ68" s="678"/>
      <c r="AR68" s="88"/>
      <c r="AS68" s="698"/>
      <c r="AT68" s="698"/>
      <c r="AU68" s="698"/>
      <c r="AV68" s="695"/>
      <c r="AW68" s="696"/>
      <c r="AX68" s="697"/>
      <c r="AY68" s="692"/>
      <c r="AZ68" s="693"/>
      <c r="BA68" s="694"/>
      <c r="BB68" s="722"/>
      <c r="BC68" s="723"/>
      <c r="BD68" s="202"/>
      <c r="BL68" s="26">
        <v>0.57291666666666696</v>
      </c>
    </row>
    <row r="69" spans="1:64" ht="15.75" customHeight="1" x14ac:dyDescent="0.15">
      <c r="A69" s="89" t="s">
        <v>133</v>
      </c>
      <c r="B69" s="90"/>
      <c r="C69" s="90"/>
      <c r="D69" s="90"/>
      <c r="E69" s="91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3"/>
      <c r="AE69" s="93"/>
      <c r="AF69" s="93"/>
      <c r="AG69" s="93"/>
      <c r="AH69" s="93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L69" s="26">
        <v>0.58333333333333304</v>
      </c>
    </row>
    <row r="70" spans="1:64" ht="19.5" customHeight="1" x14ac:dyDescent="0.15">
      <c r="A70" s="661" t="s">
        <v>134</v>
      </c>
      <c r="B70" s="703"/>
      <c r="C70" s="703"/>
      <c r="D70" s="704"/>
      <c r="E70" s="452" t="s">
        <v>143</v>
      </c>
      <c r="F70" s="703"/>
      <c r="G70" s="703"/>
      <c r="H70" s="704"/>
      <c r="I70" s="661" t="s">
        <v>136</v>
      </c>
      <c r="J70" s="662"/>
      <c r="K70" s="663"/>
      <c r="L70" s="708" t="s">
        <v>144</v>
      </c>
      <c r="M70" s="712"/>
      <c r="N70" s="712"/>
      <c r="O70" s="712"/>
      <c r="P70" s="661" t="s">
        <v>134</v>
      </c>
      <c r="Q70" s="703"/>
      <c r="R70" s="703"/>
      <c r="S70" s="704"/>
      <c r="T70" s="708" t="s">
        <v>135</v>
      </c>
      <c r="U70" s="709"/>
      <c r="V70" s="709"/>
      <c r="W70" s="709"/>
      <c r="X70" s="661" t="s">
        <v>136</v>
      </c>
      <c r="Y70" s="703"/>
      <c r="Z70" s="704"/>
      <c r="AA70" s="452" t="s">
        <v>236</v>
      </c>
      <c r="AB70" s="453"/>
      <c r="AC70" s="454"/>
      <c r="AD70" s="429"/>
      <c r="AE70" s="430"/>
      <c r="AF70" s="430"/>
      <c r="AG70" s="43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L70" s="26">
        <v>0.59375</v>
      </c>
    </row>
    <row r="71" spans="1:64" ht="15.75" customHeight="1" x14ac:dyDescent="0.15">
      <c r="A71" s="94" t="s">
        <v>137</v>
      </c>
      <c r="B71" s="95"/>
      <c r="C71" s="95"/>
      <c r="D71" s="96"/>
      <c r="E71" s="97"/>
      <c r="F71" s="95"/>
      <c r="G71" s="95"/>
      <c r="H71" s="96"/>
      <c r="I71" s="97"/>
      <c r="J71" s="95"/>
      <c r="K71" s="96"/>
      <c r="L71" s="97"/>
      <c r="M71" s="95"/>
      <c r="N71" s="95"/>
      <c r="O71" s="96"/>
      <c r="P71" s="77" t="s">
        <v>138</v>
      </c>
      <c r="Q71" s="77"/>
      <c r="R71" s="97"/>
      <c r="S71" s="96"/>
      <c r="T71" s="97"/>
      <c r="U71" s="95"/>
      <c r="V71" s="95"/>
      <c r="W71" s="96"/>
      <c r="X71" s="95"/>
      <c r="Y71" s="95"/>
      <c r="Z71" s="95"/>
      <c r="AA71" s="97"/>
      <c r="AB71" s="95"/>
      <c r="AC71" s="96"/>
      <c r="AD71" s="429"/>
      <c r="AE71" s="430"/>
      <c r="AF71" s="430"/>
      <c r="AG71" s="430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L71" s="26">
        <v>0.60416666666666696</v>
      </c>
    </row>
    <row r="72" spans="1:64" ht="17.25" customHeight="1" x14ac:dyDescent="0.15">
      <c r="A72" s="94" t="s">
        <v>139</v>
      </c>
      <c r="B72" s="95"/>
      <c r="C72" s="95"/>
      <c r="D72" s="96"/>
      <c r="E72" s="97"/>
      <c r="F72" s="95"/>
      <c r="G72" s="95"/>
      <c r="H72" s="96"/>
      <c r="I72" s="97"/>
      <c r="J72" s="95"/>
      <c r="K72" s="96"/>
      <c r="L72" s="97"/>
      <c r="M72" s="95"/>
      <c r="N72" s="95"/>
      <c r="O72" s="96"/>
      <c r="P72" s="98" t="s">
        <v>140</v>
      </c>
      <c r="Q72" s="77"/>
      <c r="R72" s="97"/>
      <c r="S72" s="96"/>
      <c r="T72" s="97"/>
      <c r="U72" s="95"/>
      <c r="V72" s="95"/>
      <c r="W72" s="96"/>
      <c r="X72" s="95"/>
      <c r="Y72" s="95"/>
      <c r="Z72" s="95"/>
      <c r="AA72" s="97"/>
      <c r="AB72" s="95"/>
      <c r="AC72" s="96"/>
      <c r="AD72" s="429"/>
      <c r="AE72" s="430"/>
      <c r="AF72" s="430"/>
      <c r="AG72" s="430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L72" s="26">
        <v>0.61458333333333337</v>
      </c>
    </row>
    <row r="73" spans="1:64" ht="18" customHeight="1" x14ac:dyDescent="0.15">
      <c r="A73" s="94" t="s">
        <v>137</v>
      </c>
      <c r="B73" s="95"/>
      <c r="C73" s="95"/>
      <c r="D73" s="96"/>
      <c r="E73" s="97"/>
      <c r="F73" s="95"/>
      <c r="G73" s="95"/>
      <c r="H73" s="96"/>
      <c r="I73" s="97"/>
      <c r="J73" s="95"/>
      <c r="K73" s="96"/>
      <c r="L73" s="97"/>
      <c r="M73" s="95"/>
      <c r="N73" s="95"/>
      <c r="O73" s="96"/>
      <c r="P73" s="77" t="s">
        <v>141</v>
      </c>
      <c r="Q73" s="77"/>
      <c r="R73" s="97"/>
      <c r="S73" s="96"/>
      <c r="T73" s="97"/>
      <c r="U73" s="95"/>
      <c r="V73" s="95"/>
      <c r="W73" s="96"/>
      <c r="X73" s="95"/>
      <c r="Y73" s="95"/>
      <c r="Z73" s="95"/>
      <c r="AA73" s="97"/>
      <c r="AB73" s="95"/>
      <c r="AC73" s="96"/>
      <c r="AD73" s="429"/>
      <c r="AE73" s="430"/>
      <c r="AF73" s="430"/>
      <c r="AG73" s="430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L73" s="26">
        <v>0.625</v>
      </c>
    </row>
    <row r="74" spans="1:64" ht="17.25" customHeight="1" x14ac:dyDescent="0.15">
      <c r="A74" s="77" t="s">
        <v>142</v>
      </c>
      <c r="B74" s="4"/>
      <c r="C74" s="4"/>
      <c r="D74" s="4"/>
      <c r="E74" s="97"/>
      <c r="F74" s="95"/>
      <c r="G74" s="95"/>
      <c r="H74" s="96"/>
      <c r="I74" s="97"/>
      <c r="J74" s="95"/>
      <c r="K74" s="96"/>
      <c r="L74" s="97"/>
      <c r="M74" s="95"/>
      <c r="N74" s="95"/>
      <c r="O74" s="96"/>
      <c r="P74" s="77" t="s">
        <v>132</v>
      </c>
      <c r="Q74" s="94"/>
      <c r="R74" s="95"/>
      <c r="S74" s="96"/>
      <c r="T74" s="445"/>
      <c r="U74" s="446"/>
      <c r="V74" s="446"/>
      <c r="W74" s="446"/>
      <c r="X74" s="446"/>
      <c r="Y74" s="446"/>
      <c r="Z74" s="447"/>
      <c r="AA74" s="211"/>
      <c r="AB74" s="211"/>
      <c r="AC74" s="78"/>
      <c r="AD74" s="429"/>
      <c r="AE74" s="430"/>
      <c r="AF74" s="430"/>
      <c r="AG74" s="430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L74" s="26">
        <v>0.63541666666666663</v>
      </c>
    </row>
    <row r="75" spans="1:64" ht="18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L75" s="26">
        <v>0.64583333333333337</v>
      </c>
    </row>
    <row r="76" spans="1:64" ht="18" customHeight="1" x14ac:dyDescent="0.15">
      <c r="A76" s="6" t="s">
        <v>237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AF76"/>
      <c r="AG76"/>
      <c r="AH76"/>
      <c r="AI76"/>
      <c r="AJ76"/>
      <c r="AK76"/>
      <c r="AL76"/>
      <c r="AM76"/>
      <c r="AN76"/>
      <c r="AO76"/>
      <c r="AP76"/>
      <c r="AQ76"/>
      <c r="AR76"/>
      <c r="AU76"/>
      <c r="AV76"/>
      <c r="AW76"/>
      <c r="AX76"/>
      <c r="BE76" s="1"/>
      <c r="BF76" s="1"/>
      <c r="BG76" s="1"/>
      <c r="BL76" s="26">
        <v>0.65625</v>
      </c>
    </row>
    <row r="77" spans="1:64" ht="15.75" customHeight="1" x14ac:dyDescent="0.15">
      <c r="A77" s="661" t="s">
        <v>238</v>
      </c>
      <c r="B77" s="662"/>
      <c r="C77" s="662"/>
      <c r="D77" s="663"/>
      <c r="E77" s="661" t="s">
        <v>239</v>
      </c>
      <c r="F77" s="662"/>
      <c r="G77" s="662"/>
      <c r="H77" s="662"/>
      <c r="I77" s="663"/>
      <c r="J77" s="661" t="s">
        <v>240</v>
      </c>
      <c r="K77" s="662"/>
      <c r="L77" s="662"/>
      <c r="M77" s="663"/>
      <c r="AF77"/>
      <c r="AG77"/>
      <c r="AH77"/>
      <c r="AI77"/>
      <c r="AJ77"/>
      <c r="AK77"/>
      <c r="AL77"/>
      <c r="AM77"/>
      <c r="AN77"/>
      <c r="AO77"/>
      <c r="AP77"/>
      <c r="AQ77"/>
      <c r="AR77"/>
      <c r="AU77"/>
      <c r="AV77"/>
      <c r="AW77"/>
      <c r="AX77"/>
      <c r="BE77" s="1"/>
      <c r="BF77" s="1"/>
      <c r="BG77" s="1"/>
      <c r="BL77" s="26">
        <v>0.66666666666666663</v>
      </c>
    </row>
    <row r="78" spans="1:64" ht="19.5" customHeight="1" x14ac:dyDescent="0.15">
      <c r="A78" s="223"/>
      <c r="B78" s="224"/>
      <c r="C78" s="224"/>
      <c r="D78" s="225"/>
      <c r="E78" s="223"/>
      <c r="F78" s="224"/>
      <c r="G78" s="224"/>
      <c r="H78" s="224"/>
      <c r="I78" s="225"/>
      <c r="J78" s="223"/>
      <c r="K78" s="224"/>
      <c r="L78" s="224"/>
      <c r="M78" s="225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BB78" s="213"/>
      <c r="BC78"/>
      <c r="BD78"/>
      <c r="BF78" s="1"/>
      <c r="BG78" s="1"/>
      <c r="BL78" s="26">
        <v>0.67708333333333337</v>
      </c>
    </row>
    <row r="79" spans="1:64" ht="14.25" customHeight="1" x14ac:dyDescent="0.15">
      <c r="AW79" s="212"/>
      <c r="AX79" s="212"/>
      <c r="AY79" s="212"/>
      <c r="AZ79" s="212"/>
      <c r="BA79" s="212"/>
      <c r="BB79" s="93"/>
      <c r="BC79"/>
      <c r="BD79"/>
      <c r="BF79" s="1"/>
      <c r="BG79" s="1"/>
      <c r="BL79" s="26">
        <v>0.6875</v>
      </c>
    </row>
    <row r="80" spans="1:64" ht="15" customHeight="1" x14ac:dyDescent="0.15">
      <c r="AW80" s="212"/>
      <c r="AX80" s="212"/>
      <c r="AY80" s="212"/>
      <c r="AZ80" s="212"/>
      <c r="BA80" s="212"/>
      <c r="BB80" s="93"/>
      <c r="BC80"/>
      <c r="BD80"/>
      <c r="BF80" s="1"/>
      <c r="BG80" s="1"/>
      <c r="BL80" s="26">
        <v>0.69791666666666663</v>
      </c>
    </row>
    <row r="81" spans="22:64" ht="13.5" customHeight="1" x14ac:dyDescent="0.15">
      <c r="AW81" s="6"/>
      <c r="AX81" s="6"/>
      <c r="AY81" s="6"/>
      <c r="AZ81" s="6"/>
      <c r="BA81" s="6"/>
      <c r="BL81" s="26">
        <v>0.70833333333333337</v>
      </c>
    </row>
    <row r="82" spans="22:64" ht="15.75" customHeight="1" x14ac:dyDescent="0.15">
      <c r="V82"/>
      <c r="W82"/>
      <c r="X82"/>
      <c r="Y82"/>
      <c r="Z82"/>
      <c r="AA82"/>
      <c r="AB82"/>
      <c r="AC82"/>
      <c r="AD82"/>
      <c r="AE82"/>
      <c r="BL82" s="26">
        <v>0.71875</v>
      </c>
    </row>
    <row r="83" spans="22:64" x14ac:dyDescent="0.15">
      <c r="AH83" s="58"/>
      <c r="AI83" s="58"/>
      <c r="AJ83" s="58"/>
      <c r="AK83" s="58"/>
      <c r="BL83" s="26">
        <v>0.72916666666666663</v>
      </c>
    </row>
    <row r="84" spans="22:64" x14ac:dyDescent="0.15">
      <c r="BL84" s="26">
        <v>0.73958333333333337</v>
      </c>
    </row>
    <row r="85" spans="22:64" x14ac:dyDescent="0.15"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BL85" s="26">
        <v>0.75</v>
      </c>
    </row>
    <row r="86" spans="22:64" x14ac:dyDescent="0.15">
      <c r="BB86"/>
      <c r="BC86"/>
      <c r="BL86" s="26">
        <v>0.76041666666666663</v>
      </c>
    </row>
    <row r="87" spans="22:64" x14ac:dyDescent="0.15">
      <c r="BL87" s="26">
        <v>0.77083333333333337</v>
      </c>
    </row>
    <row r="88" spans="22:64" x14ac:dyDescent="0.15">
      <c r="AW88"/>
      <c r="AX88"/>
      <c r="AY88"/>
      <c r="AZ88"/>
      <c r="BA88"/>
      <c r="BD88"/>
      <c r="BL88" s="26">
        <v>0.78125</v>
      </c>
    </row>
    <row r="89" spans="22:64" x14ac:dyDescent="0.15">
      <c r="BL89" s="26">
        <v>0.79166666666666663</v>
      </c>
    </row>
    <row r="90" spans="22:64" x14ac:dyDescent="0.15">
      <c r="BL90" s="26">
        <v>0.80208333333333337</v>
      </c>
    </row>
    <row r="91" spans="22:64" x14ac:dyDescent="0.15">
      <c r="BL91" s="26">
        <v>0.8125</v>
      </c>
    </row>
    <row r="92" spans="22:64" x14ac:dyDescent="0.15">
      <c r="BL92" s="26">
        <v>0.82291666666666663</v>
      </c>
    </row>
    <row r="93" spans="22:64" x14ac:dyDescent="0.15">
      <c r="BL93" s="26">
        <v>0.83333333333333337</v>
      </c>
    </row>
    <row r="94" spans="22:64" x14ac:dyDescent="0.15">
      <c r="BL94" s="26">
        <v>0.84375</v>
      </c>
    </row>
    <row r="95" spans="22:64" x14ac:dyDescent="0.15">
      <c r="BL95" s="26">
        <v>0.85416666666666663</v>
      </c>
    </row>
    <row r="96" spans="22:64" x14ac:dyDescent="0.15">
      <c r="BL96" s="26">
        <v>0.86458333333333337</v>
      </c>
    </row>
    <row r="97" spans="64:64" x14ac:dyDescent="0.15">
      <c r="BL97" s="26">
        <v>0.875</v>
      </c>
    </row>
    <row r="98" spans="64:64" x14ac:dyDescent="0.15">
      <c r="BL98" s="26">
        <v>0.88541666666666663</v>
      </c>
    </row>
    <row r="99" spans="64:64" x14ac:dyDescent="0.15">
      <c r="BL99" s="26">
        <v>0.89583333333333337</v>
      </c>
    </row>
    <row r="100" spans="64:64" x14ac:dyDescent="0.15">
      <c r="BL100" s="26">
        <v>0.90625</v>
      </c>
    </row>
    <row r="101" spans="64:64" x14ac:dyDescent="0.15">
      <c r="BL101" s="26">
        <v>0.91666666666666663</v>
      </c>
    </row>
    <row r="102" spans="64:64" x14ac:dyDescent="0.15">
      <c r="BL102" s="26">
        <v>0.92708333333333337</v>
      </c>
    </row>
    <row r="103" spans="64:64" x14ac:dyDescent="0.15">
      <c r="BL103" s="26">
        <v>0.9375</v>
      </c>
    </row>
    <row r="104" spans="64:64" x14ac:dyDescent="0.15">
      <c r="BL104" s="26">
        <v>0.94791666666666663</v>
      </c>
    </row>
    <row r="105" spans="64:64" x14ac:dyDescent="0.15">
      <c r="BL105" s="26">
        <v>0.95833333333333337</v>
      </c>
    </row>
    <row r="106" spans="64:64" x14ac:dyDescent="0.15">
      <c r="BL106" s="26">
        <v>0.96875</v>
      </c>
    </row>
    <row r="107" spans="64:64" x14ac:dyDescent="0.15">
      <c r="BL107" s="26">
        <v>0.97916666666666663</v>
      </c>
    </row>
    <row r="108" spans="64:64" x14ac:dyDescent="0.15">
      <c r="BL108" s="26">
        <v>0.98958333333333337</v>
      </c>
    </row>
    <row r="446" spans="53:53" x14ac:dyDescent="0.15">
      <c r="BA446" s="2"/>
    </row>
    <row r="447" spans="53:53" x14ac:dyDescent="0.15">
      <c r="BA447" s="2"/>
    </row>
    <row r="448" spans="53:53" x14ac:dyDescent="0.15">
      <c r="BA448" s="2"/>
    </row>
    <row r="449" spans="53:53" x14ac:dyDescent="0.15">
      <c r="BA449" s="2"/>
    </row>
    <row r="450" spans="53:53" x14ac:dyDescent="0.15">
      <c r="BA450" s="2"/>
    </row>
    <row r="451" spans="53:53" x14ac:dyDescent="0.15">
      <c r="BA451" s="2"/>
    </row>
    <row r="452" spans="53:53" x14ac:dyDescent="0.15">
      <c r="BA452" s="2"/>
    </row>
    <row r="453" spans="53:53" x14ac:dyDescent="0.15">
      <c r="BA453" s="2"/>
    </row>
    <row r="454" spans="53:53" x14ac:dyDescent="0.15">
      <c r="BA454" s="2"/>
    </row>
    <row r="455" spans="53:53" x14ac:dyDescent="0.15">
      <c r="BA455" s="2"/>
    </row>
    <row r="456" spans="53:53" x14ac:dyDescent="0.15">
      <c r="BA456" s="2"/>
    </row>
    <row r="457" spans="53:53" x14ac:dyDescent="0.15">
      <c r="BA457" s="2"/>
    </row>
    <row r="458" spans="53:53" x14ac:dyDescent="0.15">
      <c r="BA458" s="2"/>
    </row>
    <row r="459" spans="53:53" x14ac:dyDescent="0.15">
      <c r="BA459" s="2"/>
    </row>
    <row r="460" spans="53:53" x14ac:dyDescent="0.15">
      <c r="BA460" s="2"/>
    </row>
    <row r="461" spans="53:53" x14ac:dyDescent="0.15">
      <c r="BA461" s="2"/>
    </row>
    <row r="462" spans="53:53" x14ac:dyDescent="0.15">
      <c r="BA462" s="2"/>
    </row>
    <row r="463" spans="53:53" x14ac:dyDescent="0.15">
      <c r="BA463" s="2"/>
    </row>
    <row r="464" spans="53:53" x14ac:dyDescent="0.15">
      <c r="BA464" s="2"/>
    </row>
    <row r="465" spans="53:53" x14ac:dyDescent="0.15">
      <c r="BA465" s="2"/>
    </row>
    <row r="466" spans="53:53" x14ac:dyDescent="0.15">
      <c r="BA466" s="2"/>
    </row>
    <row r="467" spans="53:53" x14ac:dyDescent="0.15">
      <c r="BA467" s="2"/>
    </row>
    <row r="468" spans="53:53" x14ac:dyDescent="0.15">
      <c r="BA468" s="2"/>
    </row>
    <row r="469" spans="53:53" x14ac:dyDescent="0.15">
      <c r="BA469" s="2"/>
    </row>
    <row r="470" spans="53:53" x14ac:dyDescent="0.15">
      <c r="BA470" s="2"/>
    </row>
    <row r="471" spans="53:53" x14ac:dyDescent="0.15">
      <c r="BA471" s="2"/>
    </row>
    <row r="472" spans="53:53" x14ac:dyDescent="0.15">
      <c r="BA472" s="2"/>
    </row>
    <row r="473" spans="53:53" x14ac:dyDescent="0.15">
      <c r="BA473" s="2"/>
    </row>
    <row r="474" spans="53:53" x14ac:dyDescent="0.15">
      <c r="BA474" s="2"/>
    </row>
    <row r="475" spans="53:53" x14ac:dyDescent="0.15">
      <c r="BA475" s="2"/>
    </row>
    <row r="476" spans="53:53" x14ac:dyDescent="0.15">
      <c r="BA476" s="2"/>
    </row>
    <row r="477" spans="53:53" x14ac:dyDescent="0.15">
      <c r="BA477" s="2"/>
    </row>
    <row r="478" spans="53:53" x14ac:dyDescent="0.15">
      <c r="BA478" s="2"/>
    </row>
    <row r="479" spans="53:53" x14ac:dyDescent="0.15">
      <c r="BA479" s="2"/>
    </row>
    <row r="480" spans="53:53" x14ac:dyDescent="0.15">
      <c r="BA480" s="2"/>
    </row>
    <row r="481" spans="53:53" x14ac:dyDescent="0.15">
      <c r="BA481" s="2"/>
    </row>
    <row r="482" spans="53:53" x14ac:dyDescent="0.15">
      <c r="BA482" s="2"/>
    </row>
    <row r="483" spans="53:53" x14ac:dyDescent="0.15">
      <c r="BA483" s="2"/>
    </row>
    <row r="484" spans="53:53" x14ac:dyDescent="0.15">
      <c r="BA484" s="2"/>
    </row>
    <row r="485" spans="53:53" x14ac:dyDescent="0.15">
      <c r="BA485" s="2"/>
    </row>
    <row r="486" spans="53:53" x14ac:dyDescent="0.15">
      <c r="BA486" s="2"/>
    </row>
    <row r="487" spans="53:53" x14ac:dyDescent="0.15">
      <c r="BA487" s="2"/>
    </row>
    <row r="488" spans="53:53" x14ac:dyDescent="0.15">
      <c r="BA488" s="2"/>
    </row>
    <row r="489" spans="53:53" x14ac:dyDescent="0.15">
      <c r="BA489" s="2"/>
    </row>
    <row r="490" spans="53:53" x14ac:dyDescent="0.15">
      <c r="BA490" s="2"/>
    </row>
    <row r="491" spans="53:53" x14ac:dyDescent="0.15">
      <c r="BA491" s="2"/>
    </row>
    <row r="492" spans="53:53" x14ac:dyDescent="0.15">
      <c r="BA492" s="2"/>
    </row>
    <row r="493" spans="53:53" x14ac:dyDescent="0.15">
      <c r="BA493" s="2"/>
    </row>
    <row r="494" spans="53:53" x14ac:dyDescent="0.15">
      <c r="BA494" s="2"/>
    </row>
    <row r="495" spans="53:53" x14ac:dyDescent="0.15">
      <c r="BA495" s="2"/>
    </row>
    <row r="496" spans="53:53" x14ac:dyDescent="0.15">
      <c r="BA496" s="2"/>
    </row>
    <row r="497" spans="53:53" x14ac:dyDescent="0.15">
      <c r="BA497" s="2"/>
    </row>
    <row r="498" spans="53:53" x14ac:dyDescent="0.15">
      <c r="BA498" s="2"/>
    </row>
    <row r="499" spans="53:53" x14ac:dyDescent="0.15">
      <c r="BA499" s="2"/>
    </row>
    <row r="500" spans="53:53" x14ac:dyDescent="0.15">
      <c r="BA500" s="2"/>
    </row>
    <row r="501" spans="53:53" x14ac:dyDescent="0.15">
      <c r="BA501" s="2"/>
    </row>
    <row r="502" spans="53:53" x14ac:dyDescent="0.15">
      <c r="BA502" s="2"/>
    </row>
    <row r="503" spans="53:53" x14ac:dyDescent="0.15">
      <c r="BA503" s="2"/>
    </row>
    <row r="504" spans="53:53" x14ac:dyDescent="0.15">
      <c r="BA504" s="2"/>
    </row>
    <row r="505" spans="53:53" x14ac:dyDescent="0.15">
      <c r="BA505" s="2"/>
    </row>
    <row r="506" spans="53:53" x14ac:dyDescent="0.15">
      <c r="BA506" s="2"/>
    </row>
    <row r="507" spans="53:53" x14ac:dyDescent="0.15">
      <c r="BA507" s="2"/>
    </row>
    <row r="508" spans="53:53" x14ac:dyDescent="0.15">
      <c r="BA508" s="2"/>
    </row>
    <row r="509" spans="53:53" x14ac:dyDescent="0.15">
      <c r="BA509" s="2"/>
    </row>
    <row r="510" spans="53:53" x14ac:dyDescent="0.15">
      <c r="BA510" s="2"/>
    </row>
    <row r="511" spans="53:53" x14ac:dyDescent="0.15">
      <c r="BA511" s="2"/>
    </row>
    <row r="512" spans="53:53" x14ac:dyDescent="0.15">
      <c r="BA512" s="2"/>
    </row>
    <row r="513" spans="53:53" x14ac:dyDescent="0.15">
      <c r="BA513" s="2"/>
    </row>
    <row r="514" spans="53:53" x14ac:dyDescent="0.15">
      <c r="BA514" s="2"/>
    </row>
    <row r="515" spans="53:53" x14ac:dyDescent="0.15">
      <c r="BA515" s="2"/>
    </row>
    <row r="516" spans="53:53" x14ac:dyDescent="0.15">
      <c r="BA516" s="2"/>
    </row>
    <row r="517" spans="53:53" x14ac:dyDescent="0.15">
      <c r="BA517" s="2"/>
    </row>
    <row r="518" spans="53:53" x14ac:dyDescent="0.15">
      <c r="BA518" s="2"/>
    </row>
    <row r="519" spans="53:53" x14ac:dyDescent="0.15">
      <c r="BA519" s="2"/>
    </row>
    <row r="520" spans="53:53" x14ac:dyDescent="0.15">
      <c r="BA520" s="2"/>
    </row>
    <row r="521" spans="53:53" x14ac:dyDescent="0.15">
      <c r="BA521" s="2"/>
    </row>
    <row r="522" spans="53:53" x14ac:dyDescent="0.15">
      <c r="BA522" s="2"/>
    </row>
    <row r="523" spans="53:53" x14ac:dyDescent="0.15">
      <c r="BA523" s="2"/>
    </row>
    <row r="524" spans="53:53" x14ac:dyDescent="0.15">
      <c r="BA524" s="2"/>
    </row>
    <row r="525" spans="53:53" x14ac:dyDescent="0.15">
      <c r="BA525" s="2"/>
    </row>
    <row r="526" spans="53:53" x14ac:dyDescent="0.15">
      <c r="BA526" s="2"/>
    </row>
    <row r="527" spans="53:53" x14ac:dyDescent="0.15">
      <c r="BA527" s="2"/>
    </row>
    <row r="528" spans="53:53" x14ac:dyDescent="0.15">
      <c r="BA528" s="2"/>
    </row>
    <row r="529" spans="53:53" x14ac:dyDescent="0.15">
      <c r="BA529" s="2"/>
    </row>
    <row r="530" spans="53:53" x14ac:dyDescent="0.15">
      <c r="BA530" s="2"/>
    </row>
    <row r="531" spans="53:53" x14ac:dyDescent="0.15">
      <c r="BA531" s="2"/>
    </row>
    <row r="532" spans="53:53" x14ac:dyDescent="0.15">
      <c r="BA532" s="2"/>
    </row>
    <row r="533" spans="53:53" x14ac:dyDescent="0.15">
      <c r="BA533" s="2"/>
    </row>
    <row r="534" spans="53:53" x14ac:dyDescent="0.15">
      <c r="BA534" s="2"/>
    </row>
    <row r="535" spans="53:53" x14ac:dyDescent="0.15">
      <c r="BA535" s="2"/>
    </row>
    <row r="536" spans="53:53" x14ac:dyDescent="0.15">
      <c r="BA536" s="2"/>
    </row>
    <row r="537" spans="53:53" x14ac:dyDescent="0.15">
      <c r="BA537" s="2"/>
    </row>
    <row r="538" spans="53:53" x14ac:dyDescent="0.15">
      <c r="BA538" s="2"/>
    </row>
    <row r="539" spans="53:53" x14ac:dyDescent="0.15">
      <c r="BA539" s="2"/>
    </row>
    <row r="540" spans="53:53" x14ac:dyDescent="0.15">
      <c r="BA540" s="2"/>
    </row>
    <row r="541" spans="53:53" x14ac:dyDescent="0.15">
      <c r="BA541" s="2"/>
    </row>
    <row r="542" spans="53:53" x14ac:dyDescent="0.15">
      <c r="BA542" s="2"/>
    </row>
    <row r="543" spans="53:53" x14ac:dyDescent="0.15">
      <c r="BA543" s="2"/>
    </row>
    <row r="544" spans="53:53" x14ac:dyDescent="0.15">
      <c r="BA544" s="2"/>
    </row>
    <row r="545" spans="53:53" x14ac:dyDescent="0.15">
      <c r="BA545" s="2"/>
    </row>
    <row r="546" spans="53:53" x14ac:dyDescent="0.15">
      <c r="BA546" s="2"/>
    </row>
    <row r="547" spans="53:53" x14ac:dyDescent="0.15">
      <c r="BA547" s="2"/>
    </row>
    <row r="548" spans="53:53" x14ac:dyDescent="0.15">
      <c r="BA548" s="2"/>
    </row>
    <row r="549" spans="53:53" x14ac:dyDescent="0.15">
      <c r="BA549" s="2"/>
    </row>
    <row r="550" spans="53:53" x14ac:dyDescent="0.15">
      <c r="BA550" s="2"/>
    </row>
    <row r="551" spans="53:53" x14ac:dyDescent="0.15">
      <c r="BA551" s="2"/>
    </row>
    <row r="552" spans="53:53" x14ac:dyDescent="0.15">
      <c r="BA552" s="2"/>
    </row>
    <row r="553" spans="53:53" x14ac:dyDescent="0.15">
      <c r="BA553" s="2"/>
    </row>
    <row r="554" spans="53:53" x14ac:dyDescent="0.15">
      <c r="BA554" s="2"/>
    </row>
    <row r="555" spans="53:53" x14ac:dyDescent="0.15">
      <c r="BA555" s="2"/>
    </row>
    <row r="556" spans="53:53" x14ac:dyDescent="0.15">
      <c r="BA556" s="2"/>
    </row>
    <row r="557" spans="53:53" x14ac:dyDescent="0.15">
      <c r="BA557" s="2"/>
    </row>
    <row r="558" spans="53:53" x14ac:dyDescent="0.15">
      <c r="BA558" s="2"/>
    </row>
    <row r="559" spans="53:53" x14ac:dyDescent="0.15">
      <c r="BA559" s="2"/>
    </row>
    <row r="560" spans="53:53" x14ac:dyDescent="0.15">
      <c r="BA560" s="2"/>
    </row>
    <row r="561" spans="53:53" x14ac:dyDescent="0.15">
      <c r="BA561" s="2"/>
    </row>
    <row r="562" spans="53:53" x14ac:dyDescent="0.15">
      <c r="BA562" s="2"/>
    </row>
    <row r="563" spans="53:53" x14ac:dyDescent="0.15">
      <c r="BA563" s="2"/>
    </row>
    <row r="564" spans="53:53" x14ac:dyDescent="0.15">
      <c r="BA564" s="2"/>
    </row>
    <row r="565" spans="53:53" x14ac:dyDescent="0.15">
      <c r="BA565" s="2"/>
    </row>
    <row r="566" spans="53:53" x14ac:dyDescent="0.15">
      <c r="BA566" s="2"/>
    </row>
    <row r="567" spans="53:53" x14ac:dyDescent="0.15">
      <c r="BA567" s="2"/>
    </row>
    <row r="568" spans="53:53" x14ac:dyDescent="0.15">
      <c r="BA568" s="2"/>
    </row>
    <row r="569" spans="53:53" x14ac:dyDescent="0.15">
      <c r="BA569" s="2"/>
    </row>
    <row r="570" spans="53:53" x14ac:dyDescent="0.15">
      <c r="BA570" s="2"/>
    </row>
    <row r="571" spans="53:53" x14ac:dyDescent="0.15">
      <c r="BA571" s="2"/>
    </row>
    <row r="572" spans="53:53" x14ac:dyDescent="0.15">
      <c r="BA572" s="2"/>
    </row>
    <row r="573" spans="53:53" x14ac:dyDescent="0.15">
      <c r="BA573" s="2"/>
    </row>
    <row r="574" spans="53:53" x14ac:dyDescent="0.15">
      <c r="BA574" s="2"/>
    </row>
    <row r="575" spans="53:53" x14ac:dyDescent="0.15">
      <c r="BA575" s="2"/>
    </row>
    <row r="576" spans="53:53" x14ac:dyDescent="0.15">
      <c r="BA576" s="2"/>
    </row>
    <row r="577" spans="53:53" x14ac:dyDescent="0.15">
      <c r="BA577" s="2"/>
    </row>
    <row r="578" spans="53:53" x14ac:dyDescent="0.15">
      <c r="BA578" s="2"/>
    </row>
    <row r="579" spans="53:53" x14ac:dyDescent="0.15">
      <c r="BA579" s="2"/>
    </row>
    <row r="580" spans="53:53" x14ac:dyDescent="0.15">
      <c r="BA580" s="2"/>
    </row>
    <row r="581" spans="53:53" x14ac:dyDescent="0.15">
      <c r="BA581" s="2"/>
    </row>
    <row r="582" spans="53:53" x14ac:dyDescent="0.15">
      <c r="BA582" s="2"/>
    </row>
    <row r="583" spans="53:53" x14ac:dyDescent="0.15">
      <c r="BA583" s="2"/>
    </row>
    <row r="584" spans="53:53" x14ac:dyDescent="0.15">
      <c r="BA584" s="2"/>
    </row>
    <row r="585" spans="53:53" x14ac:dyDescent="0.15">
      <c r="BA585" s="2"/>
    </row>
    <row r="586" spans="53:53" x14ac:dyDescent="0.15">
      <c r="BA586" s="2"/>
    </row>
    <row r="587" spans="53:53" x14ac:dyDescent="0.15">
      <c r="BA587" s="2"/>
    </row>
    <row r="588" spans="53:53" x14ac:dyDescent="0.15">
      <c r="BA588" s="2"/>
    </row>
    <row r="589" spans="53:53" x14ac:dyDescent="0.15">
      <c r="BA589" s="2"/>
    </row>
    <row r="590" spans="53:53" x14ac:dyDescent="0.15">
      <c r="BA590" s="2"/>
    </row>
    <row r="591" spans="53:53" x14ac:dyDescent="0.15">
      <c r="BA591" s="2"/>
    </row>
    <row r="592" spans="53:53" x14ac:dyDescent="0.15">
      <c r="BA592" s="2"/>
    </row>
    <row r="593" spans="53:53" x14ac:dyDescent="0.15">
      <c r="BA593" s="2"/>
    </row>
    <row r="594" spans="53:53" x14ac:dyDescent="0.15">
      <c r="BA594" s="2"/>
    </row>
    <row r="595" spans="53:53" x14ac:dyDescent="0.15">
      <c r="BA595" s="2"/>
    </row>
    <row r="596" spans="53:53" x14ac:dyDescent="0.15">
      <c r="BA596" s="2"/>
    </row>
    <row r="597" spans="53:53" x14ac:dyDescent="0.15">
      <c r="BA597" s="2"/>
    </row>
    <row r="598" spans="53:53" x14ac:dyDescent="0.15">
      <c r="BA598" s="2"/>
    </row>
    <row r="599" spans="53:53" x14ac:dyDescent="0.15">
      <c r="BA599" s="2"/>
    </row>
    <row r="600" spans="53:53" x14ac:dyDescent="0.15">
      <c r="BA600" s="2"/>
    </row>
    <row r="601" spans="53:53" x14ac:dyDescent="0.15">
      <c r="BA601" s="2"/>
    </row>
    <row r="602" spans="53:53" x14ac:dyDescent="0.15">
      <c r="BA602" s="2"/>
    </row>
    <row r="603" spans="53:53" x14ac:dyDescent="0.15">
      <c r="BA603" s="2"/>
    </row>
    <row r="604" spans="53:53" x14ac:dyDescent="0.15">
      <c r="BA604" s="2"/>
    </row>
    <row r="605" spans="53:53" x14ac:dyDescent="0.15">
      <c r="BA605" s="2"/>
    </row>
    <row r="606" spans="53:53" x14ac:dyDescent="0.15">
      <c r="BA606" s="2"/>
    </row>
    <row r="607" spans="53:53" x14ac:dyDescent="0.15">
      <c r="BA607" s="2"/>
    </row>
    <row r="608" spans="53:53" x14ac:dyDescent="0.15">
      <c r="BA608" s="2"/>
    </row>
    <row r="609" spans="53:53" x14ac:dyDescent="0.15">
      <c r="BA609" s="2"/>
    </row>
    <row r="610" spans="53:53" x14ac:dyDescent="0.15">
      <c r="BA610" s="2"/>
    </row>
    <row r="611" spans="53:53" x14ac:dyDescent="0.15">
      <c r="BA611" s="2"/>
    </row>
    <row r="612" spans="53:53" x14ac:dyDescent="0.15">
      <c r="BA612" s="2"/>
    </row>
    <row r="613" spans="53:53" x14ac:dyDescent="0.15">
      <c r="BA613" s="2"/>
    </row>
    <row r="614" spans="53:53" x14ac:dyDescent="0.15">
      <c r="BA614" s="2"/>
    </row>
    <row r="615" spans="53:53" x14ac:dyDescent="0.15">
      <c r="BA615" s="2"/>
    </row>
    <row r="616" spans="53:53" x14ac:dyDescent="0.15">
      <c r="BA616" s="2"/>
    </row>
    <row r="617" spans="53:53" x14ac:dyDescent="0.15">
      <c r="BA617" s="2"/>
    </row>
    <row r="618" spans="53:53" x14ac:dyDescent="0.15">
      <c r="BA618" s="2"/>
    </row>
    <row r="619" spans="53:53" x14ac:dyDescent="0.15">
      <c r="BA619" s="2"/>
    </row>
    <row r="620" spans="53:53" x14ac:dyDescent="0.15">
      <c r="BA620" s="2"/>
    </row>
    <row r="621" spans="53:53" x14ac:dyDescent="0.15">
      <c r="BA621" s="2"/>
    </row>
    <row r="622" spans="53:53" x14ac:dyDescent="0.15">
      <c r="BA622" s="2"/>
    </row>
    <row r="623" spans="53:53" x14ac:dyDescent="0.15">
      <c r="BA623" s="2"/>
    </row>
    <row r="624" spans="53:53" x14ac:dyDescent="0.15">
      <c r="BA624" s="2"/>
    </row>
    <row r="625" spans="53:53" x14ac:dyDescent="0.15">
      <c r="BA625" s="2"/>
    </row>
    <row r="626" spans="53:53" x14ac:dyDescent="0.15">
      <c r="BA626" s="2"/>
    </row>
    <row r="627" spans="53:53" x14ac:dyDescent="0.15">
      <c r="BA627" s="2"/>
    </row>
    <row r="628" spans="53:53" x14ac:dyDescent="0.15">
      <c r="BA628" s="2"/>
    </row>
    <row r="629" spans="53:53" x14ac:dyDescent="0.15">
      <c r="BA629" s="2"/>
    </row>
    <row r="630" spans="53:53" x14ac:dyDescent="0.15">
      <c r="BA630" s="2"/>
    </row>
    <row r="631" spans="53:53" x14ac:dyDescent="0.15">
      <c r="BA631" s="2"/>
    </row>
    <row r="632" spans="53:53" x14ac:dyDescent="0.15">
      <c r="BA632" s="2"/>
    </row>
    <row r="633" spans="53:53" x14ac:dyDescent="0.15">
      <c r="BA633" s="2"/>
    </row>
    <row r="634" spans="53:53" x14ac:dyDescent="0.15">
      <c r="BA634" s="2"/>
    </row>
    <row r="635" spans="53:53" x14ac:dyDescent="0.15">
      <c r="BA635" s="2"/>
    </row>
    <row r="636" spans="53:53" x14ac:dyDescent="0.15">
      <c r="BA636" s="2"/>
    </row>
    <row r="637" spans="53:53" x14ac:dyDescent="0.15">
      <c r="BA637" s="2"/>
    </row>
    <row r="638" spans="53:53" x14ac:dyDescent="0.15">
      <c r="BA638" s="2"/>
    </row>
    <row r="639" spans="53:53" x14ac:dyDescent="0.15">
      <c r="BA639" s="2"/>
    </row>
    <row r="640" spans="53:53" x14ac:dyDescent="0.15">
      <c r="BA640" s="2"/>
    </row>
    <row r="641" spans="53:53" x14ac:dyDescent="0.15">
      <c r="BA641" s="2"/>
    </row>
    <row r="642" spans="53:53" x14ac:dyDescent="0.15">
      <c r="BA642" s="2"/>
    </row>
    <row r="643" spans="53:53" x14ac:dyDescent="0.15">
      <c r="BA643" s="2"/>
    </row>
    <row r="644" spans="53:53" x14ac:dyDescent="0.15">
      <c r="BA644" s="2"/>
    </row>
    <row r="645" spans="53:53" x14ac:dyDescent="0.15">
      <c r="BA645" s="2"/>
    </row>
    <row r="646" spans="53:53" x14ac:dyDescent="0.15">
      <c r="BA646" s="2"/>
    </row>
    <row r="647" spans="53:53" x14ac:dyDescent="0.15">
      <c r="BA647" s="2"/>
    </row>
    <row r="648" spans="53:53" x14ac:dyDescent="0.15">
      <c r="BA648" s="2"/>
    </row>
    <row r="649" spans="53:53" x14ac:dyDescent="0.15">
      <c r="BA649" s="2"/>
    </row>
    <row r="650" spans="53:53" x14ac:dyDescent="0.15">
      <c r="BA650" s="2"/>
    </row>
    <row r="651" spans="53:53" x14ac:dyDescent="0.15">
      <c r="BA651" s="2"/>
    </row>
    <row r="652" spans="53:53" x14ac:dyDescent="0.15">
      <c r="BA652" s="2"/>
    </row>
    <row r="653" spans="53:53" x14ac:dyDescent="0.15">
      <c r="BA653" s="2"/>
    </row>
    <row r="654" spans="53:53" x14ac:dyDescent="0.15">
      <c r="BA654" s="2"/>
    </row>
    <row r="655" spans="53:53" x14ac:dyDescent="0.15">
      <c r="BA655" s="2"/>
    </row>
    <row r="656" spans="53:53" x14ac:dyDescent="0.15">
      <c r="BA656" s="2"/>
    </row>
    <row r="657" spans="53:53" x14ac:dyDescent="0.15">
      <c r="BA657" s="2"/>
    </row>
    <row r="658" spans="53:53" x14ac:dyDescent="0.15">
      <c r="BA658" s="2"/>
    </row>
    <row r="659" spans="53:53" x14ac:dyDescent="0.15">
      <c r="BA659" s="2"/>
    </row>
    <row r="660" spans="53:53" x14ac:dyDescent="0.15">
      <c r="BA660" s="2"/>
    </row>
    <row r="661" spans="53:53" x14ac:dyDescent="0.15">
      <c r="BA661" s="2"/>
    </row>
    <row r="662" spans="53:53" x14ac:dyDescent="0.15">
      <c r="BA662" s="2"/>
    </row>
    <row r="663" spans="53:53" x14ac:dyDescent="0.15">
      <c r="BA663" s="2"/>
    </row>
    <row r="664" spans="53:53" x14ac:dyDescent="0.15">
      <c r="BA664" s="2"/>
    </row>
    <row r="665" spans="53:53" x14ac:dyDescent="0.15">
      <c r="BA665" s="2"/>
    </row>
    <row r="666" spans="53:53" x14ac:dyDescent="0.15">
      <c r="BA666" s="2"/>
    </row>
    <row r="667" spans="53:53" x14ac:dyDescent="0.15">
      <c r="BA667" s="2"/>
    </row>
    <row r="668" spans="53:53" x14ac:dyDescent="0.15">
      <c r="BA668" s="2"/>
    </row>
    <row r="669" spans="53:53" x14ac:dyDescent="0.15">
      <c r="BA669" s="2"/>
    </row>
    <row r="670" spans="53:53" x14ac:dyDescent="0.15">
      <c r="BA670" s="2"/>
    </row>
    <row r="671" spans="53:53" x14ac:dyDescent="0.15">
      <c r="BA671" s="2"/>
    </row>
    <row r="672" spans="53:53" x14ac:dyDescent="0.15">
      <c r="BA672" s="2"/>
    </row>
    <row r="673" spans="53:53" x14ac:dyDescent="0.15">
      <c r="BA673" s="2"/>
    </row>
    <row r="674" spans="53:53" x14ac:dyDescent="0.15">
      <c r="BA674" s="2"/>
    </row>
    <row r="675" spans="53:53" x14ac:dyDescent="0.15">
      <c r="BA675" s="2"/>
    </row>
    <row r="676" spans="53:53" x14ac:dyDescent="0.15">
      <c r="BA676" s="2"/>
    </row>
    <row r="677" spans="53:53" x14ac:dyDescent="0.15">
      <c r="BA677" s="2"/>
    </row>
    <row r="678" spans="53:53" x14ac:dyDescent="0.15">
      <c r="BA678" s="2"/>
    </row>
    <row r="679" spans="53:53" x14ac:dyDescent="0.15">
      <c r="BA679" s="2"/>
    </row>
    <row r="680" spans="53:53" x14ac:dyDescent="0.15">
      <c r="BA680" s="2"/>
    </row>
    <row r="681" spans="53:53" x14ac:dyDescent="0.15">
      <c r="BA681" s="2"/>
    </row>
    <row r="682" spans="53:53" x14ac:dyDescent="0.15">
      <c r="BA682" s="2"/>
    </row>
    <row r="683" spans="53:53" x14ac:dyDescent="0.15">
      <c r="BA683" s="2"/>
    </row>
    <row r="684" spans="53:53" x14ac:dyDescent="0.15">
      <c r="BA684" s="2"/>
    </row>
    <row r="685" spans="53:53" x14ac:dyDescent="0.15">
      <c r="BA685" s="2"/>
    </row>
    <row r="686" spans="53:53" x14ac:dyDescent="0.15">
      <c r="BA686" s="2"/>
    </row>
    <row r="687" spans="53:53" x14ac:dyDescent="0.15">
      <c r="BA687" s="2"/>
    </row>
    <row r="688" spans="53:53" x14ac:dyDescent="0.15">
      <c r="BA688" s="2"/>
    </row>
    <row r="689" spans="53:53" x14ac:dyDescent="0.15">
      <c r="BA689" s="2"/>
    </row>
    <row r="690" spans="53:53" x14ac:dyDescent="0.15">
      <c r="BA690" s="2"/>
    </row>
    <row r="691" spans="53:53" x14ac:dyDescent="0.15">
      <c r="BA691" s="2"/>
    </row>
    <row r="692" spans="53:53" x14ac:dyDescent="0.15">
      <c r="BA692" s="2"/>
    </row>
    <row r="693" spans="53:53" x14ac:dyDescent="0.15">
      <c r="BA693" s="2"/>
    </row>
    <row r="694" spans="53:53" x14ac:dyDescent="0.15">
      <c r="BA694" s="2"/>
    </row>
    <row r="695" spans="53:53" x14ac:dyDescent="0.15">
      <c r="BA695" s="2"/>
    </row>
    <row r="696" spans="53:53" x14ac:dyDescent="0.15">
      <c r="BA696" s="2"/>
    </row>
    <row r="697" spans="53:53" x14ac:dyDescent="0.15">
      <c r="BA697" s="2"/>
    </row>
    <row r="698" spans="53:53" x14ac:dyDescent="0.15">
      <c r="BA698" s="2"/>
    </row>
    <row r="699" spans="53:53" x14ac:dyDescent="0.15">
      <c r="BA699" s="2"/>
    </row>
    <row r="700" spans="53:53" x14ac:dyDescent="0.15">
      <c r="BA700" s="2"/>
    </row>
    <row r="701" spans="53:53" x14ac:dyDescent="0.15">
      <c r="BA701" s="2"/>
    </row>
    <row r="702" spans="53:53" x14ac:dyDescent="0.15">
      <c r="BA702" s="2"/>
    </row>
    <row r="703" spans="53:53" x14ac:dyDescent="0.15">
      <c r="BA703" s="2"/>
    </row>
    <row r="704" spans="53:53" x14ac:dyDescent="0.15">
      <c r="BA704" s="2"/>
    </row>
    <row r="705" spans="53:53" x14ac:dyDescent="0.15">
      <c r="BA705" s="2"/>
    </row>
    <row r="706" spans="53:53" x14ac:dyDescent="0.15">
      <c r="BA706" s="2"/>
    </row>
    <row r="707" spans="53:53" x14ac:dyDescent="0.15">
      <c r="BA707" s="2"/>
    </row>
    <row r="708" spans="53:53" x14ac:dyDescent="0.15">
      <c r="BA708" s="2"/>
    </row>
    <row r="709" spans="53:53" x14ac:dyDescent="0.15">
      <c r="BA709" s="2"/>
    </row>
    <row r="710" spans="53:53" x14ac:dyDescent="0.15">
      <c r="BA710" s="2"/>
    </row>
    <row r="711" spans="53:53" x14ac:dyDescent="0.15">
      <c r="BA711" s="2"/>
    </row>
    <row r="712" spans="53:53" x14ac:dyDescent="0.15">
      <c r="BA712" s="2"/>
    </row>
    <row r="713" spans="53:53" x14ac:dyDescent="0.15">
      <c r="BA713" s="2"/>
    </row>
    <row r="714" spans="53:53" x14ac:dyDescent="0.15">
      <c r="BA714" s="2"/>
    </row>
    <row r="715" spans="53:53" x14ac:dyDescent="0.15">
      <c r="BA715" s="2"/>
    </row>
    <row r="716" spans="53:53" x14ac:dyDescent="0.15">
      <c r="BA716" s="2"/>
    </row>
    <row r="717" spans="53:53" x14ac:dyDescent="0.15">
      <c r="BA717" s="2"/>
    </row>
    <row r="718" spans="53:53" x14ac:dyDescent="0.15">
      <c r="BA718" s="2"/>
    </row>
    <row r="719" spans="53:53" x14ac:dyDescent="0.15">
      <c r="BA719" s="2"/>
    </row>
    <row r="720" spans="53:53" x14ac:dyDescent="0.15">
      <c r="BA720" s="2"/>
    </row>
    <row r="721" spans="53:53" x14ac:dyDescent="0.15">
      <c r="BA721" s="2"/>
    </row>
    <row r="722" spans="53:53" x14ac:dyDescent="0.15">
      <c r="BA722" s="2"/>
    </row>
    <row r="723" spans="53:53" x14ac:dyDescent="0.15">
      <c r="BA723" s="2"/>
    </row>
    <row r="724" spans="53:53" x14ac:dyDescent="0.15">
      <c r="BA724" s="2"/>
    </row>
    <row r="725" spans="53:53" x14ac:dyDescent="0.15">
      <c r="BA725" s="2"/>
    </row>
    <row r="726" spans="53:53" x14ac:dyDescent="0.15">
      <c r="BA726" s="2"/>
    </row>
    <row r="727" spans="53:53" x14ac:dyDescent="0.15">
      <c r="BA727" s="2"/>
    </row>
    <row r="728" spans="53:53" x14ac:dyDescent="0.15">
      <c r="BA728" s="2"/>
    </row>
    <row r="729" spans="53:53" x14ac:dyDescent="0.15">
      <c r="BA729" s="2"/>
    </row>
    <row r="730" spans="53:53" x14ac:dyDescent="0.15">
      <c r="BA730" s="2"/>
    </row>
    <row r="731" spans="53:53" x14ac:dyDescent="0.15">
      <c r="BA731" s="2"/>
    </row>
    <row r="732" spans="53:53" x14ac:dyDescent="0.15">
      <c r="BA732" s="2"/>
    </row>
    <row r="733" spans="53:53" x14ac:dyDescent="0.15">
      <c r="BA733" s="2"/>
    </row>
    <row r="734" spans="53:53" x14ac:dyDescent="0.15">
      <c r="BA734" s="2"/>
    </row>
    <row r="735" spans="53:53" x14ac:dyDescent="0.15">
      <c r="BA735" s="2"/>
    </row>
    <row r="736" spans="53:53" x14ac:dyDescent="0.15">
      <c r="BA736" s="2"/>
    </row>
    <row r="737" spans="53:53" x14ac:dyDescent="0.15">
      <c r="BA737" s="2"/>
    </row>
    <row r="738" spans="53:53" x14ac:dyDescent="0.15">
      <c r="BA738" s="2"/>
    </row>
    <row r="739" spans="53:53" x14ac:dyDescent="0.15">
      <c r="BA739" s="2"/>
    </row>
    <row r="740" spans="53:53" x14ac:dyDescent="0.15">
      <c r="BA740" s="2"/>
    </row>
    <row r="741" spans="53:53" x14ac:dyDescent="0.15">
      <c r="BA741" s="2"/>
    </row>
    <row r="742" spans="53:53" x14ac:dyDescent="0.15">
      <c r="BA742" s="2"/>
    </row>
    <row r="743" spans="53:53" x14ac:dyDescent="0.15">
      <c r="BA743" s="2"/>
    </row>
    <row r="744" spans="53:53" x14ac:dyDescent="0.15">
      <c r="BA744" s="2"/>
    </row>
    <row r="745" spans="53:53" x14ac:dyDescent="0.15">
      <c r="BA745" s="2"/>
    </row>
    <row r="746" spans="53:53" x14ac:dyDescent="0.15">
      <c r="BA746" s="2"/>
    </row>
    <row r="747" spans="53:53" x14ac:dyDescent="0.15">
      <c r="BA747" s="2"/>
    </row>
    <row r="748" spans="53:53" x14ac:dyDescent="0.15">
      <c r="BA748" s="2"/>
    </row>
    <row r="749" spans="53:53" x14ac:dyDescent="0.15">
      <c r="BA749" s="2"/>
    </row>
    <row r="750" spans="53:53" x14ac:dyDescent="0.15">
      <c r="BA750" s="2"/>
    </row>
    <row r="751" spans="53:53" x14ac:dyDescent="0.15">
      <c r="BA751" s="2"/>
    </row>
    <row r="752" spans="53:53" x14ac:dyDescent="0.15">
      <c r="BA752" s="2"/>
    </row>
    <row r="753" spans="53:53" x14ac:dyDescent="0.15">
      <c r="BA753" s="2"/>
    </row>
    <row r="754" spans="53:53" x14ac:dyDescent="0.15">
      <c r="BA754" s="2"/>
    </row>
    <row r="755" spans="53:53" x14ac:dyDescent="0.15">
      <c r="BA755" s="2"/>
    </row>
    <row r="756" spans="53:53" x14ac:dyDescent="0.15">
      <c r="BA756" s="2"/>
    </row>
    <row r="757" spans="53:53" x14ac:dyDescent="0.15">
      <c r="BA757" s="2"/>
    </row>
    <row r="758" spans="53:53" x14ac:dyDescent="0.15">
      <c r="BA758" s="2"/>
    </row>
    <row r="759" spans="53:53" x14ac:dyDescent="0.15">
      <c r="BA759" s="2"/>
    </row>
    <row r="760" spans="53:53" x14ac:dyDescent="0.15">
      <c r="BA760" s="2"/>
    </row>
    <row r="761" spans="53:53" x14ac:dyDescent="0.15">
      <c r="BA761" s="2"/>
    </row>
    <row r="762" spans="53:53" x14ac:dyDescent="0.15">
      <c r="BA762" s="2"/>
    </row>
    <row r="763" spans="53:53" x14ac:dyDescent="0.15">
      <c r="BA763" s="2"/>
    </row>
    <row r="764" spans="53:53" x14ac:dyDescent="0.15">
      <c r="BA764" s="2"/>
    </row>
    <row r="765" spans="53:53" x14ac:dyDescent="0.15">
      <c r="BA765" s="2"/>
    </row>
    <row r="766" spans="53:53" x14ac:dyDescent="0.15">
      <c r="BA766" s="2"/>
    </row>
    <row r="767" spans="53:53" x14ac:dyDescent="0.15">
      <c r="BA767" s="2"/>
    </row>
    <row r="768" spans="53:53" x14ac:dyDescent="0.15">
      <c r="BA768" s="2"/>
    </row>
    <row r="769" spans="53:53" x14ac:dyDescent="0.15">
      <c r="BA769" s="2"/>
    </row>
    <row r="770" spans="53:53" x14ac:dyDescent="0.15">
      <c r="BA770" s="2"/>
    </row>
    <row r="771" spans="53:53" x14ac:dyDescent="0.15">
      <c r="BA771" s="2"/>
    </row>
    <row r="772" spans="53:53" x14ac:dyDescent="0.15">
      <c r="BA772" s="2"/>
    </row>
    <row r="773" spans="53:53" x14ac:dyDescent="0.15">
      <c r="BA773" s="2"/>
    </row>
    <row r="774" spans="53:53" x14ac:dyDescent="0.15">
      <c r="BA774" s="2"/>
    </row>
    <row r="775" spans="53:53" x14ac:dyDescent="0.15">
      <c r="BA775" s="2"/>
    </row>
    <row r="776" spans="53:53" x14ac:dyDescent="0.15">
      <c r="BA776" s="2"/>
    </row>
    <row r="777" spans="53:53" x14ac:dyDescent="0.15">
      <c r="BA777" s="2"/>
    </row>
    <row r="778" spans="53:53" x14ac:dyDescent="0.15">
      <c r="BA778" s="2"/>
    </row>
    <row r="779" spans="53:53" x14ac:dyDescent="0.15">
      <c r="BA779" s="2"/>
    </row>
    <row r="780" spans="53:53" x14ac:dyDescent="0.15">
      <c r="BA780" s="2"/>
    </row>
    <row r="781" spans="53:53" x14ac:dyDescent="0.15">
      <c r="BA781" s="2"/>
    </row>
    <row r="782" spans="53:53" x14ac:dyDescent="0.15">
      <c r="BA782" s="2"/>
    </row>
    <row r="783" spans="53:53" x14ac:dyDescent="0.15">
      <c r="BA783" s="2"/>
    </row>
    <row r="784" spans="53:53" x14ac:dyDescent="0.15">
      <c r="BA784" s="2"/>
    </row>
    <row r="785" spans="53:53" x14ac:dyDescent="0.15">
      <c r="BA785" s="2"/>
    </row>
    <row r="786" spans="53:53" x14ac:dyDescent="0.15">
      <c r="BA786" s="2"/>
    </row>
    <row r="787" spans="53:53" x14ac:dyDescent="0.15">
      <c r="BA787" s="2"/>
    </row>
    <row r="788" spans="53:53" x14ac:dyDescent="0.15">
      <c r="BA788" s="2"/>
    </row>
    <row r="789" spans="53:53" x14ac:dyDescent="0.15">
      <c r="BA789" s="2"/>
    </row>
    <row r="790" spans="53:53" x14ac:dyDescent="0.15">
      <c r="BA790" s="2"/>
    </row>
    <row r="791" spans="53:53" x14ac:dyDescent="0.15">
      <c r="BA791" s="2"/>
    </row>
    <row r="792" spans="53:53" x14ac:dyDescent="0.15">
      <c r="BA792" s="2"/>
    </row>
    <row r="793" spans="53:53" x14ac:dyDescent="0.15">
      <c r="BA793" s="2"/>
    </row>
    <row r="794" spans="53:53" x14ac:dyDescent="0.15">
      <c r="BA794" s="2"/>
    </row>
    <row r="795" spans="53:53" x14ac:dyDescent="0.15">
      <c r="BA795" s="2"/>
    </row>
    <row r="796" spans="53:53" x14ac:dyDescent="0.15">
      <c r="BA796" s="2"/>
    </row>
    <row r="797" spans="53:53" x14ac:dyDescent="0.15">
      <c r="BA797" s="2"/>
    </row>
    <row r="798" spans="53:53" x14ac:dyDescent="0.15">
      <c r="BA798" s="2"/>
    </row>
    <row r="799" spans="53:53" x14ac:dyDescent="0.15">
      <c r="BA799" s="2"/>
    </row>
    <row r="800" spans="53:53" x14ac:dyDescent="0.15">
      <c r="BA800" s="2"/>
    </row>
    <row r="801" spans="53:53" x14ac:dyDescent="0.15">
      <c r="BA801" s="2"/>
    </row>
    <row r="802" spans="53:53" x14ac:dyDescent="0.15">
      <c r="BA802" s="2"/>
    </row>
    <row r="803" spans="53:53" x14ac:dyDescent="0.15">
      <c r="BA803" s="2"/>
    </row>
    <row r="804" spans="53:53" x14ac:dyDescent="0.15">
      <c r="BA804" s="2"/>
    </row>
    <row r="805" spans="53:53" x14ac:dyDescent="0.15">
      <c r="BA805" s="2"/>
    </row>
    <row r="806" spans="53:53" x14ac:dyDescent="0.15">
      <c r="BA806" s="2"/>
    </row>
    <row r="807" spans="53:53" x14ac:dyDescent="0.15">
      <c r="BA807" s="2"/>
    </row>
    <row r="808" spans="53:53" x14ac:dyDescent="0.15">
      <c r="BA808" s="2"/>
    </row>
    <row r="809" spans="53:53" x14ac:dyDescent="0.15">
      <c r="BA809" s="2"/>
    </row>
    <row r="810" spans="53:53" x14ac:dyDescent="0.15">
      <c r="BA810" s="2"/>
    </row>
    <row r="811" spans="53:53" x14ac:dyDescent="0.15">
      <c r="BA811" s="2"/>
    </row>
    <row r="812" spans="53:53" x14ac:dyDescent="0.15">
      <c r="BA812" s="2"/>
    </row>
    <row r="813" spans="53:53" x14ac:dyDescent="0.15">
      <c r="BA813" s="2"/>
    </row>
    <row r="814" spans="53:53" x14ac:dyDescent="0.15">
      <c r="BA814" s="2"/>
    </row>
    <row r="815" spans="53:53" x14ac:dyDescent="0.15">
      <c r="BA815" s="2"/>
    </row>
    <row r="816" spans="53:53" x14ac:dyDescent="0.15">
      <c r="BA816" s="2"/>
    </row>
    <row r="817" spans="53:53" x14ac:dyDescent="0.15">
      <c r="BA817" s="2"/>
    </row>
    <row r="818" spans="53:53" x14ac:dyDescent="0.15">
      <c r="BA818" s="2"/>
    </row>
    <row r="819" spans="53:53" x14ac:dyDescent="0.15">
      <c r="BA819" s="2"/>
    </row>
    <row r="820" spans="53:53" x14ac:dyDescent="0.15">
      <c r="BA820" s="2"/>
    </row>
    <row r="821" spans="53:53" x14ac:dyDescent="0.15">
      <c r="BA821" s="2"/>
    </row>
    <row r="822" spans="53:53" x14ac:dyDescent="0.15">
      <c r="BA822" s="2"/>
    </row>
    <row r="823" spans="53:53" x14ac:dyDescent="0.15">
      <c r="BA823" s="2"/>
    </row>
    <row r="824" spans="53:53" x14ac:dyDescent="0.15">
      <c r="BA824" s="2"/>
    </row>
    <row r="825" spans="53:53" x14ac:dyDescent="0.15">
      <c r="BA825" s="2"/>
    </row>
    <row r="826" spans="53:53" x14ac:dyDescent="0.15">
      <c r="BA826" s="2"/>
    </row>
    <row r="827" spans="53:53" x14ac:dyDescent="0.15">
      <c r="BA827" s="2"/>
    </row>
    <row r="828" spans="53:53" x14ac:dyDescent="0.15">
      <c r="BA828" s="2"/>
    </row>
    <row r="829" spans="53:53" x14ac:dyDescent="0.15">
      <c r="BA829" s="2"/>
    </row>
    <row r="830" spans="53:53" x14ac:dyDescent="0.15">
      <c r="BA830" s="2"/>
    </row>
    <row r="831" spans="53:53" x14ac:dyDescent="0.15">
      <c r="BA831" s="2"/>
    </row>
    <row r="832" spans="53:53" x14ac:dyDescent="0.15">
      <c r="BA832" s="2"/>
    </row>
    <row r="833" spans="53:53" x14ac:dyDescent="0.15">
      <c r="BA833" s="2"/>
    </row>
    <row r="834" spans="53:53" x14ac:dyDescent="0.15">
      <c r="BA834" s="2"/>
    </row>
    <row r="835" spans="53:53" x14ac:dyDescent="0.15">
      <c r="BA835" s="2"/>
    </row>
    <row r="836" spans="53:53" x14ac:dyDescent="0.15">
      <c r="BA836" s="2"/>
    </row>
    <row r="837" spans="53:53" x14ac:dyDescent="0.15">
      <c r="BA837" s="2"/>
    </row>
    <row r="838" spans="53:53" x14ac:dyDescent="0.15">
      <c r="BA838" s="2"/>
    </row>
    <row r="839" spans="53:53" x14ac:dyDescent="0.15">
      <c r="BA839" s="2"/>
    </row>
    <row r="840" spans="53:53" x14ac:dyDescent="0.15">
      <c r="BA840" s="2"/>
    </row>
    <row r="841" spans="53:53" x14ac:dyDescent="0.15">
      <c r="BA841" s="2"/>
    </row>
    <row r="842" spans="53:53" x14ac:dyDescent="0.15">
      <c r="BA842" s="2"/>
    </row>
    <row r="843" spans="53:53" x14ac:dyDescent="0.15">
      <c r="BA843" s="2"/>
    </row>
    <row r="844" spans="53:53" x14ac:dyDescent="0.15">
      <c r="BA844" s="2"/>
    </row>
    <row r="845" spans="53:53" x14ac:dyDescent="0.15">
      <c r="BA845" s="2"/>
    </row>
    <row r="846" spans="53:53" x14ac:dyDescent="0.15">
      <c r="BA846" s="2"/>
    </row>
    <row r="847" spans="53:53" x14ac:dyDescent="0.15">
      <c r="BA847" s="2"/>
    </row>
    <row r="848" spans="53:53" x14ac:dyDescent="0.15">
      <c r="BA848" s="2"/>
    </row>
    <row r="849" spans="53:53" x14ac:dyDescent="0.15">
      <c r="BA849" s="2"/>
    </row>
    <row r="850" spans="53:53" x14ac:dyDescent="0.15">
      <c r="BA850" s="2"/>
    </row>
    <row r="851" spans="53:53" x14ac:dyDescent="0.15">
      <c r="BA851" s="2"/>
    </row>
    <row r="852" spans="53:53" x14ac:dyDescent="0.15">
      <c r="BA852" s="2"/>
    </row>
    <row r="853" spans="53:53" x14ac:dyDescent="0.15">
      <c r="BA853" s="2"/>
    </row>
    <row r="854" spans="53:53" x14ac:dyDescent="0.15">
      <c r="BA854" s="2"/>
    </row>
    <row r="855" spans="53:53" x14ac:dyDescent="0.15">
      <c r="BA855" s="2"/>
    </row>
    <row r="856" spans="53:53" x14ac:dyDescent="0.15">
      <c r="BA856" s="2"/>
    </row>
    <row r="857" spans="53:53" x14ac:dyDescent="0.15">
      <c r="BA857" s="2"/>
    </row>
    <row r="858" spans="53:53" x14ac:dyDescent="0.15">
      <c r="BA858" s="2"/>
    </row>
    <row r="859" spans="53:53" x14ac:dyDescent="0.15">
      <c r="BA859" s="2"/>
    </row>
    <row r="860" spans="53:53" x14ac:dyDescent="0.15">
      <c r="BA860" s="2"/>
    </row>
    <row r="861" spans="53:53" x14ac:dyDescent="0.15">
      <c r="BA861" s="2"/>
    </row>
    <row r="862" spans="53:53" x14ac:dyDescent="0.15">
      <c r="BA862" s="2"/>
    </row>
    <row r="863" spans="53:53" x14ac:dyDescent="0.15">
      <c r="BA863" s="2"/>
    </row>
    <row r="864" spans="53:53" x14ac:dyDescent="0.15">
      <c r="BA864" s="2"/>
    </row>
    <row r="865" spans="53:53" x14ac:dyDescent="0.15">
      <c r="BA865" s="2"/>
    </row>
    <row r="866" spans="53:53" x14ac:dyDescent="0.15">
      <c r="BA866" s="2"/>
    </row>
    <row r="867" spans="53:53" x14ac:dyDescent="0.15">
      <c r="BA867" s="2"/>
    </row>
    <row r="868" spans="53:53" x14ac:dyDescent="0.15">
      <c r="BA868" s="2"/>
    </row>
    <row r="869" spans="53:53" x14ac:dyDescent="0.15">
      <c r="BA869" s="2"/>
    </row>
    <row r="870" spans="53:53" x14ac:dyDescent="0.15">
      <c r="BA870" s="2"/>
    </row>
    <row r="871" spans="53:53" x14ac:dyDescent="0.15">
      <c r="BA871" s="2"/>
    </row>
    <row r="872" spans="53:53" x14ac:dyDescent="0.15">
      <c r="BA872" s="2"/>
    </row>
    <row r="873" spans="53:53" x14ac:dyDescent="0.15">
      <c r="BA873" s="2"/>
    </row>
    <row r="874" spans="53:53" x14ac:dyDescent="0.15">
      <c r="BA874" s="2"/>
    </row>
    <row r="875" spans="53:53" x14ac:dyDescent="0.15">
      <c r="BA875" s="2"/>
    </row>
    <row r="876" spans="53:53" x14ac:dyDescent="0.15">
      <c r="BA876" s="2"/>
    </row>
    <row r="877" spans="53:53" x14ac:dyDescent="0.15">
      <c r="BA877" s="2"/>
    </row>
    <row r="878" spans="53:53" x14ac:dyDescent="0.15">
      <c r="BA878" s="2"/>
    </row>
    <row r="879" spans="53:53" x14ac:dyDescent="0.15">
      <c r="BA879" s="2"/>
    </row>
    <row r="880" spans="53:53" x14ac:dyDescent="0.15">
      <c r="BA880" s="2"/>
    </row>
    <row r="881" spans="53:53" x14ac:dyDescent="0.15">
      <c r="BA881" s="2"/>
    </row>
    <row r="882" spans="53:53" x14ac:dyDescent="0.15">
      <c r="BA882" s="2"/>
    </row>
    <row r="883" spans="53:53" x14ac:dyDescent="0.15">
      <c r="BA883" s="2"/>
    </row>
    <row r="884" spans="53:53" x14ac:dyDescent="0.15">
      <c r="BA884" s="2"/>
    </row>
    <row r="885" spans="53:53" x14ac:dyDescent="0.15">
      <c r="BA885" s="2"/>
    </row>
    <row r="886" spans="53:53" x14ac:dyDescent="0.15">
      <c r="BA886" s="2"/>
    </row>
    <row r="887" spans="53:53" x14ac:dyDescent="0.15">
      <c r="BA887" s="2"/>
    </row>
    <row r="888" spans="53:53" x14ac:dyDescent="0.15">
      <c r="BA888" s="2"/>
    </row>
    <row r="889" spans="53:53" x14ac:dyDescent="0.15">
      <c r="BA889" s="2"/>
    </row>
    <row r="890" spans="53:53" x14ac:dyDescent="0.15">
      <c r="BA890" s="2"/>
    </row>
    <row r="891" spans="53:53" x14ac:dyDescent="0.15">
      <c r="BA891" s="2"/>
    </row>
    <row r="892" spans="53:53" x14ac:dyDescent="0.15">
      <c r="BA892" s="2"/>
    </row>
    <row r="893" spans="53:53" x14ac:dyDescent="0.15">
      <c r="BA893" s="2"/>
    </row>
    <row r="894" spans="53:53" x14ac:dyDescent="0.15">
      <c r="BA894" s="2"/>
    </row>
    <row r="895" spans="53:53" x14ac:dyDescent="0.15">
      <c r="BA895" s="2"/>
    </row>
    <row r="896" spans="53:53" x14ac:dyDescent="0.15">
      <c r="BA896" s="2"/>
    </row>
    <row r="897" spans="53:53" x14ac:dyDescent="0.15">
      <c r="BA897" s="2"/>
    </row>
    <row r="898" spans="53:53" x14ac:dyDescent="0.15">
      <c r="BA898" s="2"/>
    </row>
    <row r="899" spans="53:53" x14ac:dyDescent="0.15">
      <c r="BA899" s="2"/>
    </row>
    <row r="900" spans="53:53" x14ac:dyDescent="0.15">
      <c r="BA900" s="2"/>
    </row>
    <row r="901" spans="53:53" x14ac:dyDescent="0.15">
      <c r="BA901" s="2"/>
    </row>
    <row r="902" spans="53:53" x14ac:dyDescent="0.15">
      <c r="BA902" s="2"/>
    </row>
    <row r="903" spans="53:53" x14ac:dyDescent="0.15">
      <c r="BA903" s="2"/>
    </row>
    <row r="904" spans="53:53" x14ac:dyDescent="0.15">
      <c r="BA904" s="2"/>
    </row>
    <row r="905" spans="53:53" x14ac:dyDescent="0.15">
      <c r="BA905" s="2"/>
    </row>
    <row r="906" spans="53:53" x14ac:dyDescent="0.15">
      <c r="BA906" s="2"/>
    </row>
    <row r="907" spans="53:53" x14ac:dyDescent="0.15">
      <c r="BA907" s="2"/>
    </row>
    <row r="908" spans="53:53" x14ac:dyDescent="0.15">
      <c r="BA908" s="2"/>
    </row>
    <row r="909" spans="53:53" x14ac:dyDescent="0.15">
      <c r="BA909" s="2"/>
    </row>
    <row r="910" spans="53:53" x14ac:dyDescent="0.15">
      <c r="BA910" s="2"/>
    </row>
    <row r="911" spans="53:53" x14ac:dyDescent="0.15">
      <c r="BA911" s="2"/>
    </row>
    <row r="912" spans="53:53" x14ac:dyDescent="0.15">
      <c r="BA912" s="2"/>
    </row>
    <row r="913" spans="53:53" x14ac:dyDescent="0.15">
      <c r="BA913" s="2"/>
    </row>
    <row r="914" spans="53:53" x14ac:dyDescent="0.15">
      <c r="BA914" s="2"/>
    </row>
    <row r="915" spans="53:53" x14ac:dyDescent="0.15">
      <c r="BA915" s="2"/>
    </row>
    <row r="916" spans="53:53" x14ac:dyDescent="0.15">
      <c r="BA916" s="2"/>
    </row>
    <row r="917" spans="53:53" x14ac:dyDescent="0.15">
      <c r="BA917" s="2"/>
    </row>
    <row r="918" spans="53:53" x14ac:dyDescent="0.15">
      <c r="BA918" s="2"/>
    </row>
    <row r="919" spans="53:53" x14ac:dyDescent="0.15">
      <c r="BA919" s="2"/>
    </row>
    <row r="920" spans="53:53" x14ac:dyDescent="0.15">
      <c r="BA920" s="2"/>
    </row>
    <row r="921" spans="53:53" x14ac:dyDescent="0.15">
      <c r="BA921" s="2"/>
    </row>
    <row r="922" spans="53:53" x14ac:dyDescent="0.15">
      <c r="BA922" s="2"/>
    </row>
    <row r="923" spans="53:53" x14ac:dyDescent="0.15">
      <c r="BA923" s="2"/>
    </row>
    <row r="924" spans="53:53" x14ac:dyDescent="0.15">
      <c r="BA924" s="2"/>
    </row>
    <row r="925" spans="53:53" x14ac:dyDescent="0.15">
      <c r="BA925" s="2"/>
    </row>
    <row r="926" spans="53:53" x14ac:dyDescent="0.15">
      <c r="BA926" s="2"/>
    </row>
    <row r="927" spans="53:53" x14ac:dyDescent="0.15">
      <c r="BA927" s="2"/>
    </row>
    <row r="928" spans="53:53" x14ac:dyDescent="0.15">
      <c r="BA928" s="2"/>
    </row>
    <row r="929" spans="53:53" x14ac:dyDescent="0.15">
      <c r="BA929" s="2"/>
    </row>
    <row r="930" spans="53:53" x14ac:dyDescent="0.15">
      <c r="BA930" s="2"/>
    </row>
    <row r="931" spans="53:53" x14ac:dyDescent="0.15">
      <c r="BA931" s="2"/>
    </row>
    <row r="932" spans="53:53" x14ac:dyDescent="0.15">
      <c r="BA932" s="2"/>
    </row>
    <row r="933" spans="53:53" x14ac:dyDescent="0.15">
      <c r="BA933" s="2"/>
    </row>
    <row r="934" spans="53:53" x14ac:dyDescent="0.15">
      <c r="BA934" s="2"/>
    </row>
    <row r="935" spans="53:53" x14ac:dyDescent="0.15">
      <c r="BA935" s="2"/>
    </row>
    <row r="936" spans="53:53" x14ac:dyDescent="0.15">
      <c r="BA936" s="2"/>
    </row>
    <row r="937" spans="53:53" x14ac:dyDescent="0.15">
      <c r="BA937" s="2"/>
    </row>
    <row r="938" spans="53:53" x14ac:dyDescent="0.15">
      <c r="BA938" s="2"/>
    </row>
    <row r="939" spans="53:53" x14ac:dyDescent="0.15">
      <c r="BA939" s="2"/>
    </row>
    <row r="940" spans="53:53" x14ac:dyDescent="0.15">
      <c r="BA940" s="2"/>
    </row>
    <row r="941" spans="53:53" x14ac:dyDescent="0.15">
      <c r="BA941" s="2"/>
    </row>
    <row r="942" spans="53:53" x14ac:dyDescent="0.15">
      <c r="BA942" s="2"/>
    </row>
    <row r="943" spans="53:53" x14ac:dyDescent="0.15">
      <c r="BA943" s="2"/>
    </row>
    <row r="944" spans="53:53" x14ac:dyDescent="0.15">
      <c r="BA944" s="2"/>
    </row>
    <row r="945" spans="53:53" x14ac:dyDescent="0.15">
      <c r="BA945" s="2"/>
    </row>
    <row r="946" spans="53:53" x14ac:dyDescent="0.15">
      <c r="BA946" s="2"/>
    </row>
    <row r="947" spans="53:53" x14ac:dyDescent="0.15">
      <c r="BA947" s="2"/>
    </row>
    <row r="948" spans="53:53" x14ac:dyDescent="0.15">
      <c r="BA948" s="2"/>
    </row>
    <row r="949" spans="53:53" x14ac:dyDescent="0.15">
      <c r="BA949" s="2"/>
    </row>
    <row r="950" spans="53:53" x14ac:dyDescent="0.15">
      <c r="BA950" s="2"/>
    </row>
    <row r="951" spans="53:53" x14ac:dyDescent="0.15">
      <c r="BA951" s="2"/>
    </row>
    <row r="952" spans="53:53" x14ac:dyDescent="0.15">
      <c r="BA952" s="2"/>
    </row>
    <row r="953" spans="53:53" x14ac:dyDescent="0.15">
      <c r="BA953" s="2"/>
    </row>
    <row r="954" spans="53:53" x14ac:dyDescent="0.15">
      <c r="BA954" s="2"/>
    </row>
    <row r="955" spans="53:53" x14ac:dyDescent="0.15">
      <c r="BA955" s="2"/>
    </row>
    <row r="956" spans="53:53" x14ac:dyDescent="0.15">
      <c r="BA956" s="2"/>
    </row>
    <row r="957" spans="53:53" x14ac:dyDescent="0.15">
      <c r="BA957" s="2"/>
    </row>
    <row r="958" spans="53:53" x14ac:dyDescent="0.15">
      <c r="BA958" s="2"/>
    </row>
    <row r="959" spans="53:53" x14ac:dyDescent="0.15">
      <c r="BA959" s="2"/>
    </row>
    <row r="960" spans="53:53" x14ac:dyDescent="0.15">
      <c r="BA960" s="2"/>
    </row>
    <row r="961" spans="53:53" x14ac:dyDescent="0.15">
      <c r="BA961" s="2"/>
    </row>
    <row r="962" spans="53:53" x14ac:dyDescent="0.15">
      <c r="BA962" s="2"/>
    </row>
    <row r="963" spans="53:53" x14ac:dyDescent="0.15">
      <c r="BA963" s="2"/>
    </row>
    <row r="964" spans="53:53" x14ac:dyDescent="0.15">
      <c r="BA964" s="2"/>
    </row>
    <row r="965" spans="53:53" x14ac:dyDescent="0.15">
      <c r="BA965" s="2"/>
    </row>
    <row r="966" spans="53:53" x14ac:dyDescent="0.15">
      <c r="BA966" s="2"/>
    </row>
    <row r="967" spans="53:53" x14ac:dyDescent="0.15">
      <c r="BA967" s="2"/>
    </row>
    <row r="968" spans="53:53" x14ac:dyDescent="0.15">
      <c r="BA968" s="2"/>
    </row>
    <row r="969" spans="53:53" x14ac:dyDescent="0.15">
      <c r="BA969" s="2"/>
    </row>
    <row r="970" spans="53:53" x14ac:dyDescent="0.15">
      <c r="BA970" s="2"/>
    </row>
    <row r="971" spans="53:53" x14ac:dyDescent="0.15">
      <c r="BA971" s="2"/>
    </row>
    <row r="972" spans="53:53" x14ac:dyDescent="0.15">
      <c r="BA972" s="2"/>
    </row>
    <row r="973" spans="53:53" x14ac:dyDescent="0.15">
      <c r="BA973" s="2"/>
    </row>
    <row r="974" spans="53:53" x14ac:dyDescent="0.15">
      <c r="BA974" s="2"/>
    </row>
    <row r="975" spans="53:53" x14ac:dyDescent="0.15">
      <c r="BA975" s="2"/>
    </row>
    <row r="976" spans="53:53" x14ac:dyDescent="0.15">
      <c r="BA976" s="2"/>
    </row>
    <row r="977" spans="53:53" x14ac:dyDescent="0.15">
      <c r="BA977" s="2"/>
    </row>
    <row r="978" spans="53:53" x14ac:dyDescent="0.15">
      <c r="BA978" s="2"/>
    </row>
    <row r="979" spans="53:53" x14ac:dyDescent="0.15">
      <c r="BA979" s="2"/>
    </row>
    <row r="980" spans="53:53" x14ac:dyDescent="0.15">
      <c r="BA980" s="2"/>
    </row>
    <row r="981" spans="53:53" x14ac:dyDescent="0.15">
      <c r="BA981" s="2"/>
    </row>
    <row r="982" spans="53:53" x14ac:dyDescent="0.15">
      <c r="BA982" s="2"/>
    </row>
    <row r="983" spans="53:53" x14ac:dyDescent="0.15">
      <c r="BA983" s="2"/>
    </row>
    <row r="984" spans="53:53" x14ac:dyDescent="0.15">
      <c r="BA984" s="2"/>
    </row>
    <row r="985" spans="53:53" x14ac:dyDescent="0.15">
      <c r="BA985" s="2"/>
    </row>
    <row r="986" spans="53:53" x14ac:dyDescent="0.15">
      <c r="BA986" s="2"/>
    </row>
    <row r="987" spans="53:53" x14ac:dyDescent="0.15">
      <c r="BA987" s="2"/>
    </row>
    <row r="988" spans="53:53" x14ac:dyDescent="0.15">
      <c r="BA988" s="2"/>
    </row>
    <row r="989" spans="53:53" x14ac:dyDescent="0.15">
      <c r="BA989" s="2"/>
    </row>
    <row r="990" spans="53:53" x14ac:dyDescent="0.15">
      <c r="BA990" s="2"/>
    </row>
    <row r="991" spans="53:53" x14ac:dyDescent="0.15">
      <c r="BA991" s="2"/>
    </row>
    <row r="992" spans="53:53" x14ac:dyDescent="0.15">
      <c r="BA992" s="2"/>
    </row>
    <row r="993" spans="53:53" x14ac:dyDescent="0.15">
      <c r="BA993" s="2"/>
    </row>
    <row r="994" spans="53:53" x14ac:dyDescent="0.15">
      <c r="BA994" s="2"/>
    </row>
    <row r="995" spans="53:53" x14ac:dyDescent="0.15">
      <c r="BA995" s="2"/>
    </row>
    <row r="996" spans="53:53" x14ac:dyDescent="0.15">
      <c r="BA996" s="2"/>
    </row>
    <row r="997" spans="53:53" x14ac:dyDescent="0.15">
      <c r="BA997" s="2"/>
    </row>
    <row r="998" spans="53:53" x14ac:dyDescent="0.15">
      <c r="BA998" s="2"/>
    </row>
    <row r="999" spans="53:53" x14ac:dyDescent="0.15">
      <c r="BA999" s="2"/>
    </row>
    <row r="1000" spans="53:53" x14ac:dyDescent="0.15">
      <c r="BA1000" s="2"/>
    </row>
    <row r="1001" spans="53:53" x14ac:dyDescent="0.15">
      <c r="BA1001" s="2"/>
    </row>
    <row r="1002" spans="53:53" x14ac:dyDescent="0.15">
      <c r="BA1002" s="2"/>
    </row>
    <row r="1003" spans="53:53" x14ac:dyDescent="0.15">
      <c r="BA1003" s="2"/>
    </row>
    <row r="1004" spans="53:53" x14ac:dyDescent="0.15">
      <c r="BA1004" s="2"/>
    </row>
    <row r="1005" spans="53:53" x14ac:dyDescent="0.15">
      <c r="BA1005" s="2"/>
    </row>
    <row r="1006" spans="53:53" x14ac:dyDescent="0.15">
      <c r="BA1006" s="2"/>
    </row>
    <row r="1007" spans="53:53" x14ac:dyDescent="0.15">
      <c r="BA1007" s="2"/>
    </row>
    <row r="1008" spans="53:53" x14ac:dyDescent="0.15">
      <c r="BA1008" s="2"/>
    </row>
    <row r="1009" spans="53:53" x14ac:dyDescent="0.15">
      <c r="BA1009" s="2"/>
    </row>
    <row r="1010" spans="53:53" x14ac:dyDescent="0.15">
      <c r="BA1010" s="2"/>
    </row>
    <row r="1011" spans="53:53" x14ac:dyDescent="0.15">
      <c r="BA1011" s="2"/>
    </row>
    <row r="1012" spans="53:53" x14ac:dyDescent="0.15">
      <c r="BA1012" s="2"/>
    </row>
    <row r="1013" spans="53:53" x14ac:dyDescent="0.15">
      <c r="BA1013" s="2"/>
    </row>
    <row r="1014" spans="53:53" x14ac:dyDescent="0.15">
      <c r="BA1014" s="2"/>
    </row>
    <row r="1015" spans="53:53" x14ac:dyDescent="0.15">
      <c r="BA1015" s="2"/>
    </row>
    <row r="1016" spans="53:53" x14ac:dyDescent="0.15">
      <c r="BA1016" s="2"/>
    </row>
    <row r="1017" spans="53:53" x14ac:dyDescent="0.15">
      <c r="BA1017" s="2"/>
    </row>
    <row r="1018" spans="53:53" x14ac:dyDescent="0.15">
      <c r="BA1018" s="2"/>
    </row>
    <row r="1019" spans="53:53" x14ac:dyDescent="0.15">
      <c r="BA1019" s="2"/>
    </row>
    <row r="1020" spans="53:53" x14ac:dyDescent="0.15">
      <c r="BA1020" s="2"/>
    </row>
    <row r="1021" spans="53:53" x14ac:dyDescent="0.15">
      <c r="BA1021" s="2"/>
    </row>
    <row r="1022" spans="53:53" x14ac:dyDescent="0.15">
      <c r="BA1022" s="2"/>
    </row>
    <row r="1023" spans="53:53" x14ac:dyDescent="0.15">
      <c r="BA1023" s="2"/>
    </row>
    <row r="1024" spans="53:53" x14ac:dyDescent="0.15">
      <c r="BA1024" s="2"/>
    </row>
    <row r="1025" spans="53:53" x14ac:dyDescent="0.15">
      <c r="BA1025" s="2"/>
    </row>
    <row r="1026" spans="53:53" x14ac:dyDescent="0.15">
      <c r="BA1026" s="2"/>
    </row>
    <row r="1027" spans="53:53" x14ac:dyDescent="0.15">
      <c r="BA1027" s="2"/>
    </row>
    <row r="1028" spans="53:53" x14ac:dyDescent="0.15">
      <c r="BA1028" s="2"/>
    </row>
    <row r="1029" spans="53:53" x14ac:dyDescent="0.15">
      <c r="BA1029" s="2"/>
    </row>
    <row r="1030" spans="53:53" x14ac:dyDescent="0.15">
      <c r="BA1030" s="2"/>
    </row>
    <row r="1031" spans="53:53" x14ac:dyDescent="0.15">
      <c r="BA1031" s="2"/>
    </row>
    <row r="1032" spans="53:53" x14ac:dyDescent="0.15">
      <c r="BA1032" s="2"/>
    </row>
    <row r="1033" spans="53:53" x14ac:dyDescent="0.15">
      <c r="BA1033" s="2"/>
    </row>
    <row r="1034" spans="53:53" x14ac:dyDescent="0.15">
      <c r="BA1034" s="2"/>
    </row>
    <row r="1035" spans="53:53" x14ac:dyDescent="0.15">
      <c r="BA1035" s="2"/>
    </row>
    <row r="1036" spans="53:53" x14ac:dyDescent="0.15">
      <c r="BA1036" s="2"/>
    </row>
    <row r="1037" spans="53:53" x14ac:dyDescent="0.15">
      <c r="BA1037" s="2"/>
    </row>
    <row r="1038" spans="53:53" x14ac:dyDescent="0.15">
      <c r="BA1038" s="2"/>
    </row>
    <row r="1039" spans="53:53" x14ac:dyDescent="0.15">
      <c r="BA1039" s="2"/>
    </row>
    <row r="1040" spans="53:53" x14ac:dyDescent="0.15">
      <c r="BA1040" s="2"/>
    </row>
    <row r="1041" spans="53:53" x14ac:dyDescent="0.15">
      <c r="BA1041" s="2"/>
    </row>
    <row r="1042" spans="53:53" x14ac:dyDescent="0.15">
      <c r="BA1042" s="2"/>
    </row>
    <row r="1043" spans="53:53" x14ac:dyDescent="0.15">
      <c r="BA1043" s="2"/>
    </row>
    <row r="1044" spans="53:53" x14ac:dyDescent="0.15">
      <c r="BA1044" s="2"/>
    </row>
    <row r="1045" spans="53:53" x14ac:dyDescent="0.15">
      <c r="BA1045" s="2"/>
    </row>
    <row r="1046" spans="53:53" x14ac:dyDescent="0.15">
      <c r="BA1046" s="2"/>
    </row>
    <row r="1047" spans="53:53" x14ac:dyDescent="0.15">
      <c r="BA1047" s="2"/>
    </row>
    <row r="1048" spans="53:53" x14ac:dyDescent="0.15">
      <c r="BA1048" s="2"/>
    </row>
    <row r="1049" spans="53:53" x14ac:dyDescent="0.15">
      <c r="BA1049" s="2"/>
    </row>
    <row r="1050" spans="53:53" x14ac:dyDescent="0.15">
      <c r="BA1050" s="2"/>
    </row>
    <row r="1051" spans="53:53" x14ac:dyDescent="0.15">
      <c r="BA1051" s="2"/>
    </row>
    <row r="1052" spans="53:53" x14ac:dyDescent="0.15">
      <c r="BA1052" s="2"/>
    </row>
    <row r="1053" spans="53:53" x14ac:dyDescent="0.15">
      <c r="BA1053" s="2"/>
    </row>
    <row r="1054" spans="53:53" x14ac:dyDescent="0.15">
      <c r="BA1054" s="2"/>
    </row>
    <row r="1055" spans="53:53" x14ac:dyDescent="0.15">
      <c r="BA1055" s="2"/>
    </row>
    <row r="1056" spans="53:53" x14ac:dyDescent="0.15">
      <c r="BA1056" s="2"/>
    </row>
    <row r="1057" spans="53:53" x14ac:dyDescent="0.15">
      <c r="BA1057" s="2"/>
    </row>
    <row r="1058" spans="53:53" x14ac:dyDescent="0.15">
      <c r="BA1058" s="2"/>
    </row>
    <row r="1059" spans="53:53" x14ac:dyDescent="0.15">
      <c r="BA1059" s="2"/>
    </row>
    <row r="1060" spans="53:53" x14ac:dyDescent="0.15">
      <c r="BA1060" s="2"/>
    </row>
    <row r="1061" spans="53:53" x14ac:dyDescent="0.15">
      <c r="BA1061" s="2"/>
    </row>
    <row r="1062" spans="53:53" x14ac:dyDescent="0.15">
      <c r="BA1062" s="2"/>
    </row>
    <row r="1063" spans="53:53" x14ac:dyDescent="0.15">
      <c r="BA1063" s="2"/>
    </row>
    <row r="1064" spans="53:53" x14ac:dyDescent="0.15">
      <c r="BA1064" s="2"/>
    </row>
    <row r="1065" spans="53:53" x14ac:dyDescent="0.15">
      <c r="BA1065" s="2"/>
    </row>
    <row r="1066" spans="53:53" x14ac:dyDescent="0.15">
      <c r="BA1066" s="2"/>
    </row>
    <row r="1067" spans="53:53" x14ac:dyDescent="0.15">
      <c r="BA1067" s="2"/>
    </row>
    <row r="1068" spans="53:53" x14ac:dyDescent="0.15">
      <c r="BA1068" s="2"/>
    </row>
    <row r="1069" spans="53:53" x14ac:dyDescent="0.15">
      <c r="BA1069" s="2"/>
    </row>
    <row r="1070" spans="53:53" x14ac:dyDescent="0.15">
      <c r="BA1070" s="2"/>
    </row>
    <row r="1071" spans="53:53" x14ac:dyDescent="0.15">
      <c r="BA1071" s="2"/>
    </row>
    <row r="1072" spans="53:53" x14ac:dyDescent="0.15">
      <c r="BA1072" s="2"/>
    </row>
    <row r="1073" spans="53:53" x14ac:dyDescent="0.15">
      <c r="BA1073" s="2"/>
    </row>
    <row r="1074" spans="53:53" x14ac:dyDescent="0.15">
      <c r="BA1074" s="2"/>
    </row>
    <row r="1075" spans="53:53" x14ac:dyDescent="0.15">
      <c r="BA1075" s="2"/>
    </row>
    <row r="1076" spans="53:53" x14ac:dyDescent="0.15">
      <c r="BA1076" s="2"/>
    </row>
    <row r="1077" spans="53:53" x14ac:dyDescent="0.15">
      <c r="BA1077" s="2"/>
    </row>
    <row r="1078" spans="53:53" x14ac:dyDescent="0.15">
      <c r="BA1078" s="2"/>
    </row>
    <row r="1079" spans="53:53" x14ac:dyDescent="0.15">
      <c r="BA1079" s="2"/>
    </row>
    <row r="1080" spans="53:53" x14ac:dyDescent="0.15">
      <c r="BA1080" s="2"/>
    </row>
    <row r="1081" spans="53:53" x14ac:dyDescent="0.15">
      <c r="BA1081" s="2"/>
    </row>
    <row r="1082" spans="53:53" x14ac:dyDescent="0.15">
      <c r="BA1082" s="2"/>
    </row>
    <row r="1083" spans="53:53" x14ac:dyDescent="0.15">
      <c r="BA1083" s="2"/>
    </row>
    <row r="1084" spans="53:53" x14ac:dyDescent="0.15">
      <c r="BA1084" s="2"/>
    </row>
    <row r="1085" spans="53:53" x14ac:dyDescent="0.15">
      <c r="BA1085" s="2"/>
    </row>
    <row r="1086" spans="53:53" x14ac:dyDescent="0.15">
      <c r="BA1086" s="2"/>
    </row>
    <row r="1087" spans="53:53" x14ac:dyDescent="0.15">
      <c r="BA1087" s="2"/>
    </row>
    <row r="1088" spans="53:53" x14ac:dyDescent="0.15">
      <c r="BA1088" s="2"/>
    </row>
    <row r="1089" spans="53:53" x14ac:dyDescent="0.15">
      <c r="BA1089" s="2"/>
    </row>
    <row r="1090" spans="53:53" x14ac:dyDescent="0.15">
      <c r="BA1090" s="2"/>
    </row>
    <row r="1091" spans="53:53" x14ac:dyDescent="0.15">
      <c r="BA1091" s="2"/>
    </row>
    <row r="1092" spans="53:53" x14ac:dyDescent="0.15">
      <c r="BA1092" s="2"/>
    </row>
    <row r="1093" spans="53:53" x14ac:dyDescent="0.15">
      <c r="BA1093" s="2"/>
    </row>
    <row r="1094" spans="53:53" x14ac:dyDescent="0.15">
      <c r="BA1094" s="2"/>
    </row>
    <row r="1095" spans="53:53" x14ac:dyDescent="0.15">
      <c r="BA1095" s="2"/>
    </row>
    <row r="1096" spans="53:53" x14ac:dyDescent="0.15">
      <c r="BA1096" s="2"/>
    </row>
    <row r="1097" spans="53:53" x14ac:dyDescent="0.15">
      <c r="BA1097" s="2"/>
    </row>
    <row r="1098" spans="53:53" x14ac:dyDescent="0.15">
      <c r="BA1098" s="2"/>
    </row>
    <row r="1099" spans="53:53" x14ac:dyDescent="0.15">
      <c r="BA1099" s="2"/>
    </row>
    <row r="1100" spans="53:53" x14ac:dyDescent="0.15">
      <c r="BA1100" s="2"/>
    </row>
    <row r="1101" spans="53:53" x14ac:dyDescent="0.15">
      <c r="BA1101" s="2"/>
    </row>
    <row r="1102" spans="53:53" x14ac:dyDescent="0.15">
      <c r="BA1102" s="2"/>
    </row>
    <row r="1103" spans="53:53" x14ac:dyDescent="0.15">
      <c r="BA1103" s="2"/>
    </row>
    <row r="1104" spans="53:53" x14ac:dyDescent="0.15">
      <c r="BA1104" s="2"/>
    </row>
    <row r="1105" spans="53:53" x14ac:dyDescent="0.15">
      <c r="BA1105" s="2"/>
    </row>
    <row r="1106" spans="53:53" x14ac:dyDescent="0.15">
      <c r="BA1106" s="2"/>
    </row>
    <row r="1107" spans="53:53" x14ac:dyDescent="0.15">
      <c r="BA1107" s="2"/>
    </row>
    <row r="1108" spans="53:53" x14ac:dyDescent="0.15">
      <c r="BA1108" s="2"/>
    </row>
    <row r="1109" spans="53:53" x14ac:dyDescent="0.15">
      <c r="BA1109" s="2"/>
    </row>
    <row r="1110" spans="53:53" x14ac:dyDescent="0.15">
      <c r="BA1110" s="2"/>
    </row>
    <row r="1111" spans="53:53" x14ac:dyDescent="0.15">
      <c r="BA1111" s="2"/>
    </row>
    <row r="1112" spans="53:53" x14ac:dyDescent="0.15">
      <c r="BA1112" s="2"/>
    </row>
    <row r="1113" spans="53:53" x14ac:dyDescent="0.15">
      <c r="BA1113" s="2"/>
    </row>
    <row r="1114" spans="53:53" x14ac:dyDescent="0.15">
      <c r="BA1114" s="2"/>
    </row>
    <row r="1115" spans="53:53" x14ac:dyDescent="0.15">
      <c r="BA1115" s="2"/>
    </row>
    <row r="1116" spans="53:53" x14ac:dyDescent="0.15">
      <c r="BA1116" s="2"/>
    </row>
    <row r="1117" spans="53:53" x14ac:dyDescent="0.15">
      <c r="BA1117" s="2"/>
    </row>
    <row r="1118" spans="53:53" x14ac:dyDescent="0.15">
      <c r="BA1118" s="2"/>
    </row>
    <row r="1119" spans="53:53" x14ac:dyDescent="0.15">
      <c r="BA1119" s="2"/>
    </row>
    <row r="1120" spans="53:53" x14ac:dyDescent="0.15">
      <c r="BA1120" s="2"/>
    </row>
    <row r="1121" spans="53:53" x14ac:dyDescent="0.15">
      <c r="BA1121" s="2"/>
    </row>
    <row r="1122" spans="53:53" x14ac:dyDescent="0.15">
      <c r="BA1122" s="2"/>
    </row>
    <row r="1123" spans="53:53" x14ac:dyDescent="0.15">
      <c r="BA1123" s="2"/>
    </row>
    <row r="1124" spans="53:53" x14ac:dyDescent="0.15">
      <c r="BA1124" s="2"/>
    </row>
    <row r="1125" spans="53:53" x14ac:dyDescent="0.15">
      <c r="BA1125" s="2"/>
    </row>
    <row r="1126" spans="53:53" x14ac:dyDescent="0.15">
      <c r="BA1126" s="2"/>
    </row>
    <row r="1127" spans="53:53" x14ac:dyDescent="0.15">
      <c r="BA1127" s="2"/>
    </row>
    <row r="1128" spans="53:53" x14ac:dyDescent="0.15">
      <c r="BA1128" s="2"/>
    </row>
    <row r="1129" spans="53:53" x14ac:dyDescent="0.15">
      <c r="BA1129" s="2"/>
    </row>
    <row r="1130" spans="53:53" x14ac:dyDescent="0.15">
      <c r="BA1130" s="2"/>
    </row>
    <row r="1131" spans="53:53" x14ac:dyDescent="0.15">
      <c r="BA1131" s="2"/>
    </row>
    <row r="1132" spans="53:53" x14ac:dyDescent="0.15">
      <c r="BA1132" s="2"/>
    </row>
    <row r="1133" spans="53:53" x14ac:dyDescent="0.15">
      <c r="BA1133" s="2"/>
    </row>
    <row r="1134" spans="53:53" x14ac:dyDescent="0.15">
      <c r="BA1134" s="2"/>
    </row>
    <row r="1135" spans="53:53" x14ac:dyDescent="0.15">
      <c r="BA1135" s="2"/>
    </row>
    <row r="1136" spans="53:53" x14ac:dyDescent="0.15">
      <c r="BA1136" s="2"/>
    </row>
    <row r="1137" spans="53:53" x14ac:dyDescent="0.15">
      <c r="BA1137" s="2"/>
    </row>
    <row r="1138" spans="53:53" x14ac:dyDescent="0.15">
      <c r="BA1138" s="2"/>
    </row>
    <row r="1139" spans="53:53" x14ac:dyDescent="0.15">
      <c r="BA1139" s="2"/>
    </row>
    <row r="1140" spans="53:53" x14ac:dyDescent="0.15">
      <c r="BA1140" s="2"/>
    </row>
    <row r="1141" spans="53:53" x14ac:dyDescent="0.15">
      <c r="BA1141" s="2"/>
    </row>
    <row r="1142" spans="53:53" x14ac:dyDescent="0.15">
      <c r="BA1142" s="2"/>
    </row>
    <row r="1143" spans="53:53" x14ac:dyDescent="0.15">
      <c r="BA1143" s="2"/>
    </row>
    <row r="1144" spans="53:53" x14ac:dyDescent="0.15">
      <c r="BA1144" s="2"/>
    </row>
    <row r="1145" spans="53:53" x14ac:dyDescent="0.15">
      <c r="BA1145" s="2"/>
    </row>
    <row r="1146" spans="53:53" x14ac:dyDescent="0.15">
      <c r="BA1146" s="2"/>
    </row>
    <row r="1147" spans="53:53" x14ac:dyDescent="0.15">
      <c r="BA1147" s="2"/>
    </row>
    <row r="1148" spans="53:53" x14ac:dyDescent="0.15">
      <c r="BA1148" s="2"/>
    </row>
    <row r="1149" spans="53:53" x14ac:dyDescent="0.15">
      <c r="BA1149" s="2"/>
    </row>
    <row r="1150" spans="53:53" x14ac:dyDescent="0.15">
      <c r="BA1150" s="2"/>
    </row>
    <row r="1151" spans="53:53" x14ac:dyDescent="0.15">
      <c r="BA1151" s="2"/>
    </row>
    <row r="1152" spans="53:53" x14ac:dyDescent="0.15">
      <c r="BA1152" s="2"/>
    </row>
    <row r="1153" spans="53:53" x14ac:dyDescent="0.15">
      <c r="BA1153" s="2"/>
    </row>
    <row r="1154" spans="53:53" x14ac:dyDescent="0.15">
      <c r="BA1154" s="2"/>
    </row>
    <row r="1155" spans="53:53" x14ac:dyDescent="0.15">
      <c r="BA1155" s="2"/>
    </row>
    <row r="1156" spans="53:53" x14ac:dyDescent="0.15">
      <c r="BA1156" s="2"/>
    </row>
    <row r="1157" spans="53:53" x14ac:dyDescent="0.15">
      <c r="BA1157" s="2"/>
    </row>
    <row r="1158" spans="53:53" x14ac:dyDescent="0.15">
      <c r="BA1158" s="2"/>
    </row>
    <row r="1159" spans="53:53" x14ac:dyDescent="0.15">
      <c r="BA1159" s="2"/>
    </row>
    <row r="1160" spans="53:53" x14ac:dyDescent="0.15">
      <c r="BA1160" s="2"/>
    </row>
    <row r="1161" spans="53:53" x14ac:dyDescent="0.15">
      <c r="BA1161" s="2"/>
    </row>
    <row r="1162" spans="53:53" x14ac:dyDescent="0.15">
      <c r="BA1162" s="2"/>
    </row>
    <row r="1163" spans="53:53" x14ac:dyDescent="0.15">
      <c r="BA1163" s="2"/>
    </row>
    <row r="1164" spans="53:53" x14ac:dyDescent="0.15">
      <c r="BA1164" s="2"/>
    </row>
    <row r="1165" spans="53:53" x14ac:dyDescent="0.15">
      <c r="BA1165" s="2"/>
    </row>
    <row r="1166" spans="53:53" x14ac:dyDescent="0.15">
      <c r="BA1166" s="2"/>
    </row>
    <row r="1167" spans="53:53" x14ac:dyDescent="0.15">
      <c r="BA1167" s="2"/>
    </row>
    <row r="1168" spans="53:53" x14ac:dyDescent="0.15">
      <c r="BA1168" s="2"/>
    </row>
    <row r="1169" spans="53:53" x14ac:dyDescent="0.15">
      <c r="BA1169" s="2"/>
    </row>
    <row r="1170" spans="53:53" x14ac:dyDescent="0.15">
      <c r="BA1170" s="2"/>
    </row>
    <row r="1171" spans="53:53" x14ac:dyDescent="0.15">
      <c r="BA1171" s="2"/>
    </row>
    <row r="1172" spans="53:53" x14ac:dyDescent="0.15">
      <c r="BA1172" s="2"/>
    </row>
    <row r="1173" spans="53:53" x14ac:dyDescent="0.15">
      <c r="BA1173" s="2"/>
    </row>
    <row r="1174" spans="53:53" x14ac:dyDescent="0.15">
      <c r="BA1174" s="2"/>
    </row>
    <row r="1175" spans="53:53" x14ac:dyDescent="0.15">
      <c r="BA1175" s="2"/>
    </row>
    <row r="1176" spans="53:53" x14ac:dyDescent="0.15">
      <c r="BA1176" s="2"/>
    </row>
    <row r="1177" spans="53:53" x14ac:dyDescent="0.15">
      <c r="BA1177" s="2"/>
    </row>
    <row r="1178" spans="53:53" x14ac:dyDescent="0.15">
      <c r="BA1178" s="2"/>
    </row>
    <row r="1179" spans="53:53" x14ac:dyDescent="0.15">
      <c r="BA1179" s="2"/>
    </row>
    <row r="1180" spans="53:53" x14ac:dyDescent="0.15">
      <c r="BA1180" s="2"/>
    </row>
    <row r="1181" spans="53:53" x14ac:dyDescent="0.15">
      <c r="BA1181" s="2"/>
    </row>
    <row r="1182" spans="53:53" x14ac:dyDescent="0.15">
      <c r="BA1182" s="2"/>
    </row>
    <row r="1183" spans="53:53" x14ac:dyDescent="0.15">
      <c r="BA1183" s="2"/>
    </row>
    <row r="1184" spans="53:53" x14ac:dyDescent="0.15">
      <c r="BA1184" s="2"/>
    </row>
    <row r="1185" spans="53:53" x14ac:dyDescent="0.15">
      <c r="BA1185" s="2"/>
    </row>
    <row r="1186" spans="53:53" x14ac:dyDescent="0.15">
      <c r="BA1186" s="2"/>
    </row>
    <row r="1187" spans="53:53" x14ac:dyDescent="0.15">
      <c r="BA1187" s="2"/>
    </row>
    <row r="1188" spans="53:53" x14ac:dyDescent="0.15">
      <c r="BA1188" s="2"/>
    </row>
    <row r="1189" spans="53:53" x14ac:dyDescent="0.15">
      <c r="BA1189" s="2"/>
    </row>
    <row r="1190" spans="53:53" x14ac:dyDescent="0.15">
      <c r="BA1190" s="2"/>
    </row>
    <row r="1191" spans="53:53" x14ac:dyDescent="0.15">
      <c r="BA1191" s="2"/>
    </row>
    <row r="1192" spans="53:53" x14ac:dyDescent="0.15">
      <c r="BA1192" s="2"/>
    </row>
    <row r="1193" spans="53:53" x14ac:dyDescent="0.15">
      <c r="BA1193" s="2"/>
    </row>
    <row r="1194" spans="53:53" x14ac:dyDescent="0.15">
      <c r="BA1194" s="2"/>
    </row>
    <row r="1195" spans="53:53" x14ac:dyDescent="0.15">
      <c r="BA1195" s="2"/>
    </row>
    <row r="1196" spans="53:53" x14ac:dyDescent="0.15">
      <c r="BA1196" s="2"/>
    </row>
    <row r="1197" spans="53:53" x14ac:dyDescent="0.15">
      <c r="BA1197" s="2"/>
    </row>
    <row r="1198" spans="53:53" x14ac:dyDescent="0.15">
      <c r="BA1198" s="2"/>
    </row>
    <row r="1199" spans="53:53" x14ac:dyDescent="0.15">
      <c r="BA1199" s="2"/>
    </row>
    <row r="1200" spans="53:53" x14ac:dyDescent="0.15">
      <c r="BA1200" s="2"/>
    </row>
    <row r="1201" spans="53:53" x14ac:dyDescent="0.15">
      <c r="BA1201" s="2"/>
    </row>
    <row r="1202" spans="53:53" x14ac:dyDescent="0.15">
      <c r="BA1202" s="2"/>
    </row>
    <row r="1203" spans="53:53" x14ac:dyDescent="0.15">
      <c r="BA1203" s="2"/>
    </row>
    <row r="1204" spans="53:53" x14ac:dyDescent="0.15">
      <c r="BA1204" s="2"/>
    </row>
    <row r="1205" spans="53:53" x14ac:dyDescent="0.15">
      <c r="BA1205" s="2"/>
    </row>
    <row r="1206" spans="53:53" x14ac:dyDescent="0.15">
      <c r="BA1206" s="2"/>
    </row>
    <row r="1207" spans="53:53" x14ac:dyDescent="0.15">
      <c r="BA1207" s="2"/>
    </row>
    <row r="1208" spans="53:53" x14ac:dyDescent="0.15">
      <c r="BA1208" s="2"/>
    </row>
    <row r="1209" spans="53:53" x14ac:dyDescent="0.15">
      <c r="BA1209" s="2"/>
    </row>
    <row r="1210" spans="53:53" x14ac:dyDescent="0.15">
      <c r="BA1210" s="2"/>
    </row>
    <row r="1211" spans="53:53" x14ac:dyDescent="0.15">
      <c r="BA1211" s="2"/>
    </row>
    <row r="1212" spans="53:53" x14ac:dyDescent="0.15">
      <c r="BA1212" s="2"/>
    </row>
    <row r="1213" spans="53:53" x14ac:dyDescent="0.15">
      <c r="BA1213" s="2"/>
    </row>
    <row r="1214" spans="53:53" x14ac:dyDescent="0.15">
      <c r="BA1214" s="2"/>
    </row>
    <row r="1215" spans="53:53" x14ac:dyDescent="0.15">
      <c r="BA1215" s="2"/>
    </row>
    <row r="1216" spans="53:53" x14ac:dyDescent="0.15">
      <c r="BA1216" s="2"/>
    </row>
    <row r="1217" spans="53:53" x14ac:dyDescent="0.15">
      <c r="BA1217" s="2"/>
    </row>
    <row r="1218" spans="53:53" x14ac:dyDescent="0.15">
      <c r="BA1218" s="2"/>
    </row>
    <row r="1219" spans="53:53" x14ac:dyDescent="0.15">
      <c r="BA1219" s="2"/>
    </row>
    <row r="1220" spans="53:53" x14ac:dyDescent="0.15">
      <c r="BA1220" s="2"/>
    </row>
    <row r="1221" spans="53:53" x14ac:dyDescent="0.15">
      <c r="BA1221" s="2"/>
    </row>
    <row r="1222" spans="53:53" x14ac:dyDescent="0.15">
      <c r="BA1222" s="2"/>
    </row>
    <row r="1223" spans="53:53" x14ac:dyDescent="0.15">
      <c r="BA1223" s="2"/>
    </row>
    <row r="1224" spans="53:53" x14ac:dyDescent="0.15">
      <c r="BA1224" s="2"/>
    </row>
    <row r="1225" spans="53:53" x14ac:dyDescent="0.15">
      <c r="BA1225" s="2"/>
    </row>
    <row r="1226" spans="53:53" x14ac:dyDescent="0.15">
      <c r="BA1226" s="2"/>
    </row>
    <row r="1227" spans="53:53" x14ac:dyDescent="0.15">
      <c r="BA1227" s="2"/>
    </row>
    <row r="1228" spans="53:53" x14ac:dyDescent="0.15">
      <c r="BA1228" s="2"/>
    </row>
    <row r="1229" spans="53:53" x14ac:dyDescent="0.15">
      <c r="BA1229" s="2"/>
    </row>
    <row r="1230" spans="53:53" x14ac:dyDescent="0.15">
      <c r="BA1230" s="2"/>
    </row>
    <row r="1231" spans="53:53" x14ac:dyDescent="0.15">
      <c r="BA1231" s="2"/>
    </row>
    <row r="1232" spans="53:53" x14ac:dyDescent="0.15">
      <c r="BA1232" s="2"/>
    </row>
    <row r="1233" spans="53:53" x14ac:dyDescent="0.15">
      <c r="BA1233" s="2"/>
    </row>
    <row r="1234" spans="53:53" x14ac:dyDescent="0.15">
      <c r="BA1234" s="2"/>
    </row>
    <row r="1235" spans="53:53" x14ac:dyDescent="0.15">
      <c r="BA1235" s="2"/>
    </row>
    <row r="1236" spans="53:53" x14ac:dyDescent="0.15">
      <c r="BA1236" s="2"/>
    </row>
    <row r="1237" spans="53:53" x14ac:dyDescent="0.15">
      <c r="BA1237" s="2"/>
    </row>
    <row r="1238" spans="53:53" x14ac:dyDescent="0.15">
      <c r="BA1238" s="2"/>
    </row>
    <row r="1239" spans="53:53" x14ac:dyDescent="0.15">
      <c r="BA1239" s="2"/>
    </row>
    <row r="1240" spans="53:53" x14ac:dyDescent="0.15">
      <c r="BA1240" s="2"/>
    </row>
    <row r="1241" spans="53:53" x14ac:dyDescent="0.15">
      <c r="BA1241" s="2"/>
    </row>
    <row r="1242" spans="53:53" x14ac:dyDescent="0.15">
      <c r="BA1242" s="2"/>
    </row>
    <row r="1243" spans="53:53" x14ac:dyDescent="0.15">
      <c r="BA1243" s="2"/>
    </row>
    <row r="1244" spans="53:53" x14ac:dyDescent="0.15">
      <c r="BA1244" s="2"/>
    </row>
    <row r="1245" spans="53:53" x14ac:dyDescent="0.15">
      <c r="BA1245" s="2"/>
    </row>
    <row r="1246" spans="53:53" x14ac:dyDescent="0.15">
      <c r="BA1246" s="2"/>
    </row>
    <row r="1247" spans="53:53" x14ac:dyDescent="0.15">
      <c r="BA1247" s="2"/>
    </row>
    <row r="1248" spans="53:53" x14ac:dyDescent="0.15">
      <c r="BA1248" s="2"/>
    </row>
    <row r="1249" spans="53:53" x14ac:dyDescent="0.15">
      <c r="BA1249" s="2"/>
    </row>
    <row r="1250" spans="53:53" x14ac:dyDescent="0.15">
      <c r="BA1250" s="2"/>
    </row>
    <row r="1251" spans="53:53" x14ac:dyDescent="0.15">
      <c r="BA1251" s="2"/>
    </row>
    <row r="1252" spans="53:53" x14ac:dyDescent="0.15">
      <c r="BA1252" s="2"/>
    </row>
    <row r="1253" spans="53:53" x14ac:dyDescent="0.15">
      <c r="BA1253" s="2"/>
    </row>
    <row r="1254" spans="53:53" x14ac:dyDescent="0.15">
      <c r="BA1254" s="2"/>
    </row>
    <row r="1255" spans="53:53" x14ac:dyDescent="0.15">
      <c r="BA1255" s="2"/>
    </row>
    <row r="1256" spans="53:53" x14ac:dyDescent="0.15">
      <c r="BA1256" s="2"/>
    </row>
    <row r="1257" spans="53:53" x14ac:dyDescent="0.15">
      <c r="BA1257" s="2"/>
    </row>
    <row r="1258" spans="53:53" x14ac:dyDescent="0.15">
      <c r="BA1258" s="2"/>
    </row>
    <row r="1259" spans="53:53" x14ac:dyDescent="0.15">
      <c r="BA1259" s="2"/>
    </row>
    <row r="1260" spans="53:53" x14ac:dyDescent="0.15">
      <c r="BA1260" s="2"/>
    </row>
    <row r="1261" spans="53:53" x14ac:dyDescent="0.15">
      <c r="BA1261" s="2"/>
    </row>
    <row r="1262" spans="53:53" x14ac:dyDescent="0.15">
      <c r="BA1262" s="2"/>
    </row>
    <row r="1263" spans="53:53" x14ac:dyDescent="0.15">
      <c r="BA1263" s="2"/>
    </row>
    <row r="1264" spans="53:53" x14ac:dyDescent="0.15">
      <c r="BA1264" s="2"/>
    </row>
    <row r="1265" spans="53:53" x14ac:dyDescent="0.15">
      <c r="BA1265" s="2"/>
    </row>
    <row r="1266" spans="53:53" x14ac:dyDescent="0.15">
      <c r="BA1266" s="2"/>
    </row>
    <row r="1267" spans="53:53" x14ac:dyDescent="0.15">
      <c r="BA1267" s="2"/>
    </row>
    <row r="1268" spans="53:53" x14ac:dyDescent="0.15">
      <c r="BA1268" s="2"/>
    </row>
    <row r="1269" spans="53:53" x14ac:dyDescent="0.15">
      <c r="BA1269" s="2"/>
    </row>
    <row r="1270" spans="53:53" x14ac:dyDescent="0.15">
      <c r="BA1270" s="2"/>
    </row>
    <row r="1271" spans="53:53" x14ac:dyDescent="0.15">
      <c r="BA1271" s="2"/>
    </row>
    <row r="1272" spans="53:53" x14ac:dyDescent="0.15">
      <c r="BA1272" s="2"/>
    </row>
    <row r="1273" spans="53:53" x14ac:dyDescent="0.15">
      <c r="BA1273" s="2"/>
    </row>
    <row r="1274" spans="53:53" x14ac:dyDescent="0.15">
      <c r="BA1274" s="2"/>
    </row>
    <row r="1275" spans="53:53" x14ac:dyDescent="0.15">
      <c r="BA1275" s="2"/>
    </row>
    <row r="1276" spans="53:53" x14ac:dyDescent="0.15">
      <c r="BA1276" s="2"/>
    </row>
    <row r="1277" spans="53:53" x14ac:dyDescent="0.15">
      <c r="BA1277" s="2"/>
    </row>
    <row r="1278" spans="53:53" x14ac:dyDescent="0.15">
      <c r="BA1278" s="2"/>
    </row>
    <row r="1279" spans="53:53" x14ac:dyDescent="0.15">
      <c r="BA1279" s="2"/>
    </row>
    <row r="1280" spans="53:53" x14ac:dyDescent="0.15">
      <c r="BA1280" s="2"/>
    </row>
    <row r="1281" spans="53:53" x14ac:dyDescent="0.15">
      <c r="BA1281" s="2"/>
    </row>
    <row r="1282" spans="53:53" x14ac:dyDescent="0.15">
      <c r="BA1282" s="2"/>
    </row>
    <row r="1283" spans="53:53" x14ac:dyDescent="0.15">
      <c r="BA1283" s="2"/>
    </row>
    <row r="1284" spans="53:53" x14ac:dyDescent="0.15">
      <c r="BA1284" s="2"/>
    </row>
    <row r="1285" spans="53:53" x14ac:dyDescent="0.15">
      <c r="BA1285" s="2"/>
    </row>
    <row r="1286" spans="53:53" x14ac:dyDescent="0.15">
      <c r="BA1286" s="2"/>
    </row>
    <row r="1287" spans="53:53" x14ac:dyDescent="0.15">
      <c r="BA1287" s="2"/>
    </row>
    <row r="1288" spans="53:53" x14ac:dyDescent="0.15">
      <c r="BA1288" s="2"/>
    </row>
    <row r="1289" spans="53:53" x14ac:dyDescent="0.15">
      <c r="BA1289" s="2"/>
    </row>
    <row r="1290" spans="53:53" x14ac:dyDescent="0.15">
      <c r="BA1290" s="2"/>
    </row>
    <row r="1291" spans="53:53" x14ac:dyDescent="0.15">
      <c r="BA1291" s="2"/>
    </row>
    <row r="1292" spans="53:53" x14ac:dyDescent="0.15">
      <c r="BA1292" s="2"/>
    </row>
    <row r="1293" spans="53:53" x14ac:dyDescent="0.15">
      <c r="BA1293" s="2"/>
    </row>
    <row r="1294" spans="53:53" x14ac:dyDescent="0.15">
      <c r="BA1294" s="2"/>
    </row>
    <row r="1295" spans="53:53" x14ac:dyDescent="0.15">
      <c r="BA1295" s="2"/>
    </row>
    <row r="1296" spans="53:53" x14ac:dyDescent="0.15">
      <c r="BA1296" s="2"/>
    </row>
    <row r="1297" spans="53:53" x14ac:dyDescent="0.15">
      <c r="BA1297" s="2"/>
    </row>
    <row r="1298" spans="53:53" x14ac:dyDescent="0.15">
      <c r="BA1298" s="2"/>
    </row>
    <row r="1299" spans="53:53" x14ac:dyDescent="0.15">
      <c r="BA1299" s="2"/>
    </row>
    <row r="1300" spans="53:53" x14ac:dyDescent="0.15">
      <c r="BA1300" s="2"/>
    </row>
    <row r="1301" spans="53:53" x14ac:dyDescent="0.15">
      <c r="BA1301" s="2"/>
    </row>
    <row r="1302" spans="53:53" x14ac:dyDescent="0.15">
      <c r="BA1302" s="2"/>
    </row>
    <row r="1303" spans="53:53" x14ac:dyDescent="0.15">
      <c r="BA1303" s="2"/>
    </row>
    <row r="1304" spans="53:53" x14ac:dyDescent="0.15">
      <c r="BA1304" s="2"/>
    </row>
    <row r="1305" spans="53:53" x14ac:dyDescent="0.15">
      <c r="BA1305" s="2"/>
    </row>
    <row r="1306" spans="53:53" x14ac:dyDescent="0.15">
      <c r="BA1306" s="2"/>
    </row>
    <row r="1307" spans="53:53" x14ac:dyDescent="0.15">
      <c r="BA1307" s="2"/>
    </row>
    <row r="1308" spans="53:53" x14ac:dyDescent="0.15">
      <c r="BA1308" s="2"/>
    </row>
    <row r="1309" spans="53:53" x14ac:dyDescent="0.15">
      <c r="BA1309" s="2"/>
    </row>
    <row r="1310" spans="53:53" x14ac:dyDescent="0.15">
      <c r="BA1310" s="2"/>
    </row>
    <row r="1311" spans="53:53" x14ac:dyDescent="0.15">
      <c r="BA1311" s="2"/>
    </row>
    <row r="1312" spans="53:53" x14ac:dyDescent="0.15">
      <c r="BA1312" s="2"/>
    </row>
    <row r="1313" spans="53:53" x14ac:dyDescent="0.15">
      <c r="BA1313" s="2"/>
    </row>
    <row r="1314" spans="53:53" x14ac:dyDescent="0.15">
      <c r="BA1314" s="2"/>
    </row>
    <row r="1315" spans="53:53" x14ac:dyDescent="0.15">
      <c r="BA1315" s="2"/>
    </row>
    <row r="1316" spans="53:53" x14ac:dyDescent="0.15">
      <c r="BA1316" s="2"/>
    </row>
    <row r="1317" spans="53:53" x14ac:dyDescent="0.15">
      <c r="BA1317" s="2"/>
    </row>
    <row r="1318" spans="53:53" x14ac:dyDescent="0.15">
      <c r="BA1318" s="2"/>
    </row>
    <row r="1319" spans="53:53" x14ac:dyDescent="0.15">
      <c r="BA1319" s="2"/>
    </row>
    <row r="1320" spans="53:53" x14ac:dyDescent="0.15">
      <c r="BA1320" s="2"/>
    </row>
    <row r="1321" spans="53:53" x14ac:dyDescent="0.15">
      <c r="BA1321" s="2"/>
    </row>
    <row r="1322" spans="53:53" x14ac:dyDescent="0.15">
      <c r="BA1322" s="2"/>
    </row>
    <row r="1323" spans="53:53" x14ac:dyDescent="0.15">
      <c r="BA1323" s="2"/>
    </row>
    <row r="1324" spans="53:53" x14ac:dyDescent="0.15">
      <c r="BA1324" s="2"/>
    </row>
    <row r="1325" spans="53:53" x14ac:dyDescent="0.15">
      <c r="BA1325" s="2"/>
    </row>
    <row r="1326" spans="53:53" x14ac:dyDescent="0.15">
      <c r="BA1326" s="2"/>
    </row>
    <row r="1327" spans="53:53" x14ac:dyDescent="0.15">
      <c r="BA1327" s="2"/>
    </row>
    <row r="1328" spans="53:53" x14ac:dyDescent="0.15">
      <c r="BA1328" s="2"/>
    </row>
    <row r="1329" spans="53:53" x14ac:dyDescent="0.15">
      <c r="BA1329" s="2"/>
    </row>
    <row r="1330" spans="53:53" x14ac:dyDescent="0.15">
      <c r="BA1330" s="2"/>
    </row>
    <row r="1331" spans="53:53" x14ac:dyDescent="0.15">
      <c r="BA1331" s="2"/>
    </row>
    <row r="1332" spans="53:53" x14ac:dyDescent="0.15">
      <c r="BA1332" s="2"/>
    </row>
    <row r="1333" spans="53:53" x14ac:dyDescent="0.15">
      <c r="BA1333" s="2"/>
    </row>
    <row r="1334" spans="53:53" x14ac:dyDescent="0.15">
      <c r="BA1334" s="2"/>
    </row>
    <row r="1335" spans="53:53" x14ac:dyDescent="0.15">
      <c r="BA1335" s="2"/>
    </row>
    <row r="1336" spans="53:53" x14ac:dyDescent="0.15">
      <c r="BA1336" s="2"/>
    </row>
    <row r="1337" spans="53:53" x14ac:dyDescent="0.15">
      <c r="BA1337" s="2"/>
    </row>
    <row r="1338" spans="53:53" x14ac:dyDescent="0.15">
      <c r="BA1338" s="2"/>
    </row>
    <row r="1339" spans="53:53" x14ac:dyDescent="0.15">
      <c r="BA1339" s="2"/>
    </row>
    <row r="1340" spans="53:53" x14ac:dyDescent="0.15">
      <c r="BA1340" s="2"/>
    </row>
    <row r="1341" spans="53:53" x14ac:dyDescent="0.15">
      <c r="BA1341" s="2"/>
    </row>
    <row r="1342" spans="53:53" x14ac:dyDescent="0.15">
      <c r="BA1342" s="2"/>
    </row>
    <row r="1343" spans="53:53" x14ac:dyDescent="0.15">
      <c r="BA1343" s="2"/>
    </row>
    <row r="1344" spans="53:53" x14ac:dyDescent="0.15">
      <c r="BA1344" s="2"/>
    </row>
    <row r="1345" spans="53:53" x14ac:dyDescent="0.15">
      <c r="BA1345" s="2"/>
    </row>
    <row r="1346" spans="53:53" x14ac:dyDescent="0.15">
      <c r="BA1346" s="2"/>
    </row>
    <row r="1347" spans="53:53" x14ac:dyDescent="0.15">
      <c r="BA1347" s="2"/>
    </row>
    <row r="1348" spans="53:53" x14ac:dyDescent="0.15">
      <c r="BA1348" s="2"/>
    </row>
    <row r="1349" spans="53:53" x14ac:dyDescent="0.15">
      <c r="BA1349" s="2"/>
    </row>
    <row r="1350" spans="53:53" x14ac:dyDescent="0.15">
      <c r="BA1350" s="2"/>
    </row>
    <row r="1351" spans="53:53" x14ac:dyDescent="0.15">
      <c r="BA1351" s="2"/>
    </row>
    <row r="1352" spans="53:53" x14ac:dyDescent="0.15">
      <c r="BA1352" s="2"/>
    </row>
    <row r="1353" spans="53:53" x14ac:dyDescent="0.15">
      <c r="BA1353" s="2"/>
    </row>
    <row r="1354" spans="53:53" x14ac:dyDescent="0.15">
      <c r="BA1354" s="2"/>
    </row>
    <row r="1355" spans="53:53" x14ac:dyDescent="0.15">
      <c r="BA1355" s="2"/>
    </row>
    <row r="1356" spans="53:53" x14ac:dyDescent="0.15">
      <c r="BA1356" s="2"/>
    </row>
    <row r="1357" spans="53:53" x14ac:dyDescent="0.15">
      <c r="BA1357" s="2"/>
    </row>
    <row r="1358" spans="53:53" x14ac:dyDescent="0.15">
      <c r="BA1358" s="2"/>
    </row>
    <row r="1359" spans="53:53" x14ac:dyDescent="0.15">
      <c r="BA1359" s="2"/>
    </row>
    <row r="1360" spans="53:53" x14ac:dyDescent="0.15">
      <c r="BA1360" s="2"/>
    </row>
    <row r="1361" spans="53:53" x14ac:dyDescent="0.15">
      <c r="BA1361" s="2"/>
    </row>
    <row r="1362" spans="53:53" x14ac:dyDescent="0.15">
      <c r="BA1362" s="2"/>
    </row>
    <row r="1363" spans="53:53" x14ac:dyDescent="0.15">
      <c r="BA1363" s="2"/>
    </row>
    <row r="1364" spans="53:53" x14ac:dyDescent="0.15">
      <c r="BA1364" s="2"/>
    </row>
    <row r="1365" spans="53:53" x14ac:dyDescent="0.15">
      <c r="BA1365" s="2"/>
    </row>
    <row r="1366" spans="53:53" x14ac:dyDescent="0.15">
      <c r="BA1366" s="2"/>
    </row>
    <row r="1367" spans="53:53" x14ac:dyDescent="0.15">
      <c r="BA1367" s="2"/>
    </row>
    <row r="1368" spans="53:53" x14ac:dyDescent="0.15">
      <c r="BA1368" s="2"/>
    </row>
    <row r="1369" spans="53:53" x14ac:dyDescent="0.15">
      <c r="BA1369" s="2"/>
    </row>
    <row r="1370" spans="53:53" x14ac:dyDescent="0.15">
      <c r="BA1370" s="2"/>
    </row>
    <row r="1371" spans="53:53" x14ac:dyDescent="0.15">
      <c r="BA1371" s="2"/>
    </row>
    <row r="1372" spans="53:53" x14ac:dyDescent="0.15">
      <c r="BA1372" s="2"/>
    </row>
    <row r="1373" spans="53:53" x14ac:dyDescent="0.15">
      <c r="BA1373" s="2"/>
    </row>
    <row r="1374" spans="53:53" x14ac:dyDescent="0.15">
      <c r="BA1374" s="2"/>
    </row>
    <row r="1375" spans="53:53" x14ac:dyDescent="0.15">
      <c r="BA1375" s="2"/>
    </row>
    <row r="1376" spans="53:53" x14ac:dyDescent="0.15">
      <c r="BA1376" s="2"/>
    </row>
    <row r="1377" spans="53:53" x14ac:dyDescent="0.15">
      <c r="BA1377" s="2"/>
    </row>
    <row r="1378" spans="53:53" x14ac:dyDescent="0.15">
      <c r="BA1378" s="2"/>
    </row>
    <row r="1379" spans="53:53" x14ac:dyDescent="0.15">
      <c r="BA1379" s="2"/>
    </row>
    <row r="1380" spans="53:53" x14ac:dyDescent="0.15">
      <c r="BA1380" s="2"/>
    </row>
    <row r="1381" spans="53:53" x14ac:dyDescent="0.15">
      <c r="BA1381" s="2"/>
    </row>
    <row r="1382" spans="53:53" x14ac:dyDescent="0.15">
      <c r="BA1382" s="2"/>
    </row>
    <row r="1383" spans="53:53" x14ac:dyDescent="0.15">
      <c r="BA1383" s="2"/>
    </row>
    <row r="1384" spans="53:53" x14ac:dyDescent="0.15">
      <c r="BA1384" s="2"/>
    </row>
    <row r="1385" spans="53:53" x14ac:dyDescent="0.15">
      <c r="BA1385" s="2"/>
    </row>
    <row r="1386" spans="53:53" x14ac:dyDescent="0.15">
      <c r="BA1386" s="2"/>
    </row>
    <row r="1387" spans="53:53" x14ac:dyDescent="0.15">
      <c r="BA1387" s="2"/>
    </row>
    <row r="1388" spans="53:53" x14ac:dyDescent="0.15">
      <c r="BA1388" s="2"/>
    </row>
    <row r="1389" spans="53:53" x14ac:dyDescent="0.15">
      <c r="BA1389" s="2"/>
    </row>
    <row r="1390" spans="53:53" x14ac:dyDescent="0.15">
      <c r="BA1390" s="2"/>
    </row>
    <row r="1391" spans="53:53" x14ac:dyDescent="0.15">
      <c r="BA1391" s="2"/>
    </row>
    <row r="1392" spans="53:53" x14ac:dyDescent="0.15">
      <c r="BA1392" s="2"/>
    </row>
    <row r="1393" spans="53:53" x14ac:dyDescent="0.15">
      <c r="BA1393" s="2"/>
    </row>
    <row r="1394" spans="53:53" x14ac:dyDescent="0.15">
      <c r="BA1394" s="2"/>
    </row>
    <row r="1395" spans="53:53" x14ac:dyDescent="0.15">
      <c r="BA1395" s="2"/>
    </row>
    <row r="1396" spans="53:53" x14ac:dyDescent="0.15">
      <c r="BA1396" s="2"/>
    </row>
    <row r="1397" spans="53:53" x14ac:dyDescent="0.15">
      <c r="BA1397" s="2"/>
    </row>
    <row r="1398" spans="53:53" x14ac:dyDescent="0.15">
      <c r="BA1398" s="2"/>
    </row>
    <row r="1399" spans="53:53" x14ac:dyDescent="0.15">
      <c r="BA1399" s="2"/>
    </row>
    <row r="1400" spans="53:53" x14ac:dyDescent="0.15">
      <c r="BA1400" s="2"/>
    </row>
    <row r="1401" spans="53:53" x14ac:dyDescent="0.15">
      <c r="BA1401" s="2"/>
    </row>
    <row r="1402" spans="53:53" x14ac:dyDescent="0.15">
      <c r="BA1402" s="2"/>
    </row>
    <row r="1403" spans="53:53" x14ac:dyDescent="0.15">
      <c r="BA1403" s="2"/>
    </row>
    <row r="1404" spans="53:53" x14ac:dyDescent="0.15">
      <c r="BA1404" s="2"/>
    </row>
    <row r="1405" spans="53:53" x14ac:dyDescent="0.15">
      <c r="BA1405" s="2"/>
    </row>
    <row r="1406" spans="53:53" x14ac:dyDescent="0.15">
      <c r="BA1406" s="2"/>
    </row>
    <row r="1407" spans="53:53" x14ac:dyDescent="0.15">
      <c r="BA1407" s="2"/>
    </row>
    <row r="1408" spans="53:53" x14ac:dyDescent="0.15">
      <c r="BA1408" s="2"/>
    </row>
    <row r="1409" spans="53:53" x14ac:dyDescent="0.15">
      <c r="BA1409" s="2"/>
    </row>
    <row r="1410" spans="53:53" x14ac:dyDescent="0.15">
      <c r="BA1410" s="2"/>
    </row>
    <row r="1411" spans="53:53" x14ac:dyDescent="0.15">
      <c r="BA1411" s="2"/>
    </row>
    <row r="1412" spans="53:53" x14ac:dyDescent="0.15">
      <c r="BA1412" s="2"/>
    </row>
    <row r="1413" spans="53:53" x14ac:dyDescent="0.15">
      <c r="BA1413" s="2"/>
    </row>
    <row r="1414" spans="53:53" x14ac:dyDescent="0.15">
      <c r="BA1414" s="2"/>
    </row>
    <row r="1415" spans="53:53" x14ac:dyDescent="0.15">
      <c r="BA1415" s="2"/>
    </row>
    <row r="1416" spans="53:53" x14ac:dyDescent="0.15">
      <c r="BA1416" s="2"/>
    </row>
    <row r="1417" spans="53:53" x14ac:dyDescent="0.15">
      <c r="BA1417" s="2"/>
    </row>
    <row r="1418" spans="53:53" x14ac:dyDescent="0.15">
      <c r="BA1418" s="2"/>
    </row>
    <row r="1419" spans="53:53" x14ac:dyDescent="0.15">
      <c r="BA1419" s="2"/>
    </row>
    <row r="1420" spans="53:53" x14ac:dyDescent="0.15">
      <c r="BA1420" s="2"/>
    </row>
    <row r="1421" spans="53:53" x14ac:dyDescent="0.15">
      <c r="BA1421" s="2"/>
    </row>
    <row r="1422" spans="53:53" x14ac:dyDescent="0.15">
      <c r="BA1422" s="2"/>
    </row>
    <row r="1423" spans="53:53" x14ac:dyDescent="0.15">
      <c r="BA1423" s="2"/>
    </row>
    <row r="1424" spans="53:53" x14ac:dyDescent="0.15">
      <c r="BA1424" s="2"/>
    </row>
    <row r="1425" spans="53:53" x14ac:dyDescent="0.15">
      <c r="BA1425" s="2"/>
    </row>
    <row r="1426" spans="53:53" x14ac:dyDescent="0.15">
      <c r="BA1426" s="2"/>
    </row>
    <row r="1427" spans="53:53" x14ac:dyDescent="0.15">
      <c r="BA1427" s="2"/>
    </row>
    <row r="1428" spans="53:53" x14ac:dyDescent="0.15">
      <c r="BA1428" s="2"/>
    </row>
    <row r="1429" spans="53:53" x14ac:dyDescent="0.15">
      <c r="BA1429" s="2"/>
    </row>
    <row r="1430" spans="53:53" x14ac:dyDescent="0.15">
      <c r="BA1430" s="2"/>
    </row>
    <row r="1431" spans="53:53" x14ac:dyDescent="0.15">
      <c r="BA1431" s="2"/>
    </row>
    <row r="1432" spans="53:53" x14ac:dyDescent="0.15">
      <c r="BA1432" s="2"/>
    </row>
    <row r="1433" spans="53:53" x14ac:dyDescent="0.15">
      <c r="BA1433" s="2"/>
    </row>
    <row r="1434" spans="53:53" x14ac:dyDescent="0.15">
      <c r="BA1434" s="2"/>
    </row>
    <row r="1435" spans="53:53" x14ac:dyDescent="0.15">
      <c r="BA1435" s="2"/>
    </row>
    <row r="1436" spans="53:53" x14ac:dyDescent="0.15">
      <c r="BA1436" s="2"/>
    </row>
    <row r="1437" spans="53:53" x14ac:dyDescent="0.15">
      <c r="BA1437" s="2"/>
    </row>
    <row r="1438" spans="53:53" x14ac:dyDescent="0.15">
      <c r="BA1438" s="2"/>
    </row>
    <row r="1439" spans="53:53" x14ac:dyDescent="0.15">
      <c r="BA1439" s="2"/>
    </row>
    <row r="1440" spans="53:53" x14ac:dyDescent="0.15">
      <c r="BA1440" s="2"/>
    </row>
    <row r="1441" spans="53:53" x14ac:dyDescent="0.15">
      <c r="BA1441" s="2"/>
    </row>
    <row r="1442" spans="53:53" x14ac:dyDescent="0.15">
      <c r="BA1442" s="2"/>
    </row>
    <row r="1443" spans="53:53" x14ac:dyDescent="0.15">
      <c r="BA1443" s="2"/>
    </row>
    <row r="1444" spans="53:53" x14ac:dyDescent="0.15">
      <c r="BA1444" s="2"/>
    </row>
    <row r="1445" spans="53:53" x14ac:dyDescent="0.15">
      <c r="BA1445" s="2"/>
    </row>
    <row r="1446" spans="53:53" x14ac:dyDescent="0.15">
      <c r="BA1446" s="2"/>
    </row>
    <row r="1447" spans="53:53" x14ac:dyDescent="0.15">
      <c r="BA1447" s="2"/>
    </row>
    <row r="1448" spans="53:53" x14ac:dyDescent="0.15">
      <c r="BA1448" s="2"/>
    </row>
    <row r="1449" spans="53:53" x14ac:dyDescent="0.15">
      <c r="BA1449" s="2"/>
    </row>
    <row r="1450" spans="53:53" x14ac:dyDescent="0.15">
      <c r="BA1450" s="2"/>
    </row>
    <row r="1451" spans="53:53" x14ac:dyDescent="0.15">
      <c r="BA1451" s="3"/>
    </row>
    <row r="1452" spans="53:53" x14ac:dyDescent="0.15">
      <c r="BA1452" s="3"/>
    </row>
    <row r="1453" spans="53:53" x14ac:dyDescent="0.15">
      <c r="BA1453" s="3"/>
    </row>
    <row r="1454" spans="53:53" x14ac:dyDescent="0.15">
      <c r="BA1454" s="3"/>
    </row>
    <row r="1455" spans="53:53" x14ac:dyDescent="0.15">
      <c r="BA1455" s="3"/>
    </row>
    <row r="1456" spans="53:53" x14ac:dyDescent="0.15">
      <c r="BA1456" s="3"/>
    </row>
    <row r="1457" spans="53:53" x14ac:dyDescent="0.15">
      <c r="BA1457" s="3"/>
    </row>
    <row r="1458" spans="53:53" x14ac:dyDescent="0.15">
      <c r="BA1458" s="3"/>
    </row>
    <row r="1459" spans="53:53" x14ac:dyDescent="0.15">
      <c r="BA1459" s="3"/>
    </row>
    <row r="1460" spans="53:53" x14ac:dyDescent="0.15">
      <c r="BA1460" s="3"/>
    </row>
    <row r="1461" spans="53:53" x14ac:dyDescent="0.15">
      <c r="BA1461" s="3"/>
    </row>
    <row r="1462" spans="53:53" x14ac:dyDescent="0.15">
      <c r="BA1462" s="3"/>
    </row>
    <row r="1463" spans="53:53" x14ac:dyDescent="0.15">
      <c r="BA1463" s="3"/>
    </row>
    <row r="1464" spans="53:53" x14ac:dyDescent="0.15">
      <c r="BA1464" s="3"/>
    </row>
    <row r="1465" spans="53:53" x14ac:dyDescent="0.15">
      <c r="BA1465" s="3"/>
    </row>
    <row r="1466" spans="53:53" x14ac:dyDescent="0.15">
      <c r="BA1466" s="3"/>
    </row>
    <row r="1467" spans="53:53" x14ac:dyDescent="0.15">
      <c r="BA1467" s="3"/>
    </row>
    <row r="1468" spans="53:53" x14ac:dyDescent="0.15">
      <c r="BA1468" s="3"/>
    </row>
    <row r="1469" spans="53:53" x14ac:dyDescent="0.15">
      <c r="BA1469" s="3"/>
    </row>
    <row r="1470" spans="53:53" x14ac:dyDescent="0.15">
      <c r="BA1470" s="3"/>
    </row>
    <row r="1471" spans="53:53" x14ac:dyDescent="0.15">
      <c r="BA1471" s="3"/>
    </row>
    <row r="1472" spans="53:53" x14ac:dyDescent="0.15">
      <c r="BA1472" s="3"/>
    </row>
    <row r="1473" spans="53:53" x14ac:dyDescent="0.15">
      <c r="BA1473" s="3"/>
    </row>
    <row r="1474" spans="53:53" x14ac:dyDescent="0.15">
      <c r="BA1474" s="3"/>
    </row>
    <row r="1475" spans="53:53" x14ac:dyDescent="0.15">
      <c r="BA1475" s="3"/>
    </row>
    <row r="1476" spans="53:53" x14ac:dyDescent="0.15">
      <c r="BA1476" s="3"/>
    </row>
    <row r="1477" spans="53:53" x14ac:dyDescent="0.15">
      <c r="BA1477" s="3"/>
    </row>
    <row r="1478" spans="53:53" x14ac:dyDescent="0.15">
      <c r="BA1478" s="3"/>
    </row>
    <row r="1479" spans="53:53" x14ac:dyDescent="0.15">
      <c r="BA1479" s="3"/>
    </row>
    <row r="1480" spans="53:53" x14ac:dyDescent="0.15">
      <c r="BA1480" s="3"/>
    </row>
    <row r="1481" spans="53:53" x14ac:dyDescent="0.15">
      <c r="BA1481" s="3"/>
    </row>
    <row r="1482" spans="53:53" x14ac:dyDescent="0.15">
      <c r="BA1482" s="3"/>
    </row>
    <row r="1483" spans="53:53" x14ac:dyDescent="0.15">
      <c r="BA1483" s="3"/>
    </row>
    <row r="1484" spans="53:53" x14ac:dyDescent="0.15">
      <c r="BA1484" s="3"/>
    </row>
    <row r="1485" spans="53:53" x14ac:dyDescent="0.15">
      <c r="BA1485" s="3"/>
    </row>
    <row r="1486" spans="53:53" x14ac:dyDescent="0.15">
      <c r="BA1486" s="3"/>
    </row>
    <row r="1487" spans="53:53" x14ac:dyDescent="0.15">
      <c r="BA1487" s="3"/>
    </row>
    <row r="1488" spans="53:53" x14ac:dyDescent="0.15">
      <c r="BA1488" s="3"/>
    </row>
    <row r="1489" spans="53:53" x14ac:dyDescent="0.15">
      <c r="BA1489" s="3"/>
    </row>
    <row r="1490" spans="53:53" x14ac:dyDescent="0.15">
      <c r="BA1490" s="3"/>
    </row>
    <row r="1491" spans="53:53" x14ac:dyDescent="0.15">
      <c r="BA1491" s="3"/>
    </row>
    <row r="1492" spans="53:53" x14ac:dyDescent="0.15">
      <c r="BA1492" s="3"/>
    </row>
    <row r="1493" spans="53:53" x14ac:dyDescent="0.15">
      <c r="BA1493" s="3"/>
    </row>
    <row r="1494" spans="53:53" x14ac:dyDescent="0.15">
      <c r="BA1494" s="3"/>
    </row>
    <row r="1495" spans="53:53" x14ac:dyDescent="0.15">
      <c r="BA1495" s="3"/>
    </row>
    <row r="1496" spans="53:53" x14ac:dyDescent="0.15">
      <c r="BA1496" s="3"/>
    </row>
    <row r="1497" spans="53:53" x14ac:dyDescent="0.15">
      <c r="BA1497" s="3"/>
    </row>
    <row r="1498" spans="53:53" x14ac:dyDescent="0.15">
      <c r="BA1498" s="3"/>
    </row>
    <row r="1499" spans="53:53" x14ac:dyDescent="0.15">
      <c r="BA1499" s="3"/>
    </row>
    <row r="1500" spans="53:53" x14ac:dyDescent="0.15">
      <c r="BA1500" s="3"/>
    </row>
    <row r="1501" spans="53:53" x14ac:dyDescent="0.15">
      <c r="BA1501" s="3"/>
    </row>
    <row r="1502" spans="53:53" x14ac:dyDescent="0.15">
      <c r="BA1502" s="3"/>
    </row>
    <row r="1503" spans="53:53" x14ac:dyDescent="0.15">
      <c r="BA1503" s="3"/>
    </row>
    <row r="1504" spans="53:53" x14ac:dyDescent="0.15">
      <c r="BA1504" s="3"/>
    </row>
    <row r="1505" spans="53:53" x14ac:dyDescent="0.15">
      <c r="BA1505" s="3"/>
    </row>
    <row r="1506" spans="53:53" x14ac:dyDescent="0.15">
      <c r="BA1506" s="3"/>
    </row>
    <row r="1507" spans="53:53" x14ac:dyDescent="0.15">
      <c r="BA1507" s="3"/>
    </row>
    <row r="1508" spans="53:53" x14ac:dyDescent="0.15">
      <c r="BA1508" s="3"/>
    </row>
    <row r="1509" spans="53:53" x14ac:dyDescent="0.15">
      <c r="BA1509" s="3"/>
    </row>
    <row r="1510" spans="53:53" x14ac:dyDescent="0.15">
      <c r="BA1510" s="3"/>
    </row>
    <row r="1511" spans="53:53" x14ac:dyDescent="0.15">
      <c r="BA1511" s="3"/>
    </row>
    <row r="1512" spans="53:53" x14ac:dyDescent="0.15">
      <c r="BA1512" s="3"/>
    </row>
    <row r="1513" spans="53:53" x14ac:dyDescent="0.15">
      <c r="BA1513" s="3"/>
    </row>
    <row r="1514" spans="53:53" x14ac:dyDescent="0.15">
      <c r="BA1514" s="3"/>
    </row>
    <row r="1515" spans="53:53" x14ac:dyDescent="0.15">
      <c r="BA1515" s="3"/>
    </row>
    <row r="1516" spans="53:53" x14ac:dyDescent="0.15">
      <c r="BA1516" s="3"/>
    </row>
    <row r="1517" spans="53:53" x14ac:dyDescent="0.15">
      <c r="BA1517" s="3"/>
    </row>
    <row r="1518" spans="53:53" x14ac:dyDescent="0.15">
      <c r="BA1518" s="3"/>
    </row>
    <row r="1519" spans="53:53" x14ac:dyDescent="0.15">
      <c r="BA1519" s="3"/>
    </row>
    <row r="1520" spans="53:53" x14ac:dyDescent="0.15">
      <c r="BA1520" s="3"/>
    </row>
    <row r="1521" spans="53:53" x14ac:dyDescent="0.15">
      <c r="BA1521" s="3"/>
    </row>
    <row r="1522" spans="53:53" x14ac:dyDescent="0.15">
      <c r="BA1522" s="3"/>
    </row>
    <row r="1523" spans="53:53" x14ac:dyDescent="0.15">
      <c r="BA1523" s="3"/>
    </row>
    <row r="1524" spans="53:53" x14ac:dyDescent="0.15">
      <c r="BA1524" s="3"/>
    </row>
    <row r="1525" spans="53:53" x14ac:dyDescent="0.15">
      <c r="BA1525" s="3"/>
    </row>
    <row r="1526" spans="53:53" x14ac:dyDescent="0.15">
      <c r="BA1526" s="3"/>
    </row>
    <row r="1527" spans="53:53" x14ac:dyDescent="0.15">
      <c r="BA1527" s="3"/>
    </row>
    <row r="1528" spans="53:53" x14ac:dyDescent="0.15">
      <c r="BA1528" s="3"/>
    </row>
    <row r="1529" spans="53:53" x14ac:dyDescent="0.15">
      <c r="BA1529" s="3"/>
    </row>
    <row r="1530" spans="53:53" x14ac:dyDescent="0.15">
      <c r="BA1530" s="3"/>
    </row>
    <row r="1531" spans="53:53" x14ac:dyDescent="0.15">
      <c r="BA1531" s="3"/>
    </row>
    <row r="1532" spans="53:53" x14ac:dyDescent="0.15">
      <c r="BA1532" s="3"/>
    </row>
    <row r="1533" spans="53:53" x14ac:dyDescent="0.15">
      <c r="BA1533" s="3"/>
    </row>
    <row r="1534" spans="53:53" x14ac:dyDescent="0.15">
      <c r="BA1534" s="3"/>
    </row>
    <row r="1535" spans="53:53" x14ac:dyDescent="0.15">
      <c r="BA1535" s="3"/>
    </row>
    <row r="1536" spans="53:53" x14ac:dyDescent="0.15">
      <c r="BA1536" s="3"/>
    </row>
    <row r="1537" spans="53:53" x14ac:dyDescent="0.15">
      <c r="BA1537" s="3"/>
    </row>
    <row r="1538" spans="53:53" x14ac:dyDescent="0.15">
      <c r="BA1538" s="3"/>
    </row>
    <row r="1539" spans="53:53" x14ac:dyDescent="0.15">
      <c r="BA1539" s="3"/>
    </row>
    <row r="1540" spans="53:53" x14ac:dyDescent="0.15">
      <c r="BA1540" s="3"/>
    </row>
    <row r="1541" spans="53:53" x14ac:dyDescent="0.15">
      <c r="BA1541" s="3"/>
    </row>
    <row r="1542" spans="53:53" x14ac:dyDescent="0.15">
      <c r="BA1542" s="3"/>
    </row>
    <row r="1543" spans="53:53" x14ac:dyDescent="0.15">
      <c r="BA1543" s="3"/>
    </row>
    <row r="1544" spans="53:53" x14ac:dyDescent="0.15">
      <c r="BA1544" s="3"/>
    </row>
    <row r="1545" spans="53:53" x14ac:dyDescent="0.15">
      <c r="BA1545" s="3"/>
    </row>
    <row r="1546" spans="53:53" x14ac:dyDescent="0.15">
      <c r="BA1546" s="3"/>
    </row>
    <row r="1547" spans="53:53" x14ac:dyDescent="0.15">
      <c r="BA1547" s="3"/>
    </row>
    <row r="1548" spans="53:53" x14ac:dyDescent="0.15">
      <c r="BA1548" s="3"/>
    </row>
    <row r="1549" spans="53:53" x14ac:dyDescent="0.15">
      <c r="BA1549" s="3"/>
    </row>
    <row r="1550" spans="53:53" x14ac:dyDescent="0.15">
      <c r="BA1550" s="3"/>
    </row>
    <row r="1551" spans="53:53" x14ac:dyDescent="0.15">
      <c r="BA1551" s="3"/>
    </row>
    <row r="1552" spans="53:53" x14ac:dyDescent="0.15">
      <c r="BA1552" s="3"/>
    </row>
    <row r="1553" spans="53:53" x14ac:dyDescent="0.15">
      <c r="BA1553" s="3"/>
    </row>
    <row r="1554" spans="53:53" x14ac:dyDescent="0.15">
      <c r="BA1554" s="3"/>
    </row>
    <row r="1555" spans="53:53" x14ac:dyDescent="0.15">
      <c r="BA1555" s="3"/>
    </row>
    <row r="1556" spans="53:53" x14ac:dyDescent="0.15">
      <c r="BA1556" s="3"/>
    </row>
    <row r="1557" spans="53:53" x14ac:dyDescent="0.15">
      <c r="BA1557" s="3"/>
    </row>
    <row r="1558" spans="53:53" x14ac:dyDescent="0.15">
      <c r="BA1558" s="3"/>
    </row>
    <row r="1559" spans="53:53" x14ac:dyDescent="0.15">
      <c r="BA1559" s="3"/>
    </row>
    <row r="1560" spans="53:53" x14ac:dyDescent="0.15">
      <c r="BA1560" s="3"/>
    </row>
    <row r="1561" spans="53:53" x14ac:dyDescent="0.15">
      <c r="BA1561" s="3"/>
    </row>
    <row r="1562" spans="53:53" x14ac:dyDescent="0.15">
      <c r="BA1562" s="3"/>
    </row>
  </sheetData>
  <mergeCells count="464">
    <mergeCell ref="A77:D77"/>
    <mergeCell ref="E77:I77"/>
    <mergeCell ref="J77:M77"/>
    <mergeCell ref="K8:K9"/>
    <mergeCell ref="L8:L9"/>
    <mergeCell ref="M8:M9"/>
    <mergeCell ref="N8:Q9"/>
    <mergeCell ref="R8:AB9"/>
    <mergeCell ref="O5:O6"/>
    <mergeCell ref="P5:AL6"/>
    <mergeCell ref="A13:C14"/>
    <mergeCell ref="D13:H14"/>
    <mergeCell ref="I13:M14"/>
    <mergeCell ref="A23:B23"/>
    <mergeCell ref="D23:H24"/>
    <mergeCell ref="I23:M24"/>
    <mergeCell ref="A27:B27"/>
    <mergeCell ref="D27:H28"/>
    <mergeCell ref="I27:M28"/>
    <mergeCell ref="A31:B31"/>
    <mergeCell ref="D31:H32"/>
    <mergeCell ref="I31:M32"/>
    <mergeCell ref="D33:H34"/>
    <mergeCell ref="I33:M34"/>
    <mergeCell ref="AQ5:AS6"/>
    <mergeCell ref="A8:C9"/>
    <mergeCell ref="D8:D9"/>
    <mergeCell ref="E8:E9"/>
    <mergeCell ref="F8:F9"/>
    <mergeCell ref="G8:G9"/>
    <mergeCell ref="H8:H9"/>
    <mergeCell ref="I8:I9"/>
    <mergeCell ref="A5:E6"/>
    <mergeCell ref="I5:J6"/>
    <mergeCell ref="K5:K6"/>
    <mergeCell ref="L5:L6"/>
    <mergeCell ref="M5:M6"/>
    <mergeCell ref="N5:N6"/>
    <mergeCell ref="AT10:BA10"/>
    <mergeCell ref="A11:C11"/>
    <mergeCell ref="D11:M11"/>
    <mergeCell ref="N11:Q11"/>
    <mergeCell ref="R11:AB11"/>
    <mergeCell ref="AC11:AF11"/>
    <mergeCell ref="AG11:AQ11"/>
    <mergeCell ref="AL8:AL9"/>
    <mergeCell ref="AM8:AM9"/>
    <mergeCell ref="AN8:AQ9"/>
    <mergeCell ref="AR8:BA9"/>
    <mergeCell ref="A10:C10"/>
    <mergeCell ref="N10:Q10"/>
    <mergeCell ref="R10:AB10"/>
    <mergeCell ref="AC10:AF10"/>
    <mergeCell ref="AG10:AQ10"/>
    <mergeCell ref="AR10:AS10"/>
    <mergeCell ref="AC8:AF9"/>
    <mergeCell ref="AG8:AG9"/>
    <mergeCell ref="AH8:AH9"/>
    <mergeCell ref="AI8:AI9"/>
    <mergeCell ref="AJ8:AJ9"/>
    <mergeCell ref="AK8:AK9"/>
    <mergeCell ref="J8:J9"/>
    <mergeCell ref="AT13:AU14"/>
    <mergeCell ref="A15:B15"/>
    <mergeCell ref="D15:H16"/>
    <mergeCell ref="I15:M16"/>
    <mergeCell ref="AT15:AU15"/>
    <mergeCell ref="AT16:AU16"/>
    <mergeCell ref="A19:B19"/>
    <mergeCell ref="D19:H20"/>
    <mergeCell ref="I19:M20"/>
    <mergeCell ref="AT19:AU19"/>
    <mergeCell ref="AT20:AU20"/>
    <mergeCell ref="A17:B17"/>
    <mergeCell ref="D17:H18"/>
    <mergeCell ref="I17:M18"/>
    <mergeCell ref="AT17:AU17"/>
    <mergeCell ref="AT18:AU18"/>
    <mergeCell ref="A16:B16"/>
    <mergeCell ref="A18:B18"/>
    <mergeCell ref="A20:B20"/>
    <mergeCell ref="D25:H26"/>
    <mergeCell ref="I25:M26"/>
    <mergeCell ref="AT25:AU25"/>
    <mergeCell ref="AT26:AU26"/>
    <mergeCell ref="AT23:AU23"/>
    <mergeCell ref="AT24:AU24"/>
    <mergeCell ref="A21:B21"/>
    <mergeCell ref="D21:H22"/>
    <mergeCell ref="I21:M22"/>
    <mergeCell ref="AT21:AU21"/>
    <mergeCell ref="AT22:AU22"/>
    <mergeCell ref="A22:B22"/>
    <mergeCell ref="A24:B24"/>
    <mergeCell ref="A26:B26"/>
    <mergeCell ref="A25:B25"/>
    <mergeCell ref="AT31:AU31"/>
    <mergeCell ref="AT32:AU32"/>
    <mergeCell ref="A29:B29"/>
    <mergeCell ref="D29:H30"/>
    <mergeCell ref="I29:M30"/>
    <mergeCell ref="AT29:AU29"/>
    <mergeCell ref="AT30:AU30"/>
    <mergeCell ref="A32:B32"/>
    <mergeCell ref="AT27:AU27"/>
    <mergeCell ref="AT28:AU28"/>
    <mergeCell ref="A28:B28"/>
    <mergeCell ref="A30:B30"/>
    <mergeCell ref="AT33:AU33"/>
    <mergeCell ref="AT34:AU34"/>
    <mergeCell ref="A35:B35"/>
    <mergeCell ref="D35:H36"/>
    <mergeCell ref="I35:M36"/>
    <mergeCell ref="AT35:AU35"/>
    <mergeCell ref="AT36:AU36"/>
    <mergeCell ref="A39:B39"/>
    <mergeCell ref="D39:H40"/>
    <mergeCell ref="I39:M40"/>
    <mergeCell ref="AT39:AU39"/>
    <mergeCell ref="AT40:AU40"/>
    <mergeCell ref="A37:B37"/>
    <mergeCell ref="D37:H38"/>
    <mergeCell ref="I37:M38"/>
    <mergeCell ref="AT37:AU37"/>
    <mergeCell ref="AT38:AU38"/>
    <mergeCell ref="A33:B33"/>
    <mergeCell ref="A34:B34"/>
    <mergeCell ref="A36:B36"/>
    <mergeCell ref="A38:B38"/>
    <mergeCell ref="A40:B40"/>
    <mergeCell ref="D43:H44"/>
    <mergeCell ref="I43:M44"/>
    <mergeCell ref="AT43:AU43"/>
    <mergeCell ref="AT44:AU44"/>
    <mergeCell ref="A41:B41"/>
    <mergeCell ref="D41:H42"/>
    <mergeCell ref="I41:M42"/>
    <mergeCell ref="AT41:AU41"/>
    <mergeCell ref="AT42:AU42"/>
    <mergeCell ref="A42:B42"/>
    <mergeCell ref="A44:B44"/>
    <mergeCell ref="A43:B43"/>
    <mergeCell ref="B47:BA47"/>
    <mergeCell ref="B50:E50"/>
    <mergeCell ref="F50:K50"/>
    <mergeCell ref="L50:N50"/>
    <mergeCell ref="O50:P50"/>
    <mergeCell ref="Q50:S50"/>
    <mergeCell ref="U50:W50"/>
    <mergeCell ref="X50:Z50"/>
    <mergeCell ref="AA50:AC50"/>
    <mergeCell ref="AD50:AF50"/>
    <mergeCell ref="B51:E51"/>
    <mergeCell ref="F51:K51"/>
    <mergeCell ref="L51:N51"/>
    <mergeCell ref="O51:P51"/>
    <mergeCell ref="R51:S51"/>
    <mergeCell ref="U51:W51"/>
    <mergeCell ref="X51:Z51"/>
    <mergeCell ref="AA51:AC51"/>
    <mergeCell ref="AD51:AF51"/>
    <mergeCell ref="O52:P52"/>
    <mergeCell ref="R52:S52"/>
    <mergeCell ref="U52:W52"/>
    <mergeCell ref="X52:Z52"/>
    <mergeCell ref="AA52:AC52"/>
    <mergeCell ref="AG51:AI51"/>
    <mergeCell ref="BB50:BC50"/>
    <mergeCell ref="AG50:AI50"/>
    <mergeCell ref="AJ50:AL50"/>
    <mergeCell ref="AM50:AN50"/>
    <mergeCell ref="AO50:AQ50"/>
    <mergeCell ref="AV50:AX50"/>
    <mergeCell ref="AY50:BA50"/>
    <mergeCell ref="AY51:BA51"/>
    <mergeCell ref="BB51:BC51"/>
    <mergeCell ref="AJ51:AL51"/>
    <mergeCell ref="AM51:AN51"/>
    <mergeCell ref="AO51:AQ51"/>
    <mergeCell ref="AS51:AU51"/>
    <mergeCell ref="AV51:AX51"/>
    <mergeCell ref="AV52:AX52"/>
    <mergeCell ref="AY52:BA52"/>
    <mergeCell ref="BB52:BC52"/>
    <mergeCell ref="B53:E53"/>
    <mergeCell ref="F53:K53"/>
    <mergeCell ref="L53:N53"/>
    <mergeCell ref="O53:P53"/>
    <mergeCell ref="R53:S53"/>
    <mergeCell ref="U53:W53"/>
    <mergeCell ref="X53:Z53"/>
    <mergeCell ref="AD52:AF52"/>
    <mergeCell ref="AG52:AI52"/>
    <mergeCell ref="AJ52:AL52"/>
    <mergeCell ref="AM52:AN52"/>
    <mergeCell ref="AO52:AQ52"/>
    <mergeCell ref="AS52:AU52"/>
    <mergeCell ref="AS53:AU53"/>
    <mergeCell ref="AV53:AX53"/>
    <mergeCell ref="AY53:BA53"/>
    <mergeCell ref="BB53:BC53"/>
    <mergeCell ref="AJ53:AL53"/>
    <mergeCell ref="AM53:AN53"/>
    <mergeCell ref="AO53:AQ53"/>
    <mergeCell ref="B52:E52"/>
    <mergeCell ref="F52:K52"/>
    <mergeCell ref="L52:N52"/>
    <mergeCell ref="B54:E54"/>
    <mergeCell ref="F54:K54"/>
    <mergeCell ref="L54:N54"/>
    <mergeCell ref="O54:P54"/>
    <mergeCell ref="R54:S54"/>
    <mergeCell ref="U54:W54"/>
    <mergeCell ref="AA53:AC53"/>
    <mergeCell ref="AD53:AF53"/>
    <mergeCell ref="AG53:AI53"/>
    <mergeCell ref="AO54:AQ54"/>
    <mergeCell ref="AS54:AU54"/>
    <mergeCell ref="AV54:AX54"/>
    <mergeCell ref="AY54:BA54"/>
    <mergeCell ref="BB54:BC54"/>
    <mergeCell ref="B55:E55"/>
    <mergeCell ref="F55:K55"/>
    <mergeCell ref="L55:N55"/>
    <mergeCell ref="O55:P55"/>
    <mergeCell ref="R55:S55"/>
    <mergeCell ref="X54:Z54"/>
    <mergeCell ref="AA54:AC54"/>
    <mergeCell ref="AD54:AF54"/>
    <mergeCell ref="AG54:AI54"/>
    <mergeCell ref="AJ54:AL54"/>
    <mergeCell ref="AM54:AN54"/>
    <mergeCell ref="AM55:AN55"/>
    <mergeCell ref="AO55:AQ55"/>
    <mergeCell ref="AS55:AU55"/>
    <mergeCell ref="AV55:AX55"/>
    <mergeCell ref="AY55:BA55"/>
    <mergeCell ref="BB55:BC55"/>
    <mergeCell ref="U55:W55"/>
    <mergeCell ref="X55:Z55"/>
    <mergeCell ref="AA55:AC55"/>
    <mergeCell ref="AD55:AF55"/>
    <mergeCell ref="AG55:AI55"/>
    <mergeCell ref="AJ55:AL55"/>
    <mergeCell ref="AO56:AQ56"/>
    <mergeCell ref="AS56:AU56"/>
    <mergeCell ref="AV56:AX56"/>
    <mergeCell ref="AY56:BA56"/>
    <mergeCell ref="BB56:BC56"/>
    <mergeCell ref="AJ56:AL56"/>
    <mergeCell ref="AM56:AN56"/>
    <mergeCell ref="B57:E57"/>
    <mergeCell ref="F57:K57"/>
    <mergeCell ref="L57:N57"/>
    <mergeCell ref="O57:P57"/>
    <mergeCell ref="R57:S57"/>
    <mergeCell ref="X56:Z56"/>
    <mergeCell ref="AA56:AC56"/>
    <mergeCell ref="AD56:AF56"/>
    <mergeCell ref="AG56:AI56"/>
    <mergeCell ref="B56:E56"/>
    <mergeCell ref="F56:K56"/>
    <mergeCell ref="L56:N56"/>
    <mergeCell ref="O56:P56"/>
    <mergeCell ref="R56:S56"/>
    <mergeCell ref="U56:W56"/>
    <mergeCell ref="AM57:AN57"/>
    <mergeCell ref="AO57:AQ57"/>
    <mergeCell ref="AS57:AU57"/>
    <mergeCell ref="AV57:AX57"/>
    <mergeCell ref="AY57:BA57"/>
    <mergeCell ref="BB57:BC57"/>
    <mergeCell ref="U57:W57"/>
    <mergeCell ref="X57:Z57"/>
    <mergeCell ref="AA57:AC57"/>
    <mergeCell ref="AD57:AF57"/>
    <mergeCell ref="AG57:AI57"/>
    <mergeCell ref="AJ57:AL57"/>
    <mergeCell ref="AG58:AI58"/>
    <mergeCell ref="AJ58:AL58"/>
    <mergeCell ref="AM58:AN58"/>
    <mergeCell ref="B58:E58"/>
    <mergeCell ref="F58:K58"/>
    <mergeCell ref="L58:N58"/>
    <mergeCell ref="O58:P58"/>
    <mergeCell ref="R58:S58"/>
    <mergeCell ref="U58:W58"/>
    <mergeCell ref="F59:K59"/>
    <mergeCell ref="L59:N59"/>
    <mergeCell ref="O59:P59"/>
    <mergeCell ref="R59:S59"/>
    <mergeCell ref="U59:W59"/>
    <mergeCell ref="X59:Z59"/>
    <mergeCell ref="X58:Z58"/>
    <mergeCell ref="AA58:AC58"/>
    <mergeCell ref="AD58:AF58"/>
    <mergeCell ref="AJ59:AL59"/>
    <mergeCell ref="AM59:AN59"/>
    <mergeCell ref="AO59:AQ59"/>
    <mergeCell ref="AS59:AU59"/>
    <mergeCell ref="AV59:AX59"/>
    <mergeCell ref="AY59:BA59"/>
    <mergeCell ref="AO58:AQ58"/>
    <mergeCell ref="AS58:AU58"/>
    <mergeCell ref="AV58:AX58"/>
    <mergeCell ref="AY58:BA58"/>
    <mergeCell ref="AO60:AQ60"/>
    <mergeCell ref="AS60:AU60"/>
    <mergeCell ref="AV60:AX60"/>
    <mergeCell ref="AY60:BA60"/>
    <mergeCell ref="BB60:BC60"/>
    <mergeCell ref="B61:E61"/>
    <mergeCell ref="F61:K61"/>
    <mergeCell ref="L61:N61"/>
    <mergeCell ref="O61:P61"/>
    <mergeCell ref="R61:S61"/>
    <mergeCell ref="X60:Z60"/>
    <mergeCell ref="AA60:AC60"/>
    <mergeCell ref="AD60:AF60"/>
    <mergeCell ref="AG60:AI60"/>
    <mergeCell ref="AJ60:AL60"/>
    <mergeCell ref="AM60:AN60"/>
    <mergeCell ref="B60:E60"/>
    <mergeCell ref="F60:K60"/>
    <mergeCell ref="L60:N60"/>
    <mergeCell ref="O60:P60"/>
    <mergeCell ref="R60:S60"/>
    <mergeCell ref="U60:W60"/>
    <mergeCell ref="AM61:AN61"/>
    <mergeCell ref="AO61:AQ61"/>
    <mergeCell ref="AS61:AU61"/>
    <mergeCell ref="AV61:AX61"/>
    <mergeCell ref="AY61:BA61"/>
    <mergeCell ref="BB61:BC61"/>
    <mergeCell ref="U61:W61"/>
    <mergeCell ref="X61:Z61"/>
    <mergeCell ref="AA61:AC61"/>
    <mergeCell ref="AD61:AF61"/>
    <mergeCell ref="AG61:AI61"/>
    <mergeCell ref="AJ61:AL61"/>
    <mergeCell ref="AO62:AQ62"/>
    <mergeCell ref="AS62:AU62"/>
    <mergeCell ref="AV62:AX62"/>
    <mergeCell ref="AY62:BA62"/>
    <mergeCell ref="BB62:BC62"/>
    <mergeCell ref="B63:E63"/>
    <mergeCell ref="F63:K63"/>
    <mergeCell ref="L63:N63"/>
    <mergeCell ref="O63:P63"/>
    <mergeCell ref="R63:S63"/>
    <mergeCell ref="X62:Z62"/>
    <mergeCell ref="AA62:AC62"/>
    <mergeCell ref="AD62:AF62"/>
    <mergeCell ref="AG62:AI62"/>
    <mergeCell ref="AJ62:AL62"/>
    <mergeCell ref="AM62:AN62"/>
    <mergeCell ref="B62:E62"/>
    <mergeCell ref="F62:K62"/>
    <mergeCell ref="L62:N62"/>
    <mergeCell ref="O62:P62"/>
    <mergeCell ref="R62:S62"/>
    <mergeCell ref="U62:W62"/>
    <mergeCell ref="AM63:AN63"/>
    <mergeCell ref="AO63:AQ63"/>
    <mergeCell ref="AS63:AU63"/>
    <mergeCell ref="AV63:AX63"/>
    <mergeCell ref="AY63:BA63"/>
    <mergeCell ref="B64:E64"/>
    <mergeCell ref="F64:K64"/>
    <mergeCell ref="L64:N64"/>
    <mergeCell ref="O64:P64"/>
    <mergeCell ref="R64:S64"/>
    <mergeCell ref="U63:W63"/>
    <mergeCell ref="X63:Z63"/>
    <mergeCell ref="AA63:AC63"/>
    <mergeCell ref="AD63:AF63"/>
    <mergeCell ref="AG63:AI63"/>
    <mergeCell ref="AJ63:AL63"/>
    <mergeCell ref="AM64:AN64"/>
    <mergeCell ref="AO64:AQ64"/>
    <mergeCell ref="AS64:AU64"/>
    <mergeCell ref="AV64:AX64"/>
    <mergeCell ref="AY64:BA64"/>
    <mergeCell ref="AG64:AI64"/>
    <mergeCell ref="AJ64:AL64"/>
    <mergeCell ref="F65:K65"/>
    <mergeCell ref="L65:N65"/>
    <mergeCell ref="O65:P65"/>
    <mergeCell ref="R65:S65"/>
    <mergeCell ref="U64:W64"/>
    <mergeCell ref="X64:Z64"/>
    <mergeCell ref="AA64:AC64"/>
    <mergeCell ref="AD64:AF64"/>
    <mergeCell ref="U66:W66"/>
    <mergeCell ref="X66:Z66"/>
    <mergeCell ref="AA66:AC66"/>
    <mergeCell ref="AM65:AN65"/>
    <mergeCell ref="AO65:AQ65"/>
    <mergeCell ref="AS65:AU65"/>
    <mergeCell ref="AV65:AX65"/>
    <mergeCell ref="AY65:BA65"/>
    <mergeCell ref="B66:E66"/>
    <mergeCell ref="F66:K66"/>
    <mergeCell ref="L66:N66"/>
    <mergeCell ref="O66:P66"/>
    <mergeCell ref="R66:S66"/>
    <mergeCell ref="U65:W65"/>
    <mergeCell ref="X65:Z65"/>
    <mergeCell ref="AA65:AC65"/>
    <mergeCell ref="AD65:AF65"/>
    <mergeCell ref="AG65:AI65"/>
    <mergeCell ref="AJ65:AL65"/>
    <mergeCell ref="AM66:AN66"/>
    <mergeCell ref="AO66:AQ66"/>
    <mergeCell ref="AS66:AU66"/>
    <mergeCell ref="AV66:AX66"/>
    <mergeCell ref="AD66:AF66"/>
    <mergeCell ref="AG66:AI66"/>
    <mergeCell ref="AJ66:AL66"/>
    <mergeCell ref="B65:E65"/>
    <mergeCell ref="AO67:AQ67"/>
    <mergeCell ref="AS67:AU67"/>
    <mergeCell ref="AV67:AX67"/>
    <mergeCell ref="A68:K68"/>
    <mergeCell ref="L68:N68"/>
    <mergeCell ref="O68:S68"/>
    <mergeCell ref="U68:W68"/>
    <mergeCell ref="X68:Z68"/>
    <mergeCell ref="AA68:AC68"/>
    <mergeCell ref="AD68:AF68"/>
    <mergeCell ref="X67:Z67"/>
    <mergeCell ref="AA67:AC67"/>
    <mergeCell ref="AD67:AF67"/>
    <mergeCell ref="AG67:AI67"/>
    <mergeCell ref="AJ67:AL67"/>
    <mergeCell ref="AM67:AN67"/>
    <mergeCell ref="B67:E67"/>
    <mergeCell ref="F67:K67"/>
    <mergeCell ref="L67:N67"/>
    <mergeCell ref="O67:P67"/>
    <mergeCell ref="R67:S67"/>
    <mergeCell ref="U67:W67"/>
    <mergeCell ref="AD70:AG70"/>
    <mergeCell ref="AD71:AG71"/>
    <mergeCell ref="AD72:AG72"/>
    <mergeCell ref="AD73:AG73"/>
    <mergeCell ref="T74:Z74"/>
    <mergeCell ref="AD74:AG74"/>
    <mergeCell ref="AY68:BA68"/>
    <mergeCell ref="BB68:BC68"/>
    <mergeCell ref="A70:D70"/>
    <mergeCell ref="E70:H70"/>
    <mergeCell ref="I70:K70"/>
    <mergeCell ref="L70:O70"/>
    <mergeCell ref="P70:S70"/>
    <mergeCell ref="T70:W70"/>
    <mergeCell ref="X70:Z70"/>
    <mergeCell ref="AA70:AC70"/>
    <mergeCell ref="AG68:AI68"/>
    <mergeCell ref="AJ68:AL68"/>
    <mergeCell ref="AM68:AN68"/>
    <mergeCell ref="AO68:AQ68"/>
    <mergeCell ref="AS68:AU68"/>
    <mergeCell ref="AV68:AX68"/>
  </mergeCells>
  <phoneticPr fontId="2"/>
  <dataValidations count="16">
    <dataValidation type="list" errorStyle="information" allowBlank="1" sqref="C42 A35:B44 C34 A17:B18 C44">
      <formula1>$BL$12:$BL$101</formula1>
    </dataValidation>
    <dataValidation type="list" allowBlank="1" showInputMessage="1" showErrorMessage="1" sqref="D39:H40">
      <formula1>$BE$50:$BE$57</formula1>
    </dataValidation>
    <dataValidation type="list" allowBlank="1" showInputMessage="1" showErrorMessage="1" sqref="D43:H44">
      <formula1>$BE$58</formula1>
    </dataValidation>
    <dataValidation type="list" allowBlank="1" showInputMessage="1" showErrorMessage="1" sqref="D27 D33:H34 D31 D29">
      <formula1>$BE$20:$BE$46</formula1>
    </dataValidation>
    <dataValidation type="list" allowBlank="1" showInputMessage="1" showErrorMessage="1" sqref="B45:B47">
      <formula1>"サービス利用票別表,サービス提供票別表"</formula1>
    </dataValidation>
    <dataValidation type="list" allowBlank="1" showInputMessage="1" showErrorMessage="1" sqref="R10:AB10">
      <formula1>$BI$12:$BI$16</formula1>
    </dataValidation>
    <dataValidation type="list" allowBlank="1" showInputMessage="1" showErrorMessage="1" sqref="D41:H42">
      <formula1>$BE$51:$BE$57</formula1>
    </dataValidation>
    <dataValidation type="list" allowBlank="1" showInputMessage="1" showErrorMessage="1" sqref="D35:H38">
      <formula1>$BE$47:$BE$49</formula1>
    </dataValidation>
    <dataValidation type="list" allowBlank="1" showInputMessage="1" showErrorMessage="1" sqref="AT10:BA10">
      <formula1>$BV$10:$BV$12</formula1>
    </dataValidation>
    <dataValidation type="list" allowBlank="1" showInputMessage="1" sqref="D15:H20">
      <formula1>$BE$12:$BE$15</formula1>
    </dataValidation>
    <dataValidation type="list" allowBlank="1" showInputMessage="1" sqref="D21:H26">
      <formula1>$BE$16:$BE$19</formula1>
    </dataValidation>
    <dataValidation type="list" allowBlank="1" showInputMessage="1" showErrorMessage="1" sqref="AL8:AL9">
      <formula1>"1,2,3,4,5,6,7,8,9,10,11,12,13,14,15,16,17,18,19,20,21,22,23,24,25,26,27,28,29,30,31"</formula1>
    </dataValidation>
    <dataValidation type="list" allowBlank="1" showInputMessage="1" showErrorMessage="1" sqref="A5:E6">
      <formula1>"認定済,申請中"</formula1>
    </dataValidation>
    <dataValidation type="list" allowBlank="1" sqref="M5:M6 AJ8:AJ9">
      <formula1>"1,2,3,4,5,6,7,8,9,10,11,12"</formula1>
    </dataValidation>
    <dataValidation type="list" allowBlank="1" sqref="K5:K6 AH8:AH9">
      <formula1>$BW$10:$BW$14</formula1>
    </dataValidation>
    <dataValidation type="list" errorStyle="information" allowBlank="1" sqref="A15:B16 C24 A19:B34">
      <formula1>$BL$12:$BL$108</formula1>
    </dataValidation>
  </dataValidations>
  <printOptions horizontalCentered="1" verticalCentered="1"/>
  <pageMargins left="0.2" right="0.2" top="3.937007874015748E-2" bottom="3.937007874015748E-2" header="0.19685039370078741" footer="0.19685039370078741"/>
  <pageSetup paperSize="9" orientation="landscape" errors="blank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C13"/>
  <sheetViews>
    <sheetView workbookViewId="0">
      <selection activeCell="E14" sqref="E14"/>
    </sheetView>
  </sheetViews>
  <sheetFormatPr defaultRowHeight="13.5" x14ac:dyDescent="0.15"/>
  <sheetData>
    <row r="9" spans="3:3" x14ac:dyDescent="0.15">
      <c r="C9">
        <v>1</v>
      </c>
    </row>
    <row r="10" spans="3:3" x14ac:dyDescent="0.15">
      <c r="C10">
        <v>2</v>
      </c>
    </row>
    <row r="11" spans="3:3" x14ac:dyDescent="0.15">
      <c r="C11">
        <v>3</v>
      </c>
    </row>
    <row r="12" spans="3:3" x14ac:dyDescent="0.15">
      <c r="C12">
        <v>4</v>
      </c>
    </row>
    <row r="13" spans="3:3" x14ac:dyDescent="0.15">
      <c r="C13">
        <v>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入力方法および注意点</vt:lpstr>
      <vt:lpstr>通所型サービス(計算式あり）</vt:lpstr>
      <vt:lpstr>通所型サービス(計算式なし)</vt:lpstr>
      <vt:lpstr>Sheet1</vt:lpstr>
      <vt:lpstr>'通所型サービス(計算式あり）'!Print_Area</vt:lpstr>
      <vt:lpstr>'通所型サービス(計算式なし)'!Print_Area</vt:lpstr>
      <vt:lpstr>入力方法および注意点!Print_Area</vt:lpstr>
    </vt:vector>
  </TitlesOfParts>
  <Company>クローバーケアステーション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インターネットインフィニティー</dc:creator>
  <cp:lastModifiedBy>uruma0580</cp:lastModifiedBy>
  <cp:lastPrinted>2017-10-30T02:51:29Z</cp:lastPrinted>
  <dcterms:created xsi:type="dcterms:W3CDTF">2005-07-14T04:25:18Z</dcterms:created>
  <dcterms:modified xsi:type="dcterms:W3CDTF">2021-11-25T02:45:36Z</dcterms:modified>
</cp:coreProperties>
</file>