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0" windowWidth="15360" windowHeight="8985" tabRatio="819" activeTab="1"/>
  </bookViews>
  <sheets>
    <sheet name="入力方法および注意点" sheetId="29" r:id="rId1"/>
    <sheet name="訪問型サービス（計算式あり）" sheetId="23" r:id="rId2"/>
    <sheet name="訪問型サービス（直接入力）" sheetId="31" r:id="rId3"/>
  </sheets>
  <definedNames>
    <definedName name="_xlnm.Print_Area" localSheetId="1">'訪問型サービス（計算式あり）'!$A$1:$AW$64</definedName>
    <definedName name="_xlnm.Print_Area" localSheetId="2">'訪問型サービス（直接入力）'!$A$1:$AW$64</definedName>
  </definedNames>
  <calcPr calcId="145621"/>
</workbook>
</file>

<file path=xl/calcChain.xml><?xml version="1.0" encoding="utf-8"?>
<calcChain xmlns="http://schemas.openxmlformats.org/spreadsheetml/2006/main">
  <c r="T48" i="23" l="1"/>
  <c r="T47" i="23"/>
  <c r="T46" i="23"/>
  <c r="T45" i="23"/>
  <c r="T44" i="23"/>
  <c r="T43" i="23"/>
  <c r="T42" i="23"/>
  <c r="T40" i="23"/>
  <c r="T39" i="23"/>
  <c r="T38" i="23"/>
  <c r="BL54" i="31" l="1"/>
  <c r="BL53" i="31"/>
  <c r="BL52" i="31"/>
  <c r="BL51" i="31"/>
  <c r="U51" i="31"/>
  <c r="AG51" i="31" s="1"/>
  <c r="U50" i="31"/>
  <c r="AG50" i="31" s="1"/>
  <c r="BL49" i="31"/>
  <c r="U49" i="31"/>
  <c r="AG49" i="31" s="1"/>
  <c r="BL48" i="31"/>
  <c r="AO48" i="31"/>
  <c r="A48" i="31"/>
  <c r="BL47" i="31"/>
  <c r="AO47" i="31"/>
  <c r="AG47" i="31"/>
  <c r="AL47" i="31" s="1"/>
  <c r="A47" i="31"/>
  <c r="AO46" i="31"/>
  <c r="AG46" i="31"/>
  <c r="AL46" i="31" s="1"/>
  <c r="A46" i="31"/>
  <c r="BL45" i="31"/>
  <c r="AO45" i="31"/>
  <c r="AG45" i="31"/>
  <c r="AL45" i="31" s="1"/>
  <c r="A45" i="31"/>
  <c r="BL44" i="31"/>
  <c r="AO44" i="31"/>
  <c r="T44" i="31"/>
  <c r="AG44" i="31"/>
  <c r="AL44" i="31" s="1"/>
  <c r="A44" i="31"/>
  <c r="BL43" i="31"/>
  <c r="AO43" i="31"/>
  <c r="AG43" i="31"/>
  <c r="AL43" i="31" s="1"/>
  <c r="A43" i="31"/>
  <c r="BL42" i="31"/>
  <c r="AO42" i="31"/>
  <c r="A42" i="31"/>
  <c r="BL41" i="31"/>
  <c r="AO41" i="31"/>
  <c r="A41" i="31"/>
  <c r="AO40" i="31"/>
  <c r="T40" i="31"/>
  <c r="AG40" i="31"/>
  <c r="AL40" i="31" s="1"/>
  <c r="A40" i="31"/>
  <c r="BL39" i="31"/>
  <c r="AO39" i="31"/>
  <c r="AG39" i="31"/>
  <c r="AL39" i="31" s="1"/>
  <c r="A39" i="31"/>
  <c r="BL38" i="31"/>
  <c r="AO38" i="31"/>
  <c r="BB42" i="31"/>
  <c r="A38" i="31"/>
  <c r="BL37" i="31"/>
  <c r="BL36" i="31"/>
  <c r="BL35" i="31"/>
  <c r="BL34" i="31"/>
  <c r="BL33" i="31"/>
  <c r="AT33" i="31"/>
  <c r="BL32" i="31"/>
  <c r="AT32" i="31"/>
  <c r="T48" i="31" s="1"/>
  <c r="BL31" i="31"/>
  <c r="AT31" i="31"/>
  <c r="BL30" i="31"/>
  <c r="AT30" i="31"/>
  <c r="T47" i="31" s="1"/>
  <c r="BL29" i="31"/>
  <c r="AT29" i="31"/>
  <c r="BL28" i="31"/>
  <c r="AT28" i="31"/>
  <c r="T46" i="31" s="1"/>
  <c r="BL27" i="31"/>
  <c r="AT27" i="31"/>
  <c r="BL26" i="31"/>
  <c r="AT26" i="31"/>
  <c r="T45" i="31" s="1"/>
  <c r="BL25" i="31"/>
  <c r="AT25" i="31"/>
  <c r="BL24" i="31"/>
  <c r="AT24" i="31"/>
  <c r="AT23" i="31"/>
  <c r="BL22" i="31"/>
  <c r="AT22" i="31"/>
  <c r="BL21" i="31"/>
  <c r="AT21" i="31"/>
  <c r="BL20" i="31"/>
  <c r="AT20" i="31"/>
  <c r="BL19" i="31"/>
  <c r="AT19" i="31"/>
  <c r="BL18" i="31"/>
  <c r="AT18" i="31"/>
  <c r="BL17" i="31"/>
  <c r="AT17" i="31"/>
  <c r="BL16" i="31"/>
  <c r="AT16" i="31"/>
  <c r="BL15" i="31"/>
  <c r="AT15" i="31"/>
  <c r="BL14" i="31"/>
  <c r="AT14" i="31"/>
  <c r="T39" i="31" s="1"/>
  <c r="BL13" i="31"/>
  <c r="AT13" i="31"/>
  <c r="BL12" i="31"/>
  <c r="AT12" i="31"/>
  <c r="BL11" i="31"/>
  <c r="R8" i="31"/>
  <c r="O52" i="31" s="1"/>
  <c r="BL75" i="29"/>
  <c r="BL74" i="29"/>
  <c r="BL73" i="29"/>
  <c r="BL72" i="29"/>
  <c r="U72" i="29"/>
  <c r="AG72" i="29"/>
  <c r="U71" i="29"/>
  <c r="AG71" i="29"/>
  <c r="BL70" i="29"/>
  <c r="U70" i="29"/>
  <c r="AG70" i="29"/>
  <c r="BL69" i="29"/>
  <c r="AO69" i="29"/>
  <c r="O69" i="29"/>
  <c r="F69" i="29"/>
  <c r="L69" i="29"/>
  <c r="A69" i="29"/>
  <c r="BL68" i="29"/>
  <c r="AO68" i="29"/>
  <c r="F68" i="29"/>
  <c r="O68" i="29"/>
  <c r="L68" i="29"/>
  <c r="A68" i="29"/>
  <c r="AO67" i="29"/>
  <c r="F67" i="29"/>
  <c r="U67" i="29"/>
  <c r="AG67" i="29"/>
  <c r="AL67" i="29"/>
  <c r="AP67" i="29"/>
  <c r="A67" i="29"/>
  <c r="BL66" i="29"/>
  <c r="AO66" i="29"/>
  <c r="F66" i="29"/>
  <c r="O66" i="29"/>
  <c r="L66" i="29"/>
  <c r="A66" i="29"/>
  <c r="BL65" i="29"/>
  <c r="AO65" i="29"/>
  <c r="T65" i="29"/>
  <c r="F65" i="29"/>
  <c r="O65" i="29"/>
  <c r="A65" i="29"/>
  <c r="BL64" i="29"/>
  <c r="AO64" i="29"/>
  <c r="F64" i="29"/>
  <c r="L64" i="29"/>
  <c r="A64" i="29"/>
  <c r="BL63" i="29"/>
  <c r="AO63" i="29"/>
  <c r="O63" i="29"/>
  <c r="F63" i="29"/>
  <c r="L63" i="29"/>
  <c r="A63" i="29"/>
  <c r="BL62" i="29"/>
  <c r="AO62" i="29"/>
  <c r="F62" i="29"/>
  <c r="L62" i="29"/>
  <c r="A62" i="29"/>
  <c r="AO61" i="29"/>
  <c r="F61" i="29"/>
  <c r="L61" i="29"/>
  <c r="A61" i="29"/>
  <c r="BL60" i="29"/>
  <c r="AO60" i="29"/>
  <c r="F60" i="29"/>
  <c r="U60" i="29"/>
  <c r="AG60" i="29"/>
  <c r="AL60" i="29"/>
  <c r="A60" i="29"/>
  <c r="BL59" i="29"/>
  <c r="AO59" i="29"/>
  <c r="F59" i="29"/>
  <c r="L59" i="29"/>
  <c r="A59" i="29"/>
  <c r="BL58" i="29"/>
  <c r="BL57" i="29"/>
  <c r="BL56" i="29"/>
  <c r="BL55" i="29"/>
  <c r="BL54" i="29"/>
  <c r="AT54" i="29"/>
  <c r="BL53" i="29"/>
  <c r="AT53" i="29"/>
  <c r="T69" i="29"/>
  <c r="BL52" i="29"/>
  <c r="AT52" i="29"/>
  <c r="BL51" i="29"/>
  <c r="AT51" i="29"/>
  <c r="T68" i="29"/>
  <c r="BL50" i="29"/>
  <c r="AT50" i="29"/>
  <c r="BL49" i="29"/>
  <c r="AT49" i="29"/>
  <c r="T67" i="29"/>
  <c r="BL48" i="29"/>
  <c r="AT48" i="29"/>
  <c r="BL47" i="29"/>
  <c r="AT47" i="29"/>
  <c r="T66" i="29"/>
  <c r="BL46" i="29"/>
  <c r="AT46" i="29"/>
  <c r="BL45" i="29"/>
  <c r="AT45" i="29"/>
  <c r="AT44" i="29"/>
  <c r="BL43" i="29"/>
  <c r="AT43" i="29"/>
  <c r="T64" i="29"/>
  <c r="BL42" i="29"/>
  <c r="AT42" i="29"/>
  <c r="BL41" i="29"/>
  <c r="AT41" i="29"/>
  <c r="T63" i="29"/>
  <c r="BL40" i="29"/>
  <c r="AT40" i="29"/>
  <c r="BL39" i="29"/>
  <c r="AT39" i="29"/>
  <c r="T62" i="29"/>
  <c r="U62" i="29"/>
  <c r="BL38" i="29"/>
  <c r="AT38" i="29"/>
  <c r="BL37" i="29"/>
  <c r="AT37" i="29"/>
  <c r="T61" i="29"/>
  <c r="BL36" i="29"/>
  <c r="AT36" i="29"/>
  <c r="BL35" i="29"/>
  <c r="AT35" i="29"/>
  <c r="T60" i="29"/>
  <c r="BL34" i="29"/>
  <c r="AT34" i="29"/>
  <c r="BL33" i="29"/>
  <c r="AT33" i="29"/>
  <c r="T59" i="29"/>
  <c r="BL32" i="29"/>
  <c r="R29" i="29"/>
  <c r="O73" i="29"/>
  <c r="A42" i="23"/>
  <c r="A48" i="23"/>
  <c r="A47" i="23"/>
  <c r="A46" i="23"/>
  <c r="A44" i="23"/>
  <c r="A45" i="23"/>
  <c r="A38" i="23"/>
  <c r="AO47" i="23"/>
  <c r="AO46" i="23"/>
  <c r="AO45" i="23"/>
  <c r="AO44" i="23"/>
  <c r="AO43" i="23"/>
  <c r="AO42" i="23"/>
  <c r="AO41" i="23"/>
  <c r="AO40" i="23"/>
  <c r="AO39" i="23"/>
  <c r="AO38" i="23"/>
  <c r="AO48" i="23"/>
  <c r="AT33" i="23"/>
  <c r="AT32" i="23"/>
  <c r="AT31" i="23"/>
  <c r="AT30" i="23"/>
  <c r="AT29" i="23"/>
  <c r="AT28" i="23"/>
  <c r="AT27" i="23"/>
  <c r="AT26" i="23"/>
  <c r="AT25" i="23"/>
  <c r="AT24" i="23"/>
  <c r="AT23" i="23"/>
  <c r="AT22" i="23"/>
  <c r="AT21" i="23"/>
  <c r="AT20" i="23"/>
  <c r="AT19" i="23"/>
  <c r="T41" i="23" s="1"/>
  <c r="AT18" i="23"/>
  <c r="U41" i="23" s="1"/>
  <c r="AT17" i="23"/>
  <c r="AT16" i="23"/>
  <c r="AT15" i="23"/>
  <c r="AT14" i="23"/>
  <c r="AT13" i="23"/>
  <c r="AT12" i="23"/>
  <c r="F48" i="23"/>
  <c r="L48" i="23" s="1"/>
  <c r="F47" i="23"/>
  <c r="F46" i="23"/>
  <c r="L46" i="23" s="1"/>
  <c r="F45" i="23"/>
  <c r="F44" i="23"/>
  <c r="O44" i="23" s="1"/>
  <c r="F43" i="23"/>
  <c r="L43" i="23"/>
  <c r="F42" i="23"/>
  <c r="L42" i="23" s="1"/>
  <c r="F41" i="23"/>
  <c r="O41" i="23"/>
  <c r="L41" i="23"/>
  <c r="F40" i="23"/>
  <c r="L40" i="23" s="1"/>
  <c r="O40" i="23"/>
  <c r="F39" i="23"/>
  <c r="O39" i="23"/>
  <c r="U39" i="23"/>
  <c r="AG39" i="23" s="1"/>
  <c r="AL39" i="23" s="1"/>
  <c r="F38" i="23"/>
  <c r="U38" i="23" s="1"/>
  <c r="A43" i="23"/>
  <c r="A41" i="23"/>
  <c r="A40" i="23"/>
  <c r="A39" i="23"/>
  <c r="BL54" i="23"/>
  <c r="BL53" i="23"/>
  <c r="BL52" i="23"/>
  <c r="BL51" i="23"/>
  <c r="U51" i="23"/>
  <c r="AG51" i="23"/>
  <c r="U50" i="23"/>
  <c r="AG50" i="23" s="1"/>
  <c r="BL49" i="23"/>
  <c r="U49" i="23"/>
  <c r="AG49" i="23" s="1"/>
  <c r="BL48" i="23"/>
  <c r="BL47" i="23"/>
  <c r="BL45" i="23"/>
  <c r="BL44" i="23"/>
  <c r="BL43" i="23"/>
  <c r="BL42" i="23"/>
  <c r="BL41" i="23"/>
  <c r="BL39" i="23"/>
  <c r="BL38" i="23"/>
  <c r="BL37" i="23"/>
  <c r="BL36" i="23"/>
  <c r="BL35" i="23"/>
  <c r="BL34" i="23"/>
  <c r="BL33" i="23"/>
  <c r="BL32" i="23"/>
  <c r="BL31" i="23"/>
  <c r="BL30" i="23"/>
  <c r="BL29" i="23"/>
  <c r="BL28" i="23"/>
  <c r="BL27" i="23"/>
  <c r="BL26" i="23"/>
  <c r="BL25" i="23"/>
  <c r="BL24" i="23"/>
  <c r="BL22" i="23"/>
  <c r="BL21" i="23"/>
  <c r="BL20" i="23"/>
  <c r="BL19" i="23"/>
  <c r="BL18" i="23"/>
  <c r="BL17" i="23"/>
  <c r="BL16" i="23"/>
  <c r="BL15" i="23"/>
  <c r="BL14" i="23"/>
  <c r="BL13" i="23"/>
  <c r="BL12" i="23"/>
  <c r="BL11" i="23"/>
  <c r="R8" i="23"/>
  <c r="O52" i="23"/>
  <c r="L47" i="23"/>
  <c r="O43" i="23"/>
  <c r="L39" i="23"/>
  <c r="L45" i="23"/>
  <c r="U47" i="23"/>
  <c r="AG47" i="23" s="1"/>
  <c r="AL47" i="23" s="1"/>
  <c r="O47" i="23"/>
  <c r="U46" i="23"/>
  <c r="AG46" i="23" s="1"/>
  <c r="AL46" i="23" s="1"/>
  <c r="L44" i="23"/>
  <c r="O45" i="23"/>
  <c r="U45" i="23"/>
  <c r="AG45" i="23" s="1"/>
  <c r="AL45" i="23" s="1"/>
  <c r="O60" i="29"/>
  <c r="L60" i="29"/>
  <c r="U64" i="29"/>
  <c r="AG64" i="29"/>
  <c r="AL64" i="29"/>
  <c r="U65" i="29"/>
  <c r="AG65" i="29"/>
  <c r="AL65" i="29"/>
  <c r="AS65" i="29"/>
  <c r="AP65" i="29"/>
  <c r="U66" i="29"/>
  <c r="AG66" i="29"/>
  <c r="AL66" i="29"/>
  <c r="L67" i="29"/>
  <c r="O64" i="29"/>
  <c r="L65" i="29"/>
  <c r="U69" i="29"/>
  <c r="AG69" i="29"/>
  <c r="AL69" i="29"/>
  <c r="O62" i="29"/>
  <c r="O67" i="29"/>
  <c r="O38" i="23"/>
  <c r="AS69" i="29"/>
  <c r="AP69" i="29"/>
  <c r="AS60" i="29"/>
  <c r="AP60" i="29"/>
  <c r="AG62" i="29"/>
  <c r="AL62" i="29"/>
  <c r="AP64" i="29"/>
  <c r="AS64" i="29"/>
  <c r="AP66" i="29"/>
  <c r="AS66" i="29"/>
  <c r="U63" i="29"/>
  <c r="AG63" i="29"/>
  <c r="AL63" i="29"/>
  <c r="O59" i="29"/>
  <c r="AS67" i="29"/>
  <c r="U68" i="29"/>
  <c r="AG68" i="29"/>
  <c r="AL68" i="29"/>
  <c r="U61" i="29"/>
  <c r="AG61" i="29"/>
  <c r="AL61" i="29"/>
  <c r="U40" i="23"/>
  <c r="AG40" i="23"/>
  <c r="AL40" i="23"/>
  <c r="U59" i="29"/>
  <c r="O61" i="29"/>
  <c r="BB70" i="29"/>
  <c r="AP63" i="29"/>
  <c r="AS63" i="29"/>
  <c r="AP61" i="29"/>
  <c r="AS61" i="29"/>
  <c r="BB64" i="29"/>
  <c r="AG59" i="29"/>
  <c r="AL59" i="29"/>
  <c r="BE47" i="29"/>
  <c r="BB63" i="29"/>
  <c r="BB65" i="29"/>
  <c r="U73" i="29"/>
  <c r="BB71" i="29"/>
  <c r="AS62" i="29"/>
  <c r="AP62" i="29"/>
  <c r="AP68" i="29"/>
  <c r="AS68" i="29"/>
  <c r="BB69" i="29"/>
  <c r="AP59" i="29"/>
  <c r="AP73" i="29"/>
  <c r="AL73" i="29"/>
  <c r="AS59" i="29"/>
  <c r="AS73" i="29"/>
  <c r="AD73" i="29"/>
  <c r="AG73" i="29"/>
  <c r="BB73" i="29"/>
  <c r="BB74" i="29"/>
  <c r="BB75" i="29"/>
  <c r="BB76" i="29"/>
  <c r="AP47" i="23" l="1"/>
  <c r="AS47" i="23" s="1"/>
  <c r="AP44" i="31"/>
  <c r="AS44" i="31" s="1"/>
  <c r="AP46" i="31"/>
  <c r="AS46" i="31" s="1"/>
  <c r="AP45" i="31"/>
  <c r="AS45" i="31" s="1"/>
  <c r="AP47" i="31"/>
  <c r="AS47" i="31" s="1"/>
  <c r="AP39" i="31"/>
  <c r="AS39" i="31" s="1"/>
  <c r="AP43" i="31"/>
  <c r="AS43" i="31" s="1"/>
  <c r="AG42" i="31"/>
  <c r="AL42" i="31" s="1"/>
  <c r="AP40" i="31"/>
  <c r="AS40" i="31" s="1"/>
  <c r="AG38" i="31"/>
  <c r="AL38" i="31" s="1"/>
  <c r="AG41" i="31"/>
  <c r="AL41" i="31" s="1"/>
  <c r="BB44" i="31"/>
  <c r="BB43" i="31"/>
  <c r="AP39" i="23"/>
  <c r="AS39" i="23" s="1"/>
  <c r="AG41" i="23"/>
  <c r="AL41" i="23" s="1"/>
  <c r="AS40" i="23"/>
  <c r="AP46" i="23"/>
  <c r="AS46" i="23" s="1"/>
  <c r="U43" i="23"/>
  <c r="AG43" i="23" s="1"/>
  <c r="AL43" i="23" s="1"/>
  <c r="AP45" i="23"/>
  <c r="AS45" i="23" s="1"/>
  <c r="BB42" i="23"/>
  <c r="BB43" i="23"/>
  <c r="BB44" i="23"/>
  <c r="AG38" i="23"/>
  <c r="AL38" i="23" s="1"/>
  <c r="AP40" i="23"/>
  <c r="O42" i="23"/>
  <c r="O46" i="23"/>
  <c r="U42" i="23"/>
  <c r="AG42" i="23" s="1"/>
  <c r="AL42" i="23" s="1"/>
  <c r="L38" i="23"/>
  <c r="U44" i="23"/>
  <c r="AG44" i="23" s="1"/>
  <c r="AL44" i="23" s="1"/>
  <c r="BB50" i="23" l="1"/>
  <c r="U52" i="23"/>
  <c r="AD52" i="23" s="1"/>
  <c r="BB51" i="23"/>
  <c r="BB51" i="31"/>
  <c r="AP42" i="31"/>
  <c r="AS42" i="31" s="1"/>
  <c r="BB49" i="31"/>
  <c r="AP41" i="31"/>
  <c r="AS41" i="31" s="1"/>
  <c r="AP38" i="31"/>
  <c r="BB50" i="31"/>
  <c r="U52" i="31"/>
  <c r="BE26" i="31"/>
  <c r="AP44" i="23"/>
  <c r="AS44" i="23" s="1"/>
  <c r="AP41" i="23"/>
  <c r="AS41" i="23" s="1"/>
  <c r="AP38" i="23"/>
  <c r="AP43" i="23"/>
  <c r="AS43" i="23"/>
  <c r="BB49" i="23"/>
  <c r="AP42" i="23"/>
  <c r="AS42" i="23" s="1"/>
  <c r="BE26" i="23"/>
  <c r="AG52" i="23" l="1"/>
  <c r="BB55" i="31"/>
  <c r="BB54" i="31"/>
  <c r="BB53" i="31"/>
  <c r="AS38" i="31"/>
  <c r="AG52" i="31"/>
  <c r="AD52" i="31"/>
  <c r="BB55" i="23"/>
  <c r="BB53" i="23"/>
  <c r="BB54" i="23"/>
  <c r="AS38" i="23"/>
  <c r="AG48" i="31" l="1"/>
  <c r="AL48" i="31" s="1"/>
  <c r="BB57" i="31"/>
  <c r="BB56" i="31"/>
  <c r="U48" i="23"/>
  <c r="AG48" i="23" s="1"/>
  <c r="AL48" i="23" s="1"/>
  <c r="O48" i="23"/>
  <c r="BB57" i="23"/>
  <c r="BB56" i="23"/>
  <c r="AP48" i="31" l="1"/>
  <c r="AP52" i="31" s="1"/>
  <c r="AL52" i="31"/>
  <c r="AP48" i="23"/>
  <c r="AP52" i="23" s="1"/>
  <c r="AL52" i="23"/>
  <c r="AS48" i="31" l="1"/>
  <c r="AS52" i="31" s="1"/>
  <c r="AS48" i="23"/>
  <c r="AS52" i="23" s="1"/>
</calcChain>
</file>

<file path=xl/comments1.xml><?xml version="1.0" encoding="utf-8"?>
<comments xmlns="http://schemas.openxmlformats.org/spreadsheetml/2006/main">
  <authors>
    <author>uruma0479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kaigo01:最上段
サービスⅠ～Ⅲ(1月単位)を選択します。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
主要サービス(1月単位)と同様のサービス（サービス提供時間が異なる）を選択する際は、「同様」を選択してください。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kaigo01:最上段
サービスⅣ～Ⅵ(1月単位)を選択します。
</t>
        </r>
      </text>
    </comment>
    <comment ref="D45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kaigo01:桜色欄
加算(1月単位)の選択欄になります。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3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kaigo01:オレンジ色欄
処遇改善加算の専用選択欄になります。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<sst xmlns="http://schemas.openxmlformats.org/spreadsheetml/2006/main" count="773" uniqueCount="277">
  <si>
    <t>月</t>
    <rPh sb="0" eb="1">
      <t>ガツ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</si>
  <si>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</si>
  <si>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</si>
  <si>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</si>
  <si>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</si>
  <si>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～</t>
    <phoneticPr fontId="2"/>
  </si>
  <si>
    <t>認定済</t>
  </si>
  <si>
    <t>作成年月日</t>
    <rPh sb="0" eb="2">
      <t>サクセイ</t>
    </rPh>
    <rPh sb="2" eb="5">
      <t>ネンガッピ</t>
    </rPh>
    <phoneticPr fontId="2"/>
  </si>
  <si>
    <t>サービス内容</t>
    <rPh sb="4" eb="6">
      <t>ナイヨウ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</si>
  <si>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</si>
  <si>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</si>
  <si>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実績</t>
    <rPh sb="0" eb="2">
      <t>ジッセキ</t>
    </rPh>
    <phoneticPr fontId="2"/>
  </si>
  <si>
    <t>事業所番号</t>
    <rPh sb="0" eb="3">
      <t>ジギョウショ</t>
    </rPh>
    <rPh sb="3" eb="5">
      <t>バンゴウ</t>
    </rPh>
    <phoneticPr fontId="2"/>
  </si>
  <si>
    <t>うるま市</t>
    <rPh sb="3" eb="4">
      <t>シ</t>
    </rPh>
    <phoneticPr fontId="2"/>
  </si>
  <si>
    <t>事業所名</t>
    <rPh sb="0" eb="3">
      <t>ジギョウショ</t>
    </rPh>
    <rPh sb="3" eb="4">
      <t>メイ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</si>
  <si>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</si>
  <si>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</si>
  <si>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</si>
  <si>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</si>
  <si>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記録者</t>
    <rPh sb="0" eb="3">
      <t>キロクシャ</t>
    </rPh>
    <phoneticPr fontId="2"/>
  </si>
  <si>
    <t>被保険者　　番号</t>
    <rPh sb="0" eb="4">
      <t>ヒホケンシャ</t>
    </rPh>
    <rPh sb="6" eb="8">
      <t>バンゴウ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</si>
  <si>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</si>
  <si>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介護予防支援事業所および居宅支援事業所名</t>
    <rPh sb="0" eb="2">
      <t>カイゴ</t>
    </rPh>
    <rPh sb="2" eb="4">
      <t>ヨボウ</t>
    </rPh>
    <rPh sb="4" eb="6">
      <t>シエン</t>
    </rPh>
    <rPh sb="6" eb="8">
      <t>ジギョウ</t>
    </rPh>
    <rPh sb="8" eb="9">
      <t>ショ</t>
    </rPh>
    <rPh sb="12" eb="14">
      <t>キョタク</t>
    </rPh>
    <rPh sb="14" eb="16">
      <t>シエン</t>
    </rPh>
    <rPh sb="16" eb="19">
      <t>ジギョウショ</t>
    </rPh>
    <rPh sb="19" eb="20">
      <t>メイ</t>
    </rPh>
    <phoneticPr fontId="2"/>
  </si>
  <si>
    <t>被保険者　氏名</t>
    <rPh sb="0" eb="4">
      <t>ヒホケンシャ</t>
    </rPh>
    <rPh sb="5" eb="6">
      <t>シ</t>
    </rPh>
    <rPh sb="6" eb="7">
      <t>メイ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</si>
  <si>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</si>
  <si>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担当ケアマネージャー・プランナー名</t>
    <rPh sb="0" eb="2">
      <t>タントウ</t>
    </rPh>
    <rPh sb="16" eb="17">
      <t>メイ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</si>
  <si>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</si>
  <si>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</si>
  <si>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申請中</t>
    <rPh sb="0" eb="2">
      <t>シンセイ</t>
    </rPh>
    <rPh sb="2" eb="3">
      <t>チュウ</t>
    </rPh>
    <phoneticPr fontId="2"/>
  </si>
  <si>
    <t>申請中</t>
    <rPh sb="0" eb="3">
      <t>シンセイチュウ</t>
    </rPh>
    <phoneticPr fontId="2"/>
  </si>
  <si>
    <t>提供時間</t>
    <rPh sb="0" eb="2">
      <t>テイキョウ</t>
    </rPh>
    <rPh sb="2" eb="4">
      <t>ジカン</t>
    </rPh>
    <phoneticPr fontId="2"/>
  </si>
  <si>
    <t>コード</t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</si>
  <si>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</si>
  <si>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</si>
  <si>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未定</t>
    <rPh sb="0" eb="2">
      <t>ミテイ</t>
    </rPh>
    <phoneticPr fontId="2"/>
  </si>
  <si>
    <t>時間</t>
    <rPh sb="0" eb="2">
      <t>ジカン</t>
    </rPh>
    <phoneticPr fontId="2"/>
  </si>
  <si>
    <t>小計</t>
    <rPh sb="0" eb="2">
      <t>ショウケイ</t>
    </rPh>
    <phoneticPr fontId="2"/>
  </si>
  <si>
    <t>事業対象者</t>
    <rPh sb="0" eb="5">
      <t>ジギョウタイショウシャ</t>
    </rPh>
    <phoneticPr fontId="2"/>
  </si>
  <si>
    <t>事業対象者(申請有)</t>
    <rPh sb="0" eb="5">
      <t>ジギョウタイショウシャ</t>
    </rPh>
    <rPh sb="6" eb="8">
      <t>シンセイ</t>
    </rPh>
    <rPh sb="8" eb="9">
      <t>ア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</si>
  <si>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</si>
  <si>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</si>
  <si>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</si>
  <si>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</si>
  <si>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</si>
  <si>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</si>
  <si>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</si>
  <si>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</si>
  <si>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</si>
  <si>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</si>
  <si>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</si>
  <si>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訪問通所区分支給限度管理・利用者負担計算</t>
    <rPh sb="0" eb="2">
      <t>ホウモン</t>
    </rPh>
    <rPh sb="2" eb="3">
      <t>ツウ</t>
    </rPh>
    <rPh sb="3" eb="4">
      <t>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</si>
  <si>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</si>
  <si>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</si>
  <si>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サービス内容/種類</t>
    <rPh sb="4" eb="6">
      <t>ナイヨウ</t>
    </rPh>
    <rPh sb="7" eb="9">
      <t>シュルイ</t>
    </rPh>
    <phoneticPr fontId="4"/>
  </si>
  <si>
    <t>サービス　コード</t>
    <phoneticPr fontId="4"/>
  </si>
  <si>
    <t>単位数</t>
    <rPh sb="0" eb="2">
      <t>タンイ</t>
    </rPh>
    <rPh sb="2" eb="3">
      <t>スウ</t>
    </rPh>
    <phoneticPr fontId="4"/>
  </si>
  <si>
    <t>回数</t>
    <rPh sb="0" eb="2">
      <t>カイスウ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</si>
  <si>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rPh sb="14" eb="15">
      <t>スウ</t>
    </rPh>
    <phoneticPr fontId="4"/>
  </si>
  <si>
    <t>種類支給限度　　　基準内単位数</t>
    <rPh sb="0" eb="2">
      <t>シュルイ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</si>
  <si>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区分支給限度基準を超える単位数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</si>
  <si>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区分支給限度　　　基準内単位数</t>
    <rPh sb="0" eb="2">
      <t>クブン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</si>
  <si>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単位数　単価</t>
    <rPh sb="0" eb="2">
      <t>タンイ</t>
    </rPh>
    <rPh sb="2" eb="3">
      <t>スウ</t>
    </rPh>
    <rPh sb="4" eb="6">
      <t>タンカ</t>
    </rPh>
    <phoneticPr fontId="4"/>
  </si>
  <si>
    <t>　　費用総額　　　　　（保険対象分）</t>
    <rPh sb="12" eb="14">
      <t>ホケン</t>
    </rPh>
    <rPh sb="14" eb="16">
      <t>タイショウ</t>
    </rPh>
    <rPh sb="16" eb="17">
      <t>ブン</t>
    </rPh>
    <phoneticPr fontId="4"/>
  </si>
  <si>
    <t>給付率％</t>
    <rPh sb="0" eb="2">
      <t>キュウフ</t>
    </rPh>
    <rPh sb="2" eb="3">
      <t>リツ</t>
    </rPh>
    <phoneticPr fontId="4"/>
  </si>
  <si>
    <t>保険給付額</t>
    <rPh sb="0" eb="2">
      <t>ホケン</t>
    </rPh>
    <rPh sb="2" eb="4">
      <t>キュウフ</t>
    </rPh>
    <rPh sb="4" eb="5">
      <t>ガク</t>
    </rPh>
    <phoneticPr fontId="4"/>
  </si>
  <si>
    <t>　利用者負担　　（全額負担分）</t>
    <rPh sb="1" eb="4">
      <t>リヨウシャ</t>
    </rPh>
    <rPh sb="4" eb="6">
      <t>フタン</t>
    </rPh>
    <rPh sb="9" eb="11">
      <t>ゼンガク</t>
    </rPh>
    <rPh sb="11" eb="13">
      <t>フタン</t>
    </rPh>
    <rPh sb="13" eb="14">
      <t>ブン</t>
    </rPh>
    <phoneticPr fontId="4"/>
  </si>
  <si>
    <t>区分支給限度基準額（単位）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2">
      <t>タンイ</t>
    </rPh>
    <phoneticPr fontId="4"/>
  </si>
  <si>
    <t>合計</t>
    <rPh sb="0" eb="2">
      <t>ゴウケイ</t>
    </rPh>
    <phoneticPr fontId="4"/>
  </si>
  <si>
    <t>種類別支給限度管理</t>
    <rPh sb="0" eb="2">
      <t>シュルイ</t>
    </rPh>
    <rPh sb="2" eb="3">
      <t>ベツ</t>
    </rPh>
    <rPh sb="3" eb="5">
      <t>シキュウ</t>
    </rPh>
    <rPh sb="5" eb="7">
      <t>ゲンド</t>
    </rPh>
    <rPh sb="7" eb="9">
      <t>カンリ</t>
    </rPh>
    <phoneticPr fontId="4"/>
  </si>
  <si>
    <t>サービス種類</t>
    <rPh sb="4" eb="6">
      <t>シュルイ</t>
    </rPh>
    <phoneticPr fontId="4"/>
  </si>
  <si>
    <t>種類支給限度　　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</si>
  <si>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合計単位数</t>
    <rPh sb="0" eb="2">
      <t>ゴウケイ</t>
    </rPh>
    <rPh sb="2" eb="5">
      <t>タンイスウ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</si>
  <si>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</si>
  <si>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1">
      <t>ツウ</t>
    </rPh>
    <rPh sb="1" eb="2">
      <t>ショ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</si>
  <si>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</si>
  <si>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通所リハビリテーション</t>
    <rPh sb="0" eb="1">
      <t>ツウ</t>
    </rPh>
    <rPh sb="1" eb="2">
      <t>ショ</t>
    </rPh>
    <phoneticPr fontId="4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</si>
  <si>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4"/>
  </si>
  <si>
    <t>訪問リハビリテーション</t>
    <rPh sb="0" eb="2">
      <t>ホウモン</t>
    </rPh>
    <phoneticPr fontId="4"/>
  </si>
  <si>
    <t>短所入所区分支給限度管理・利用者負担計算</t>
    <rPh sb="0" eb="2">
      <t>タンショ</t>
    </rPh>
    <rPh sb="2" eb="4">
      <t>ニュウショ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</si>
  <si>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区分支給限度基準額（日）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1">
      <t>ヒ</t>
    </rPh>
    <phoneticPr fontId="4"/>
  </si>
  <si>
    <t>前月までの利用日数</t>
    <rPh sb="0" eb="1">
      <t>ゼン</t>
    </rPh>
    <rPh sb="1" eb="2">
      <t>ツキ</t>
    </rPh>
    <rPh sb="5" eb="7">
      <t>リヨウ</t>
    </rPh>
    <rPh sb="7" eb="9">
      <t>ニッスウ</t>
    </rPh>
    <phoneticPr fontId="4"/>
  </si>
  <si>
    <t>当月の計画利用日数</t>
    <rPh sb="0" eb="1">
      <t>トウ</t>
    </rPh>
    <rPh sb="1" eb="2">
      <t>ツキ</t>
    </rPh>
    <rPh sb="3" eb="5">
      <t>ケイカク</t>
    </rPh>
    <rPh sb="5" eb="7">
      <t>リヨウ</t>
    </rPh>
    <rPh sb="7" eb="9">
      <t>ニッスウ</t>
    </rPh>
    <phoneticPr fontId="4"/>
  </si>
  <si>
    <t>保険給付対象日数</t>
    <rPh sb="0" eb="2">
      <t>ホケン</t>
    </rPh>
    <rPh sb="2" eb="4">
      <t>キュウフ</t>
    </rPh>
    <rPh sb="4" eb="6">
      <t>タイショウ</t>
    </rPh>
    <rPh sb="6" eb="8">
      <t>ニッスウ</t>
    </rPh>
    <phoneticPr fontId="4"/>
  </si>
  <si>
    <t>区分支給限度基準を超える日数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ニッスウ</t>
    </rPh>
    <phoneticPr fontId="4"/>
  </si>
  <si>
    <t>単位数</t>
    <rPh sb="0" eb="3">
      <t>タンイスウ</t>
    </rPh>
    <phoneticPr fontId="4"/>
  </si>
  <si>
    <t>割引適用後　率％　点数</t>
    <rPh sb="0" eb="2">
      <t>ワリビキ</t>
    </rPh>
    <rPh sb="2" eb="4">
      <t>テキヨウ</t>
    </rPh>
    <rPh sb="4" eb="5">
      <t>ゴ</t>
    </rPh>
    <rPh sb="6" eb="7">
      <t>リツ</t>
    </rPh>
    <rPh sb="9" eb="11">
      <t>テンスウ</t>
    </rPh>
    <phoneticPr fontId="4"/>
  </si>
  <si>
    <t>日数</t>
    <rPh sb="0" eb="2">
      <t>ニッスウ</t>
    </rPh>
    <phoneticPr fontId="4"/>
  </si>
  <si>
    <t>給付対象日数</t>
    <rPh sb="0" eb="2">
      <t>キュウフ</t>
    </rPh>
    <rPh sb="2" eb="4">
      <t>タイショウ</t>
    </rPh>
    <rPh sb="4" eb="6">
      <t>ニッスウ</t>
    </rPh>
    <phoneticPr fontId="4"/>
  </si>
  <si>
    <t>区分支給限度　基準内点数</t>
    <rPh sb="0" eb="2">
      <t>クブン</t>
    </rPh>
    <rPh sb="2" eb="4">
      <t>シキュウ</t>
    </rPh>
    <rPh sb="4" eb="6">
      <t>ゲンド</t>
    </rPh>
    <rPh sb="7" eb="10">
      <t>キジュンナイ</t>
    </rPh>
    <rPh sb="10" eb="12">
      <t>テンスウ</t>
    </rPh>
    <phoneticPr fontId="4"/>
  </si>
  <si>
    <t>単位　単価</t>
  </si>
  <si>
    <t>　　費用総額　　（保険対象分）</t>
    <rPh sb="9" eb="11">
      <t>ホケン</t>
    </rPh>
    <rPh sb="11" eb="13">
      <t>タイショウ</t>
    </rPh>
    <rPh sb="13" eb="14">
      <t>ブン</t>
    </rPh>
    <phoneticPr fontId="4"/>
  </si>
  <si>
    <t>給付率％</t>
  </si>
  <si>
    <t>保険給付額</t>
  </si>
  <si>
    <t>　利用者負担　　（保険対象分）</t>
  </si>
  <si>
    <t>　対象外日数</t>
    <rPh sb="1" eb="4">
      <t>タイショウガイ</t>
    </rPh>
    <rPh sb="4" eb="6">
      <t>ニッスウ</t>
    </rPh>
    <phoneticPr fontId="4"/>
  </si>
  <si>
    <t>給付対象外単位数</t>
    <rPh sb="0" eb="2">
      <t>キュウフ</t>
    </rPh>
    <rPh sb="2" eb="5">
      <t>タイショウガイ</t>
    </rPh>
    <rPh sb="5" eb="7">
      <t>タンイ</t>
    </rPh>
    <rPh sb="7" eb="8">
      <t>スウ</t>
    </rPh>
    <phoneticPr fontId="4"/>
  </si>
  <si>
    <t>　利用者負担　
（保険対象分）</t>
    <rPh sb="1" eb="4">
      <t>リヨウシャ</t>
    </rPh>
    <rPh sb="4" eb="6">
      <t>フタン</t>
    </rPh>
    <rPh sb="9" eb="11">
      <t>ホケン</t>
    </rPh>
    <rPh sb="11" eb="13">
      <t>タイショウ</t>
    </rPh>
    <rPh sb="13" eb="14">
      <t>ブン</t>
    </rPh>
    <phoneticPr fontId="4"/>
  </si>
  <si>
    <t>利用者負担　　（全額負担分）</t>
    <rPh sb="0" eb="3">
      <t>リヨウシャ</t>
    </rPh>
    <rPh sb="3" eb="5">
      <t>フタン</t>
    </rPh>
    <rPh sb="8" eb="10">
      <t>ゼンガク</t>
    </rPh>
    <rPh sb="10" eb="12">
      <t>フタン</t>
    </rPh>
    <rPh sb="12" eb="13">
      <t>ブン</t>
    </rPh>
    <phoneticPr fontId="4"/>
  </si>
  <si>
    <t>種類支給限度　
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</si>
  <si>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</si>
  <si>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　同　様</t>
    <rPh sb="1" eb="2">
      <t>ドウ</t>
    </rPh>
    <rPh sb="3" eb="4">
      <t>サマ</t>
    </rPh>
    <phoneticPr fontId="2"/>
  </si>
  <si>
    <t xml:space="preserve"> 訪問型サービスⅠ</t>
  </si>
  <si>
    <t>～</t>
    <phoneticPr fontId="2"/>
  </si>
  <si>
    <t xml:space="preserve"> 訪問型サービスⅡ</t>
  </si>
  <si>
    <t xml:space="preserve"> 訪問型サービスⅠ・初任</t>
  </si>
  <si>
    <t xml:space="preserve"> 訪問型サービスⅠ・同一</t>
  </si>
  <si>
    <t xml:space="preserve"> 訪問型サービスⅠ・初任・同一</t>
  </si>
  <si>
    <t xml:space="preserve"> 訪問型サービスⅡ・初任</t>
  </si>
  <si>
    <t xml:space="preserve"> 訪問型サービスⅡ・同一</t>
  </si>
  <si>
    <t xml:space="preserve"> 訪問型サービスⅡ・初任・同一</t>
  </si>
  <si>
    <t xml:space="preserve"> 訪問型サービスⅢ</t>
  </si>
  <si>
    <t xml:space="preserve"> 訪問型サービスⅢ・初任</t>
  </si>
  <si>
    <t xml:space="preserve"> 訪問型サービスⅢ・同一</t>
  </si>
  <si>
    <t xml:space="preserve"> 訪問型サービスⅢ・初任・同一</t>
  </si>
  <si>
    <t xml:space="preserve"> 訪問型サービスⅣ</t>
  </si>
  <si>
    <t xml:space="preserve"> 訪問型サービス特別地域加算</t>
    <rPh sb="1" eb="4">
      <t>ホウモンガタ</t>
    </rPh>
    <phoneticPr fontId="2"/>
  </si>
  <si>
    <t xml:space="preserve"> 訪問型サービスⅣ・初任</t>
  </si>
  <si>
    <t xml:space="preserve"> 訪問型サービスⅣ・同一</t>
  </si>
  <si>
    <t xml:space="preserve"> 訪問型サービスⅣ・初任・同一</t>
  </si>
  <si>
    <t xml:space="preserve"> 訪問型サービスⅤ</t>
  </si>
  <si>
    <t xml:space="preserve"> 訪問型サービスⅤ・初任</t>
  </si>
  <si>
    <t xml:space="preserve"> 訪問型サービスⅤ・同一</t>
  </si>
  <si>
    <t xml:space="preserve"> 訪問型サービス処遇改善加算Ⅰ</t>
  </si>
  <si>
    <t xml:space="preserve"> 訪問型サービスⅤ・初任・同一</t>
  </si>
  <si>
    <t xml:space="preserve"> 訪問型サービスⅥ・初任</t>
  </si>
  <si>
    <t xml:space="preserve"> 訪問型サービスⅥ・同一</t>
  </si>
  <si>
    <t xml:space="preserve"> 訪問型サービスⅥ・初任・同一</t>
  </si>
  <si>
    <t>サービス　コード</t>
    <phoneticPr fontId="4"/>
  </si>
  <si>
    <t xml:space="preserve"> 訪問型短時間サービス</t>
  </si>
  <si>
    <t xml:space="preserve"> 訪問型短時間サービス・初任</t>
  </si>
  <si>
    <t xml:space="preserve"> 訪問型短時間サービス・同一</t>
  </si>
  <si>
    <t xml:space="preserve"> 訪問型短時間サービス・初任・同一</t>
  </si>
  <si>
    <t>A18000</t>
    <phoneticPr fontId="2"/>
  </si>
  <si>
    <t xml:space="preserve"> 訪問型サービス小規模事業所加算</t>
  </si>
  <si>
    <t>A18100</t>
    <phoneticPr fontId="2"/>
  </si>
  <si>
    <t xml:space="preserve"> 訪問型サービス中山間地域等提供加算</t>
    <rPh sb="14" eb="16">
      <t>テイキョウ</t>
    </rPh>
    <phoneticPr fontId="2"/>
  </si>
  <si>
    <t>A18110</t>
    <phoneticPr fontId="2"/>
  </si>
  <si>
    <t xml:space="preserve"> 訪問型サービス初回加算</t>
    <rPh sb="8" eb="10">
      <t>ショカイ</t>
    </rPh>
    <rPh sb="10" eb="12">
      <t>カサン</t>
    </rPh>
    <phoneticPr fontId="2"/>
  </si>
  <si>
    <t>A14001</t>
    <phoneticPr fontId="2"/>
  </si>
  <si>
    <t xml:space="preserve"> 訪問型サービス生活機能向上加算</t>
  </si>
  <si>
    <t>A14002</t>
  </si>
  <si>
    <t xml:space="preserve"> 訪問型サービス特別地域加算回数</t>
    <rPh sb="1" eb="4">
      <t>ホウモンガタ</t>
    </rPh>
    <rPh sb="14" eb="16">
      <t>カイスウ</t>
    </rPh>
    <phoneticPr fontId="2"/>
  </si>
  <si>
    <t>A18002</t>
  </si>
  <si>
    <t xml:space="preserve"> 訪問型サービス小規模事業所加算回数</t>
    <rPh sb="16" eb="18">
      <t>カイスウ</t>
    </rPh>
    <phoneticPr fontId="2"/>
  </si>
  <si>
    <t>A18102</t>
    <phoneticPr fontId="2"/>
  </si>
  <si>
    <t xml:space="preserve"> 訪問型サービス中山間地域等加算回数</t>
    <rPh sb="16" eb="18">
      <t>カイスウ</t>
    </rPh>
    <phoneticPr fontId="2"/>
  </si>
  <si>
    <t>A18112</t>
  </si>
  <si>
    <t>A16270</t>
  </si>
  <si>
    <t xml:space="preserve"> 訪問型サービス処遇改善加算Ⅱ</t>
  </si>
  <si>
    <t>A16271</t>
  </si>
  <si>
    <t xml:space="preserve"> 訪問型サービス処遇改善加算Ⅲ</t>
  </si>
  <si>
    <t>A16273</t>
  </si>
  <si>
    <t xml:space="preserve"> 訪問型サービス処遇改善加算Ⅳ</t>
  </si>
  <si>
    <t>A16275</t>
  </si>
  <si>
    <t>A11111</t>
    <phoneticPr fontId="2"/>
  </si>
  <si>
    <t>A11113</t>
    <phoneticPr fontId="2"/>
  </si>
  <si>
    <t>A11114</t>
    <phoneticPr fontId="2"/>
  </si>
  <si>
    <t>A11115</t>
    <phoneticPr fontId="2"/>
  </si>
  <si>
    <t>A11211</t>
    <phoneticPr fontId="2"/>
  </si>
  <si>
    <t>A11213</t>
    <phoneticPr fontId="2"/>
  </si>
  <si>
    <t>A11214</t>
    <phoneticPr fontId="2"/>
  </si>
  <si>
    <t>A11215</t>
    <phoneticPr fontId="2"/>
  </si>
  <si>
    <t>A11321</t>
    <phoneticPr fontId="2"/>
  </si>
  <si>
    <t>A11323</t>
    <phoneticPr fontId="2"/>
  </si>
  <si>
    <t>A11324</t>
    <phoneticPr fontId="2"/>
  </si>
  <si>
    <t>A11325</t>
    <phoneticPr fontId="2"/>
  </si>
  <si>
    <t>A12411</t>
    <phoneticPr fontId="2"/>
  </si>
  <si>
    <t>A12413</t>
    <phoneticPr fontId="2"/>
  </si>
  <si>
    <t>A12414</t>
    <phoneticPr fontId="2"/>
  </si>
  <si>
    <t>A12415</t>
    <phoneticPr fontId="2"/>
  </si>
  <si>
    <t>A12511</t>
    <phoneticPr fontId="2"/>
  </si>
  <si>
    <t>A12513</t>
    <phoneticPr fontId="2"/>
  </si>
  <si>
    <t>A12514</t>
    <phoneticPr fontId="2"/>
  </si>
  <si>
    <t>A12515</t>
    <phoneticPr fontId="2"/>
  </si>
  <si>
    <t>A12621</t>
    <phoneticPr fontId="2"/>
  </si>
  <si>
    <t>A12623</t>
    <phoneticPr fontId="2"/>
  </si>
  <si>
    <t>A12624</t>
    <phoneticPr fontId="2"/>
  </si>
  <si>
    <t>A12625</t>
    <phoneticPr fontId="2"/>
  </si>
  <si>
    <t>A11411</t>
    <phoneticPr fontId="2"/>
  </si>
  <si>
    <t>A11413</t>
    <phoneticPr fontId="2"/>
  </si>
  <si>
    <t>A11414</t>
    <phoneticPr fontId="2"/>
  </si>
  <si>
    <t>A11415</t>
    <phoneticPr fontId="2"/>
  </si>
  <si>
    <t>サービスコード</t>
    <phoneticPr fontId="4"/>
  </si>
  <si>
    <t>サービス
単位/金額</t>
    <rPh sb="5" eb="7">
      <t>タンイ</t>
    </rPh>
    <rPh sb="8" eb="10">
      <t>キンガク</t>
    </rPh>
    <phoneticPr fontId="4"/>
  </si>
  <si>
    <t>割引適用後率％　単位数</t>
    <rPh sb="0" eb="2">
      <t>ワリビキ</t>
    </rPh>
    <rPh sb="2" eb="4">
      <t>テキヨウ</t>
    </rPh>
    <rPh sb="4" eb="5">
      <t>ゴ</t>
    </rPh>
    <rPh sb="5" eb="6">
      <t>リツ</t>
    </rPh>
    <rPh sb="8" eb="11">
      <t>タンイスウ</t>
    </rPh>
    <phoneticPr fontId="4"/>
  </si>
  <si>
    <t>予定</t>
    <rPh sb="0" eb="2">
      <t>ヨテイ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</si>
  <si>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訪問型サービスⅥ</t>
    </r>
    <phoneticPr fontId="2"/>
  </si>
  <si>
    <t>給付率</t>
    <rPh sb="0" eb="2">
      <t>キュウフ</t>
    </rPh>
    <rPh sb="2" eb="3">
      <t>リツ</t>
    </rPh>
    <phoneticPr fontId="2"/>
  </si>
  <si>
    <t>サービス提供票別表</t>
    <phoneticPr fontId="2"/>
  </si>
  <si>
    <t>サービス提供票（訪問型サービス(みなし)）</t>
    <phoneticPr fontId="2"/>
  </si>
  <si>
    <t>サービス提供票（訪問型サービス(独自)）</t>
    <rPh sb="16" eb="18">
      <t>ドクジ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</si>
  <si>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訪問型独自サービスⅠ</t>
    </r>
    <rPh sb="4" eb="6">
      <t>ドクジ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</si>
  <si>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訪問型独自サービスⅠ・初任</t>
    </r>
    <rPh sb="4" eb="6">
      <t>ドクジ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</si>
  <si>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訪問型独自サービスⅠ・同一</t>
    </r>
    <rPh sb="4" eb="6">
      <t>ドクジ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</si>
  <si>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訪問型独自サービスⅠ・初任・同一</t>
    </r>
    <rPh sb="4" eb="6">
      <t>ドクジ</t>
    </rPh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</si>
  <si>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訪問型独自サービスⅡ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</si>
  <si>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訪問型独自サービスⅡ・初任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</si>
  <si>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訪問型独自サービスⅡ・同一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</si>
  <si>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訪問型独自サービスⅡ・初任・同一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</si>
  <si>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訪問型独自サービスⅢ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</si>
  <si>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訪問型独自サービスⅢ・初任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</si>
  <si>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訪問型独自サービスⅢ・同一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</si>
  <si>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訪問型独自サービスⅢ・初任・同一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</si>
  <si>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訪問型独自サービスⅣ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</si>
  <si>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訪問型独自サービスⅣ・初任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</si>
  <si>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訪問型独自サービスⅣ・同一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</si>
  <si>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訪問型独自サービスⅣ・初任・同一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</si>
  <si>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訪問型独自サービスⅤ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</si>
  <si>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訪問型独自サービスⅤ・初任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</si>
  <si>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訪問型独自サービスⅤ・同一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</si>
  <si>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訪問型独自サービスⅤ・初任・同一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</si>
  <si>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訪問型独自サービスⅥ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</si>
  <si>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訪問型独自サービスⅥ・初任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</si>
  <si>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訪問型独自サービスⅥ・同一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</si>
  <si>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訪問型独自サービスⅥ・初任・同一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</si>
  <si>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訪問型独自短時間サービス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</si>
  <si>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訪問型独自短時間サービス・初任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</si>
  <si>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訪問型独自短時間サービス・同一</t>
    </r>
    <phoneticPr fontId="2"/>
  </si>
  <si>
    <r>
      <t xml:space="preserve"> </t>
    </r>
    <r>
      <rPr>
        <sz val="9"/>
        <color indexed="8"/>
        <rFont val="ＭＳ Ｐ明朝"/>
        <family val="1"/>
        <charset val="128"/>
      </rPr>
      <t>訪問型独自短時間サービス・初任・同一</t>
    </r>
    <phoneticPr fontId="2"/>
  </si>
  <si>
    <t xml:space="preserve"> 訪問型独自サービス特別地域加算</t>
    <rPh sb="1" eb="4">
      <t>ホウモンガタ</t>
    </rPh>
    <phoneticPr fontId="2"/>
  </si>
  <si>
    <t xml:space="preserve"> 訪問型独自サービス小規模事業所加算</t>
    <phoneticPr fontId="2"/>
  </si>
  <si>
    <t xml:space="preserve"> 訪問型独自サービス中山間地域等提供加算</t>
    <rPh sb="16" eb="18">
      <t>テイキョウ</t>
    </rPh>
    <phoneticPr fontId="2"/>
  </si>
  <si>
    <t xml:space="preserve"> 訪問型独自サービス初回加算</t>
    <rPh sb="10" eb="12">
      <t>ショカイ</t>
    </rPh>
    <rPh sb="12" eb="14">
      <t>カサン</t>
    </rPh>
    <phoneticPr fontId="2"/>
  </si>
  <si>
    <t xml:space="preserve"> 訪問型独自サービス特別地域加算回数</t>
    <rPh sb="1" eb="4">
      <t>ホウモンガタ</t>
    </rPh>
    <rPh sb="16" eb="18">
      <t>カイスウ</t>
    </rPh>
    <phoneticPr fontId="2"/>
  </si>
  <si>
    <t xml:space="preserve"> 訪問型独自サービス小規模事業所加算回数</t>
    <rPh sb="18" eb="20">
      <t>カイスウ</t>
    </rPh>
    <phoneticPr fontId="2"/>
  </si>
  <si>
    <t xml:space="preserve"> 訪問型独自サービス中山間地域等加算回数</t>
    <rPh sb="18" eb="20">
      <t>カイスウ</t>
    </rPh>
    <phoneticPr fontId="2"/>
  </si>
  <si>
    <t xml:space="preserve"> 訪問型独自サービス処遇改善加算Ⅰ</t>
    <phoneticPr fontId="2"/>
  </si>
  <si>
    <t xml:space="preserve"> 訪問型独自サービス処遇改善加算Ⅱ</t>
    <phoneticPr fontId="2"/>
  </si>
  <si>
    <t xml:space="preserve"> 訪問型独自サービス処遇改善加算Ⅲ</t>
    <phoneticPr fontId="2"/>
  </si>
  <si>
    <t xml:space="preserve"> 訪問型独自サービス処遇改善加算Ⅳ</t>
    <phoneticPr fontId="2"/>
  </si>
  <si>
    <t>A21111</t>
    <phoneticPr fontId="2"/>
  </si>
  <si>
    <t>A21113</t>
    <phoneticPr fontId="2"/>
  </si>
  <si>
    <t>A21114</t>
    <phoneticPr fontId="2"/>
  </si>
  <si>
    <t>A21115</t>
    <phoneticPr fontId="2"/>
  </si>
  <si>
    <t>A21211</t>
    <phoneticPr fontId="2"/>
  </si>
  <si>
    <t>A21213</t>
    <phoneticPr fontId="2"/>
  </si>
  <si>
    <t>A21214</t>
    <phoneticPr fontId="2"/>
  </si>
  <si>
    <t>A21215</t>
    <phoneticPr fontId="2"/>
  </si>
  <si>
    <t>A21321</t>
    <phoneticPr fontId="2"/>
  </si>
  <si>
    <t>A21323</t>
    <phoneticPr fontId="2"/>
  </si>
  <si>
    <t>A21324</t>
    <phoneticPr fontId="2"/>
  </si>
  <si>
    <t>A21325</t>
    <phoneticPr fontId="2"/>
  </si>
  <si>
    <t>A22411</t>
    <phoneticPr fontId="2"/>
  </si>
  <si>
    <t>A22413</t>
    <phoneticPr fontId="2"/>
  </si>
  <si>
    <t>A22414</t>
    <phoneticPr fontId="2"/>
  </si>
  <si>
    <t>A22415</t>
    <phoneticPr fontId="2"/>
  </si>
  <si>
    <t>A22511</t>
    <phoneticPr fontId="2"/>
  </si>
  <si>
    <t>A22513</t>
    <phoneticPr fontId="2"/>
  </si>
  <si>
    <t>A22514</t>
    <phoneticPr fontId="2"/>
  </si>
  <si>
    <t>A22515</t>
    <phoneticPr fontId="2"/>
  </si>
  <si>
    <t>A22621</t>
    <phoneticPr fontId="2"/>
  </si>
  <si>
    <t>A22623</t>
    <phoneticPr fontId="2"/>
  </si>
  <si>
    <t>A22624</t>
    <phoneticPr fontId="2"/>
  </si>
  <si>
    <t>A22625</t>
    <phoneticPr fontId="2"/>
  </si>
  <si>
    <t>A21411</t>
    <phoneticPr fontId="2"/>
  </si>
  <si>
    <t>A21413</t>
    <phoneticPr fontId="2"/>
  </si>
  <si>
    <t>A21414</t>
    <phoneticPr fontId="2"/>
  </si>
  <si>
    <t>A21415</t>
    <phoneticPr fontId="2"/>
  </si>
  <si>
    <t>A28000</t>
    <phoneticPr fontId="2"/>
  </si>
  <si>
    <t>A28100</t>
    <phoneticPr fontId="2"/>
  </si>
  <si>
    <t>A28110</t>
    <phoneticPr fontId="2"/>
  </si>
  <si>
    <t>A24001</t>
    <phoneticPr fontId="2"/>
  </si>
  <si>
    <t>A24002</t>
    <phoneticPr fontId="2"/>
  </si>
  <si>
    <t>A28002</t>
    <phoneticPr fontId="2"/>
  </si>
  <si>
    <t>A28102</t>
    <phoneticPr fontId="2"/>
  </si>
  <si>
    <t>A28112</t>
    <phoneticPr fontId="2"/>
  </si>
  <si>
    <t xml:space="preserve"> 訪問型独自サービス処遇改善加算Ⅴ</t>
    <phoneticPr fontId="2"/>
  </si>
  <si>
    <t>A26271</t>
  </si>
  <si>
    <t>A26272</t>
  </si>
  <si>
    <t>A26273</t>
  </si>
  <si>
    <t>A26274</t>
  </si>
  <si>
    <t>A26269</t>
    <phoneticPr fontId="2"/>
  </si>
  <si>
    <t xml:space="preserve"> 訪問型独自サービス処遇改善加算Ⅰ</t>
  </si>
  <si>
    <t xml:space="preserve"> 訪問型独自サービスⅣ</t>
  </si>
  <si>
    <t xml:space="preserve"> 訪問型独自サービス生活機能向上加算Ⅰ</t>
    <phoneticPr fontId="2"/>
  </si>
  <si>
    <t xml:space="preserve"> 訪問型独自サービス生活機能向上加算Ⅱ</t>
    <phoneticPr fontId="2"/>
  </si>
  <si>
    <t>A24003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</si>
</sst>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0_);[Red]\(0\)"/>
    <numFmt numFmtId="177" formatCode="0.0"/>
    <numFmt numFmtId="178" formatCode="#,##0_ "/>
    <numFmt numFmtId="179" formatCode="0_ "/>
    <numFmt numFmtId="180" formatCode="##,##0"/>
    <numFmt numFmtId="181" formatCode="0;[Red]0"/>
    <numFmt numFmtId="182" formatCode="0;_됅"/>
    <numFmt numFmtId="183" formatCode="\A\1#"/>
    <numFmt numFmtId="184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color indexed="64"/>
      <name val="ＭＳ Ｐゴシック"/>
      <family val="3"/>
      <charset val="128"/>
    </font>
    <font>
      <sz val="9"/>
      <color indexed="8"/>
      <name val="Times New Roman"/>
      <family val="1"/>
    </font>
    <font>
      <sz val="9"/>
      <color indexed="8"/>
      <name val="ＭＳ Ｐ明朝"/>
      <family val="1"/>
      <charset val="128"/>
    </font>
    <font>
      <sz val="11"/>
      <color indexed="6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CD5B4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5" fillId="0" borderId="0"/>
  </cellStyleXfs>
  <cellXfs count="486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/>
    <xf numFmtId="20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/>
    <xf numFmtId="176" fontId="4" fillId="3" borderId="1" xfId="0" applyNumberFormat="1" applyFont="1" applyFill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13" fillId="4" borderId="1" xfId="0" applyFont="1" applyFill="1" applyBorder="1"/>
    <xf numFmtId="176" fontId="4" fillId="4" borderId="1" xfId="0" applyNumberFormat="1" applyFont="1" applyFill="1" applyBorder="1" applyAlignment="1">
      <alignment shrinkToFi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shrinkToFit="1"/>
    </xf>
    <xf numFmtId="0" fontId="2" fillId="0" borderId="1" xfId="0" applyFont="1" applyBorder="1" applyAlignment="1">
      <alignment horizontal="right"/>
    </xf>
    <xf numFmtId="182" fontId="0" fillId="0" borderId="6" xfId="0" applyNumberFormat="1" applyBorder="1" applyAlignment="1">
      <alignment horizontal="right"/>
    </xf>
    <xf numFmtId="0" fontId="12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13" fillId="0" borderId="10" xfId="0" applyFont="1" applyBorder="1"/>
    <xf numFmtId="0" fontId="0" fillId="0" borderId="11" xfId="0" applyBorder="1"/>
    <xf numFmtId="0" fontId="0" fillId="0" borderId="5" xfId="0" applyBorder="1"/>
    <xf numFmtId="0" fontId="0" fillId="0" borderId="10" xfId="0" applyBorder="1"/>
    <xf numFmtId="0" fontId="2" fillId="0" borderId="1" xfId="0" applyFont="1" applyBorder="1"/>
    <xf numFmtId="0" fontId="13" fillId="0" borderId="11" xfId="0" applyFont="1" applyBorder="1"/>
    <xf numFmtId="0" fontId="13" fillId="0" borderId="5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Alignment="1"/>
    <xf numFmtId="0" fontId="0" fillId="4" borderId="5" xfId="0" applyFill="1" applyBorder="1" applyAlignment="1"/>
    <xf numFmtId="0" fontId="2" fillId="5" borderId="1" xfId="0" applyFont="1" applyFill="1" applyBorder="1" applyAlignment="1">
      <alignment horizontal="center" vertical="center" wrapText="1" shrinkToFit="1"/>
    </xf>
    <xf numFmtId="176" fontId="4" fillId="5" borderId="1" xfId="0" applyNumberFormat="1" applyFont="1" applyFill="1" applyBorder="1" applyAlignment="1">
      <alignment shrinkToFit="1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0" xfId="0" applyFill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6" fillId="0" borderId="15" xfId="0" applyFont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6" fillId="6" borderId="15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16" fillId="0" borderId="21" xfId="2" applyFont="1" applyFill="1" applyBorder="1" applyAlignment="1">
      <alignment horizontal="left" vertical="top" shrinkToFit="1"/>
    </xf>
    <xf numFmtId="180" fontId="9" fillId="0" borderId="22" xfId="2" applyNumberFormat="1" applyFont="1" applyFill="1" applyBorder="1" applyAlignment="1">
      <alignment horizontal="right" vertical="center" shrinkToFit="1"/>
    </xf>
    <xf numFmtId="0" fontId="6" fillId="4" borderId="14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top" shrinkToFit="1"/>
    </xf>
    <xf numFmtId="180" fontId="9" fillId="0" borderId="23" xfId="2" applyNumberFormat="1" applyFont="1" applyFill="1" applyBorder="1" applyAlignment="1">
      <alignment horizontal="right" shrinkToFit="1"/>
    </xf>
    <xf numFmtId="0" fontId="6" fillId="4" borderId="24" xfId="0" applyFont="1" applyFill="1" applyBorder="1" applyAlignment="1">
      <alignment vertical="center"/>
    </xf>
    <xf numFmtId="180" fontId="9" fillId="0" borderId="23" xfId="2" applyNumberFormat="1" applyFont="1" applyFill="1" applyBorder="1" applyAlignment="1">
      <alignment horizontal="right" vertical="center" shrinkToFit="1"/>
    </xf>
    <xf numFmtId="1" fontId="9" fillId="0" borderId="23" xfId="2" applyNumberFormat="1" applyFont="1" applyFill="1" applyBorder="1" applyAlignment="1">
      <alignment horizontal="right" vertical="center" shrinkToFit="1"/>
    </xf>
    <xf numFmtId="0" fontId="16" fillId="0" borderId="10" xfId="2" applyFont="1" applyFill="1" applyBorder="1" applyAlignment="1">
      <alignment horizontal="left" vertical="top" shrinkToFit="1"/>
    </xf>
    <xf numFmtId="0" fontId="16" fillId="5" borderId="12" xfId="2" applyFont="1" applyFill="1" applyBorder="1" applyAlignment="1">
      <alignment horizontal="left" vertical="top" shrinkToFit="1"/>
    </xf>
    <xf numFmtId="183" fontId="9" fillId="5" borderId="13" xfId="2" applyNumberFormat="1" applyFont="1" applyFill="1" applyBorder="1" applyAlignment="1">
      <alignment horizontal="right" shrinkToFit="1"/>
    </xf>
    <xf numFmtId="0" fontId="0" fillId="5" borderId="25" xfId="0" applyFill="1" applyBorder="1"/>
    <xf numFmtId="0" fontId="6" fillId="5" borderId="15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6" fillId="5" borderId="22" xfId="2" applyFont="1" applyFill="1" applyBorder="1" applyAlignment="1">
      <alignment horizontal="left" vertical="top" shrinkToFit="1"/>
    </xf>
    <xf numFmtId="180" fontId="9" fillId="5" borderId="22" xfId="2" applyNumberFormat="1" applyFont="1" applyFill="1" applyBorder="1" applyAlignment="1">
      <alignment horizontal="right" vertical="center" shrinkToFit="1"/>
    </xf>
    <xf numFmtId="179" fontId="6" fillId="0" borderId="0" xfId="0" applyNumberFormat="1" applyFont="1" applyAlignment="1">
      <alignment vertical="center"/>
    </xf>
    <xf numFmtId="0" fontId="16" fillId="5" borderId="1" xfId="2" applyFont="1" applyFill="1" applyBorder="1" applyAlignment="1">
      <alignment horizontal="left" vertical="top" shrinkToFit="1"/>
    </xf>
    <xf numFmtId="180" fontId="9" fillId="5" borderId="23" xfId="2" applyNumberFormat="1" applyFont="1" applyFill="1" applyBorder="1" applyAlignment="1">
      <alignment horizontal="right" shrinkToFit="1"/>
    </xf>
    <xf numFmtId="0" fontId="16" fillId="5" borderId="10" xfId="2" applyFont="1" applyFill="1" applyBorder="1" applyAlignment="1">
      <alignment horizontal="left" vertical="top" shrinkToFit="1"/>
    </xf>
    <xf numFmtId="180" fontId="9" fillId="5" borderId="23" xfId="2" applyNumberFormat="1" applyFont="1" applyFill="1" applyBorder="1" applyAlignment="1">
      <alignment horizontal="right" vertical="center" shrinkToFit="1"/>
    </xf>
    <xf numFmtId="0" fontId="6" fillId="4" borderId="27" xfId="0" applyFont="1" applyFill="1" applyBorder="1" applyAlignment="1">
      <alignment vertical="center"/>
    </xf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 applyAlignment="1">
      <alignment horizontal="right"/>
    </xf>
    <xf numFmtId="0" fontId="4" fillId="7" borderId="15" xfId="0" applyFont="1" applyFill="1" applyBorder="1"/>
    <xf numFmtId="0" fontId="4" fillId="7" borderId="0" xfId="0" applyNumberFormat="1" applyFont="1" applyFill="1" applyBorder="1" applyAlignment="1">
      <alignment horizontal="right"/>
    </xf>
    <xf numFmtId="176" fontId="4" fillId="7" borderId="20" xfId="0" applyNumberFormat="1" applyFont="1" applyFill="1" applyBorder="1" applyAlignment="1">
      <alignment horizontal="right"/>
    </xf>
    <xf numFmtId="0" fontId="0" fillId="8" borderId="15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4" fillId="8" borderId="15" xfId="0" applyFont="1" applyFill="1" applyBorder="1" applyAlignment="1">
      <alignment horizontal="left"/>
    </xf>
    <xf numFmtId="0" fontId="4" fillId="8" borderId="0" xfId="0" applyNumberFormat="1" applyFont="1" applyFill="1" applyBorder="1" applyAlignment="1">
      <alignment horizontal="right"/>
    </xf>
    <xf numFmtId="176" fontId="4" fillId="8" borderId="20" xfId="0" applyNumberFormat="1" applyFont="1" applyFill="1" applyBorder="1" applyAlignment="1">
      <alignment horizontal="right"/>
    </xf>
    <xf numFmtId="0" fontId="0" fillId="9" borderId="15" xfId="0" applyFill="1" applyBorder="1" applyAlignment="1">
      <alignment horizontal="left"/>
    </xf>
    <xf numFmtId="0" fontId="0" fillId="9" borderId="0" xfId="0" applyNumberFormat="1" applyFill="1" applyBorder="1" applyAlignment="1">
      <alignment horizontal="left"/>
    </xf>
    <xf numFmtId="176" fontId="0" fillId="9" borderId="20" xfId="0" applyNumberFormat="1" applyFill="1" applyBorder="1" applyAlignment="1">
      <alignment horizontal="right"/>
    </xf>
    <xf numFmtId="0" fontId="4" fillId="9" borderId="15" xfId="0" applyFont="1" applyFill="1" applyBorder="1"/>
    <xf numFmtId="0" fontId="4" fillId="9" borderId="0" xfId="0" applyNumberFormat="1" applyFont="1" applyFill="1" applyBorder="1" applyAlignment="1">
      <alignment horizontal="right"/>
    </xf>
    <xf numFmtId="176" fontId="4" fillId="9" borderId="20" xfId="0" applyNumberFormat="1" applyFont="1" applyFill="1" applyBorder="1" applyAlignment="1">
      <alignment horizontal="right"/>
    </xf>
    <xf numFmtId="0" fontId="4" fillId="9" borderId="8" xfId="0" applyFont="1" applyFill="1" applyBorder="1"/>
    <xf numFmtId="0" fontId="4" fillId="9" borderId="9" xfId="0" applyNumberFormat="1" applyFont="1" applyFill="1" applyBorder="1" applyAlignment="1">
      <alignment horizontal="right"/>
    </xf>
    <xf numFmtId="176" fontId="4" fillId="9" borderId="28" xfId="0" applyNumberFormat="1" applyFont="1" applyFill="1" applyBorder="1" applyAlignment="1">
      <alignment horizontal="right"/>
    </xf>
    <xf numFmtId="0" fontId="9" fillId="0" borderId="29" xfId="2" applyNumberFormat="1" applyFont="1" applyFill="1" applyBorder="1" applyAlignment="1">
      <alignment horizontal="right" shrinkToFit="1"/>
    </xf>
    <xf numFmtId="0" fontId="9" fillId="0" borderId="30" xfId="2" applyNumberFormat="1" applyFont="1" applyFill="1" applyBorder="1" applyAlignment="1">
      <alignment horizontal="right" shrinkToFit="1"/>
    </xf>
    <xf numFmtId="0" fontId="9" fillId="5" borderId="29" xfId="2" applyNumberFormat="1" applyFont="1" applyFill="1" applyBorder="1" applyAlignment="1">
      <alignment horizontal="right" shrinkToFit="1"/>
    </xf>
    <xf numFmtId="0" fontId="9" fillId="5" borderId="30" xfId="2" applyNumberFormat="1" applyFont="1" applyFill="1" applyBorder="1" applyAlignment="1">
      <alignment horizontal="right" shrinkToFit="1"/>
    </xf>
    <xf numFmtId="0" fontId="4" fillId="2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31" xfId="0" applyFill="1" applyBorder="1" applyAlignment="1">
      <alignment vertical="center" shrinkToFit="1"/>
    </xf>
    <xf numFmtId="0" fontId="6" fillId="10" borderId="12" xfId="0" applyFont="1" applyFill="1" applyBorder="1" applyAlignment="1">
      <alignment vertical="center"/>
    </xf>
    <xf numFmtId="0" fontId="0" fillId="10" borderId="32" xfId="0" applyFill="1" applyBorder="1" applyAlignment="1">
      <alignment vertical="center"/>
    </xf>
    <xf numFmtId="0" fontId="0" fillId="10" borderId="33" xfId="0" applyFill="1" applyBorder="1" applyAlignment="1">
      <alignment vertical="center"/>
    </xf>
    <xf numFmtId="0" fontId="6" fillId="4" borderId="34" xfId="0" applyFont="1" applyFill="1" applyBorder="1" applyAlignment="1" applyProtection="1">
      <alignment vertical="center"/>
      <protection locked="0"/>
    </xf>
    <xf numFmtId="0" fontId="6" fillId="4" borderId="35" xfId="0" applyFont="1" applyFill="1" applyBorder="1" applyAlignment="1" applyProtection="1">
      <alignment vertical="center"/>
      <protection locked="0"/>
    </xf>
    <xf numFmtId="0" fontId="6" fillId="4" borderId="36" xfId="0" applyFont="1" applyFill="1" applyBorder="1" applyAlignment="1" applyProtection="1">
      <alignment vertical="center"/>
      <protection locked="0"/>
    </xf>
    <xf numFmtId="0" fontId="6" fillId="4" borderId="37" xfId="0" applyFont="1" applyFill="1" applyBorder="1" applyAlignment="1" applyProtection="1">
      <alignment vertical="center"/>
      <protection locked="0"/>
    </xf>
    <xf numFmtId="0" fontId="6" fillId="4" borderId="38" xfId="0" applyFont="1" applyFill="1" applyBorder="1" applyAlignment="1" applyProtection="1">
      <alignment vertical="center"/>
      <protection locked="0"/>
    </xf>
    <xf numFmtId="0" fontId="6" fillId="4" borderId="39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10" borderId="10" xfId="0" applyFont="1" applyFill="1" applyBorder="1" applyAlignment="1">
      <alignment vertical="center"/>
    </xf>
    <xf numFmtId="0" fontId="6" fillId="10" borderId="40" xfId="0" applyFont="1" applyFill="1" applyBorder="1" applyAlignment="1">
      <alignment vertical="center"/>
    </xf>
    <xf numFmtId="0" fontId="0" fillId="10" borderId="40" xfId="0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 shrinkToFit="1"/>
    </xf>
    <xf numFmtId="0" fontId="2" fillId="11" borderId="1" xfId="0" applyFont="1" applyFill="1" applyBorder="1" applyAlignment="1">
      <alignment horizontal="center" vertical="center" wrapText="1" shrinkToFit="1"/>
    </xf>
    <xf numFmtId="176" fontId="4" fillId="11" borderId="1" xfId="0" applyNumberFormat="1" applyFont="1" applyFill="1" applyBorder="1" applyAlignment="1">
      <alignment shrinkToFit="1"/>
    </xf>
    <xf numFmtId="0" fontId="2" fillId="12" borderId="1" xfId="0" applyFont="1" applyFill="1" applyBorder="1" applyAlignment="1">
      <alignment horizontal="center" vertical="center" wrapText="1" shrinkToFit="1"/>
    </xf>
    <xf numFmtId="176" fontId="4" fillId="12" borderId="1" xfId="0" applyNumberFormat="1" applyFont="1" applyFill="1" applyBorder="1" applyAlignment="1">
      <alignment shrinkToFit="1"/>
    </xf>
    <xf numFmtId="0" fontId="6" fillId="4" borderId="4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 shrinkToFit="1"/>
    </xf>
    <xf numFmtId="0" fontId="13" fillId="13" borderId="1" xfId="0" applyFont="1" applyFill="1" applyBorder="1"/>
    <xf numFmtId="176" fontId="4" fillId="13" borderId="1" xfId="0" applyNumberFormat="1" applyFont="1" applyFill="1" applyBorder="1" applyAlignment="1">
      <alignment shrinkToFit="1"/>
    </xf>
    <xf numFmtId="0" fontId="13" fillId="11" borderId="1" xfId="0" applyFont="1" applyFill="1" applyBorder="1"/>
    <xf numFmtId="0" fontId="4" fillId="11" borderId="1" xfId="0" applyFont="1" applyFill="1" applyBorder="1" applyAlignment="1">
      <alignment horizontal="center" vertical="center"/>
    </xf>
    <xf numFmtId="0" fontId="13" fillId="12" borderId="1" xfId="0" applyFont="1" applyFill="1" applyBorder="1"/>
    <xf numFmtId="0" fontId="4" fillId="1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178" fontId="1" fillId="3" borderId="10" xfId="1" applyNumberFormat="1" applyFont="1" applyFill="1" applyBorder="1" applyAlignment="1">
      <alignment horizontal="right"/>
    </xf>
    <xf numFmtId="178" fontId="1" fillId="3" borderId="11" xfId="1" applyNumberFormat="1" applyFont="1" applyFill="1" applyBorder="1" applyAlignment="1">
      <alignment horizontal="right"/>
    </xf>
    <xf numFmtId="178" fontId="1" fillId="3" borderId="5" xfId="1" applyNumberFormat="1" applyFont="1" applyFill="1" applyBorder="1" applyAlignment="1">
      <alignment horizontal="right"/>
    </xf>
    <xf numFmtId="178" fontId="1" fillId="0" borderId="10" xfId="0" applyNumberFormat="1" applyFont="1" applyBorder="1" applyAlignment="1">
      <alignment horizontal="right"/>
    </xf>
    <xf numFmtId="178" fontId="1" fillId="0" borderId="5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182" fontId="4" fillId="0" borderId="1" xfId="0" applyNumberFormat="1" applyFont="1" applyBorder="1" applyAlignment="1">
      <alignment horizontal="right"/>
    </xf>
    <xf numFmtId="178" fontId="0" fillId="10" borderId="1" xfId="0" applyNumberFormat="1" applyFont="1" applyFill="1" applyBorder="1" applyAlignment="1">
      <alignment horizontal="right"/>
    </xf>
    <xf numFmtId="184" fontId="0" fillId="10" borderId="10" xfId="0" applyNumberFormat="1" applyFill="1" applyBorder="1" applyAlignment="1">
      <alignment horizontal="right"/>
    </xf>
    <xf numFmtId="184" fontId="0" fillId="10" borderId="11" xfId="0" applyNumberFormat="1" applyFill="1" applyBorder="1" applyAlignment="1">
      <alignment horizontal="right"/>
    </xf>
    <xf numFmtId="184" fontId="0" fillId="10" borderId="5" xfId="0" applyNumberFormat="1" applyFill="1" applyBorder="1" applyAlignment="1">
      <alignment horizontal="right"/>
    </xf>
    <xf numFmtId="182" fontId="4" fillId="0" borderId="6" xfId="0" applyNumberFormat="1" applyFont="1" applyBorder="1" applyAlignment="1">
      <alignment horizontal="right"/>
    </xf>
    <xf numFmtId="184" fontId="18" fillId="3" borderId="10" xfId="0" applyNumberFormat="1" applyFont="1" applyFill="1" applyBorder="1" applyAlignment="1">
      <alignment horizontal="right"/>
    </xf>
    <xf numFmtId="184" fontId="19" fillId="3" borderId="11" xfId="0" applyNumberFormat="1" applyFont="1" applyFill="1" applyBorder="1" applyAlignment="1">
      <alignment horizontal="right"/>
    </xf>
    <xf numFmtId="184" fontId="19" fillId="3" borderId="5" xfId="0" applyNumberFormat="1" applyFont="1" applyFill="1" applyBorder="1" applyAlignment="1">
      <alignment horizontal="right"/>
    </xf>
    <xf numFmtId="178" fontId="1" fillId="3" borderId="1" xfId="1" applyNumberFormat="1" applyFont="1" applyFill="1" applyBorder="1" applyAlignment="1">
      <alignment horizontal="right"/>
    </xf>
    <xf numFmtId="176" fontId="4" fillId="4" borderId="10" xfId="0" applyNumberFormat="1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8" fontId="0" fillId="3" borderId="10" xfId="0" applyNumberFormat="1" applyFill="1" applyBorder="1" applyAlignment="1">
      <alignment horizontal="right"/>
    </xf>
    <xf numFmtId="178" fontId="0" fillId="3" borderId="11" xfId="0" applyNumberFormat="1" applyFill="1" applyBorder="1" applyAlignment="1">
      <alignment horizontal="right"/>
    </xf>
    <xf numFmtId="178" fontId="0" fillId="3" borderId="5" xfId="0" applyNumberFormat="1" applyFill="1" applyBorder="1" applyAlignment="1">
      <alignment horizontal="right"/>
    </xf>
    <xf numFmtId="0" fontId="4" fillId="4" borderId="10" xfId="0" applyFont="1" applyFill="1" applyBorder="1" applyAlignment="1"/>
    <xf numFmtId="0" fontId="4" fillId="4" borderId="11" xfId="0" applyFont="1" applyFill="1" applyBorder="1" applyAlignment="1"/>
    <xf numFmtId="0" fontId="4" fillId="4" borderId="5" xfId="0" applyFont="1" applyFill="1" applyBorder="1" applyAlignme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4" borderId="10" xfId="0" applyFont="1" applyFill="1" applyBorder="1" applyAlignment="1">
      <alignment shrinkToFit="1"/>
    </xf>
    <xf numFmtId="0" fontId="4" fillId="4" borderId="11" xfId="0" applyFont="1" applyFill="1" applyBorder="1" applyAlignment="1">
      <alignment shrinkToFit="1"/>
    </xf>
    <xf numFmtId="0" fontId="4" fillId="4" borderId="5" xfId="0" applyFont="1" applyFill="1" applyBorder="1" applyAlignment="1">
      <alignment shrinkToFi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9" fontId="4" fillId="4" borderId="10" xfId="0" applyNumberFormat="1" applyFont="1" applyFill="1" applyBorder="1" applyAlignment="1">
      <alignment horizontal="center" vertical="center"/>
    </xf>
    <xf numFmtId="179" fontId="4" fillId="4" borderId="5" xfId="0" applyNumberFormat="1" applyFont="1" applyFill="1" applyBorder="1" applyAlignment="1">
      <alignment horizontal="center" vertical="center"/>
    </xf>
    <xf numFmtId="179" fontId="14" fillId="4" borderId="10" xfId="0" applyNumberFormat="1" applyFont="1" applyFill="1" applyBorder="1" applyAlignment="1">
      <alignment horizontal="center" vertical="center"/>
    </xf>
    <xf numFmtId="179" fontId="13" fillId="4" borderId="11" xfId="0" applyNumberFormat="1" applyFont="1" applyFill="1" applyBorder="1" applyAlignment="1">
      <alignment horizontal="center" vertical="center"/>
    </xf>
    <xf numFmtId="179" fontId="13" fillId="4" borderId="5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/>
    <xf numFmtId="177" fontId="4" fillId="4" borderId="10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4" fillId="13" borderId="10" xfId="0" applyFont="1" applyFill="1" applyBorder="1" applyAlignment="1"/>
    <xf numFmtId="0" fontId="4" fillId="13" borderId="11" xfId="0" applyFont="1" applyFill="1" applyBorder="1" applyAlignment="1"/>
    <xf numFmtId="0" fontId="4" fillId="13" borderId="5" xfId="0" applyFont="1" applyFill="1" applyBorder="1" applyAlignment="1"/>
    <xf numFmtId="184" fontId="4" fillId="13" borderId="10" xfId="0" applyNumberFormat="1" applyFont="1" applyFill="1" applyBorder="1" applyAlignment="1">
      <alignment horizontal="center" vertical="center"/>
    </xf>
    <xf numFmtId="184" fontId="4" fillId="13" borderId="11" xfId="0" applyNumberFormat="1" applyFont="1" applyFill="1" applyBorder="1" applyAlignment="1">
      <alignment horizontal="center" vertical="center"/>
    </xf>
    <xf numFmtId="184" fontId="4" fillId="13" borderId="5" xfId="0" applyNumberFormat="1" applyFont="1" applyFill="1" applyBorder="1" applyAlignment="1">
      <alignment horizontal="center" vertical="center"/>
    </xf>
    <xf numFmtId="177" fontId="4" fillId="13" borderId="10" xfId="0" applyNumberFormat="1" applyFont="1" applyFill="1" applyBorder="1" applyAlignment="1">
      <alignment horizontal="center" vertical="center"/>
    </xf>
    <xf numFmtId="177" fontId="4" fillId="13" borderId="5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 shrinkToFit="1"/>
    </xf>
    <xf numFmtId="0" fontId="13" fillId="4" borderId="11" xfId="0" applyFont="1" applyFill="1" applyBorder="1" applyAlignment="1">
      <alignment horizontal="center" vertical="center" wrapText="1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181" fontId="0" fillId="0" borderId="10" xfId="0" applyNumberFormat="1" applyBorder="1" applyAlignment="1">
      <alignment horizontal="center"/>
    </xf>
    <xf numFmtId="181" fontId="0" fillId="0" borderId="5" xfId="0" applyNumberFormat="1" applyBorder="1" applyAlignment="1">
      <alignment horizontal="center"/>
    </xf>
    <xf numFmtId="0" fontId="14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84" fontId="4" fillId="11" borderId="10" xfId="0" applyNumberFormat="1" applyFont="1" applyFill="1" applyBorder="1" applyAlignment="1">
      <alignment horizontal="center" vertical="center"/>
    </xf>
    <xf numFmtId="184" fontId="4" fillId="11" borderId="11" xfId="0" applyNumberFormat="1" applyFont="1" applyFill="1" applyBorder="1" applyAlignment="1">
      <alignment horizontal="center" vertical="center"/>
    </xf>
    <xf numFmtId="184" fontId="4" fillId="11" borderId="5" xfId="0" applyNumberFormat="1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4" fillId="13" borderId="10" xfId="0" applyFont="1" applyFill="1" applyBorder="1" applyAlignment="1">
      <alignment shrinkToFit="1"/>
    </xf>
    <xf numFmtId="0" fontId="4" fillId="13" borderId="11" xfId="0" applyFont="1" applyFill="1" applyBorder="1" applyAlignment="1">
      <alignment shrinkToFit="1"/>
    </xf>
    <xf numFmtId="0" fontId="4" fillId="13" borderId="5" xfId="0" applyFont="1" applyFill="1" applyBorder="1" applyAlignment="1">
      <alignment shrinkToFit="1"/>
    </xf>
    <xf numFmtId="0" fontId="13" fillId="13" borderId="10" xfId="0" applyFont="1" applyFill="1" applyBorder="1" applyAlignment="1">
      <alignment horizontal="center" vertical="center" wrapText="1" shrinkToFit="1"/>
    </xf>
    <xf numFmtId="0" fontId="13" fillId="13" borderId="11" xfId="0" applyFont="1" applyFill="1" applyBorder="1" applyAlignment="1">
      <alignment horizontal="center" vertical="center" wrapText="1" shrinkToFit="1"/>
    </xf>
    <xf numFmtId="0" fontId="13" fillId="13" borderId="5" xfId="0" applyFont="1" applyFill="1" applyBorder="1" applyAlignment="1">
      <alignment horizontal="center" vertical="center" wrapText="1" shrinkToFit="1"/>
    </xf>
    <xf numFmtId="0" fontId="4" fillId="13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181" fontId="4" fillId="13" borderId="10" xfId="0" applyNumberFormat="1" applyFont="1" applyFill="1" applyBorder="1" applyAlignment="1">
      <alignment horizontal="center" vertical="center"/>
    </xf>
    <xf numFmtId="181" fontId="4" fillId="13" borderId="5" xfId="0" applyNumberFormat="1" applyFont="1" applyFill="1" applyBorder="1" applyAlignment="1">
      <alignment horizontal="center" vertical="center"/>
    </xf>
    <xf numFmtId="178" fontId="14" fillId="13" borderId="10" xfId="0" applyNumberFormat="1" applyFont="1" applyFill="1" applyBorder="1" applyAlignment="1">
      <alignment horizontal="center" vertical="center"/>
    </xf>
    <xf numFmtId="178" fontId="13" fillId="13" borderId="11" xfId="0" applyNumberFormat="1" applyFont="1" applyFill="1" applyBorder="1" applyAlignment="1">
      <alignment horizontal="center" vertical="center"/>
    </xf>
    <xf numFmtId="178" fontId="13" fillId="13" borderId="5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/>
    <xf numFmtId="0" fontId="4" fillId="11" borderId="11" xfId="0" applyFont="1" applyFill="1" applyBorder="1" applyAlignment="1"/>
    <xf numFmtId="0" fontId="4" fillId="11" borderId="5" xfId="0" applyFont="1" applyFill="1" applyBorder="1" applyAlignment="1"/>
    <xf numFmtId="177" fontId="4" fillId="11" borderId="10" xfId="0" applyNumberFormat="1" applyFont="1" applyFill="1" applyBorder="1" applyAlignment="1">
      <alignment horizontal="center" vertical="center"/>
    </xf>
    <xf numFmtId="177" fontId="4" fillId="11" borderId="5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shrinkToFit="1"/>
    </xf>
    <xf numFmtId="0" fontId="4" fillId="11" borderId="11" xfId="0" applyFont="1" applyFill="1" applyBorder="1" applyAlignment="1">
      <alignment shrinkToFit="1"/>
    </xf>
    <xf numFmtId="0" fontId="4" fillId="11" borderId="5" xfId="0" applyFont="1" applyFill="1" applyBorder="1" applyAlignment="1">
      <alignment shrinkToFit="1"/>
    </xf>
    <xf numFmtId="0" fontId="13" fillId="11" borderId="10" xfId="0" applyFont="1" applyFill="1" applyBorder="1" applyAlignment="1">
      <alignment horizontal="center" vertical="center" wrapText="1" shrinkToFit="1"/>
    </xf>
    <xf numFmtId="0" fontId="13" fillId="11" borderId="11" xfId="0" applyFont="1" applyFill="1" applyBorder="1" applyAlignment="1">
      <alignment horizontal="center" vertical="center" wrapText="1" shrinkToFit="1"/>
    </xf>
    <xf numFmtId="0" fontId="13" fillId="11" borderId="5" xfId="0" applyFont="1" applyFill="1" applyBorder="1" applyAlignment="1">
      <alignment horizontal="center" vertical="center" wrapText="1" shrinkToFit="1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181" fontId="4" fillId="11" borderId="10" xfId="0" applyNumberFormat="1" applyFont="1" applyFill="1" applyBorder="1" applyAlignment="1">
      <alignment horizontal="center" vertical="center"/>
    </xf>
    <xf numFmtId="181" fontId="4" fillId="11" borderId="5" xfId="0" applyNumberFormat="1" applyFont="1" applyFill="1" applyBorder="1" applyAlignment="1">
      <alignment horizontal="center" vertical="center"/>
    </xf>
    <xf numFmtId="178" fontId="14" fillId="11" borderId="10" xfId="0" applyNumberFormat="1" applyFont="1" applyFill="1" applyBorder="1" applyAlignment="1">
      <alignment horizontal="center" vertical="center"/>
    </xf>
    <xf numFmtId="178" fontId="13" fillId="11" borderId="11" xfId="0" applyNumberFormat="1" applyFont="1" applyFill="1" applyBorder="1" applyAlignment="1">
      <alignment horizontal="center" vertical="center"/>
    </xf>
    <xf numFmtId="178" fontId="13" fillId="11" borderId="5" xfId="0" applyNumberFormat="1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4" fillId="12" borderId="10" xfId="0" applyFont="1" applyFill="1" applyBorder="1" applyAlignment="1"/>
    <xf numFmtId="0" fontId="4" fillId="12" borderId="11" xfId="0" applyFont="1" applyFill="1" applyBorder="1" applyAlignment="1"/>
    <xf numFmtId="0" fontId="4" fillId="12" borderId="5" xfId="0" applyFont="1" applyFill="1" applyBorder="1" applyAlignment="1"/>
    <xf numFmtId="184" fontId="4" fillId="12" borderId="10" xfId="0" applyNumberFormat="1" applyFont="1" applyFill="1" applyBorder="1" applyAlignment="1">
      <alignment horizontal="center" vertical="center"/>
    </xf>
    <xf numFmtId="184" fontId="4" fillId="12" borderId="11" xfId="0" applyNumberFormat="1" applyFont="1" applyFill="1" applyBorder="1" applyAlignment="1">
      <alignment horizontal="center" vertical="center"/>
    </xf>
    <xf numFmtId="184" fontId="4" fillId="12" borderId="5" xfId="0" applyNumberFormat="1" applyFont="1" applyFill="1" applyBorder="1" applyAlignment="1">
      <alignment horizontal="center" vertical="center"/>
    </xf>
    <xf numFmtId="177" fontId="4" fillId="12" borderId="10" xfId="0" applyNumberFormat="1" applyFont="1" applyFill="1" applyBorder="1" applyAlignment="1">
      <alignment horizontal="center" vertical="center"/>
    </xf>
    <xf numFmtId="177" fontId="4" fillId="12" borderId="5" xfId="0" applyNumberFormat="1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shrinkToFit="1"/>
    </xf>
    <xf numFmtId="0" fontId="4" fillId="12" borderId="11" xfId="0" applyFont="1" applyFill="1" applyBorder="1" applyAlignment="1">
      <alignment shrinkToFit="1"/>
    </xf>
    <xf numFmtId="0" fontId="4" fillId="12" borderId="5" xfId="0" applyFont="1" applyFill="1" applyBorder="1" applyAlignment="1">
      <alignment shrinkToFit="1"/>
    </xf>
    <xf numFmtId="0" fontId="13" fillId="12" borderId="10" xfId="0" applyFont="1" applyFill="1" applyBorder="1" applyAlignment="1">
      <alignment horizontal="center" vertical="center" wrapText="1" shrinkToFit="1"/>
    </xf>
    <xf numFmtId="0" fontId="13" fillId="12" borderId="11" xfId="0" applyFont="1" applyFill="1" applyBorder="1" applyAlignment="1">
      <alignment horizontal="center" vertical="center" wrapText="1" shrinkToFit="1"/>
    </xf>
    <xf numFmtId="0" fontId="13" fillId="12" borderId="5" xfId="0" applyFont="1" applyFill="1" applyBorder="1" applyAlignment="1">
      <alignment horizontal="center" vertical="center" wrapText="1" shrinkToFit="1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181" fontId="4" fillId="12" borderId="10" xfId="0" applyNumberFormat="1" applyFont="1" applyFill="1" applyBorder="1" applyAlignment="1">
      <alignment horizontal="center" vertical="center"/>
    </xf>
    <xf numFmtId="181" fontId="4" fillId="12" borderId="5" xfId="0" applyNumberFormat="1" applyFont="1" applyFill="1" applyBorder="1" applyAlignment="1">
      <alignment horizontal="center" vertical="center"/>
    </xf>
    <xf numFmtId="178" fontId="14" fillId="12" borderId="10" xfId="0" applyNumberFormat="1" applyFont="1" applyFill="1" applyBorder="1" applyAlignment="1">
      <alignment horizontal="center" vertical="center"/>
    </xf>
    <xf numFmtId="178" fontId="13" fillId="12" borderId="11" xfId="0" applyNumberFormat="1" applyFont="1" applyFill="1" applyBorder="1" applyAlignment="1">
      <alignment horizontal="center" vertical="center"/>
    </xf>
    <xf numFmtId="178" fontId="13" fillId="12" borderId="5" xfId="0" applyNumberFormat="1" applyFont="1" applyFill="1" applyBorder="1" applyAlignment="1">
      <alignment horizontal="center" vertical="center"/>
    </xf>
    <xf numFmtId="184" fontId="4" fillId="3" borderId="10" xfId="0" applyNumberFormat="1" applyFont="1" applyFill="1" applyBorder="1" applyAlignment="1">
      <alignment horizontal="center" vertical="center"/>
    </xf>
    <xf numFmtId="184" fontId="4" fillId="3" borderId="11" xfId="0" applyNumberFormat="1" applyFont="1" applyFill="1" applyBorder="1" applyAlignment="1">
      <alignment horizontal="center" vertical="center"/>
    </xf>
    <xf numFmtId="184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5" xfId="0" applyFont="1" applyBorder="1" applyAlignment="1"/>
    <xf numFmtId="184" fontId="4" fillId="0" borderId="10" xfId="0" applyNumberFormat="1" applyFont="1" applyBorder="1" applyAlignment="1">
      <alignment horizontal="center" vertical="center"/>
    </xf>
    <xf numFmtId="184" fontId="4" fillId="0" borderId="11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3" fillId="0" borderId="5" xfId="0" applyFont="1" applyBorder="1" applyAlignment="1">
      <alignment shrinkToFit="1"/>
    </xf>
    <xf numFmtId="0" fontId="13" fillId="5" borderId="10" xfId="0" applyFont="1" applyFill="1" applyBorder="1" applyAlignment="1">
      <alignment horizontal="center" vertical="center" wrapText="1" shrinkToFit="1"/>
    </xf>
    <xf numFmtId="0" fontId="13" fillId="5" borderId="11" xfId="0" applyFont="1" applyFill="1" applyBorder="1" applyAlignment="1">
      <alignment horizontal="center" vertical="center" wrapText="1" shrinkToFit="1"/>
    </xf>
    <xf numFmtId="0" fontId="13" fillId="5" borderId="5" xfId="0" applyFont="1" applyFill="1" applyBorder="1" applyAlignment="1">
      <alignment horizontal="center" vertical="center" wrapText="1" shrinkToFi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81" fontId="4" fillId="5" borderId="10" xfId="0" applyNumberFormat="1" applyFont="1" applyFill="1" applyBorder="1" applyAlignment="1">
      <alignment horizontal="center" vertical="center"/>
    </xf>
    <xf numFmtId="181" fontId="4" fillId="5" borderId="5" xfId="0" applyNumberFormat="1" applyFont="1" applyFill="1" applyBorder="1" applyAlignment="1">
      <alignment horizontal="center" vertical="center"/>
    </xf>
    <xf numFmtId="178" fontId="14" fillId="5" borderId="10" xfId="0" applyNumberFormat="1" applyFont="1" applyFill="1" applyBorder="1" applyAlignment="1">
      <alignment horizontal="center" vertical="center"/>
    </xf>
    <xf numFmtId="178" fontId="13" fillId="5" borderId="11" xfId="0" applyNumberFormat="1" applyFont="1" applyFill="1" applyBorder="1" applyAlignment="1">
      <alignment horizontal="center" vertical="center"/>
    </xf>
    <xf numFmtId="178" fontId="13" fillId="5" borderId="5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 wrapText="1" shrinkToFit="1"/>
    </xf>
    <xf numFmtId="0" fontId="13" fillId="6" borderId="11" xfId="0" applyFont="1" applyFill="1" applyBorder="1" applyAlignment="1">
      <alignment horizontal="center" vertical="center" wrapText="1" shrinkToFit="1"/>
    </xf>
    <xf numFmtId="0" fontId="13" fillId="6" borderId="5" xfId="0" applyFont="1" applyFill="1" applyBorder="1" applyAlignment="1">
      <alignment horizontal="center" vertical="center" wrapText="1" shrinkToFit="1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81" fontId="4" fillId="6" borderId="10" xfId="0" applyNumberFormat="1" applyFont="1" applyFill="1" applyBorder="1" applyAlignment="1">
      <alignment horizontal="center" vertical="center"/>
    </xf>
    <xf numFmtId="181" fontId="4" fillId="6" borderId="5" xfId="0" applyNumberFormat="1" applyFont="1" applyFill="1" applyBorder="1" applyAlignment="1">
      <alignment horizontal="center" vertical="center"/>
    </xf>
    <xf numFmtId="178" fontId="14" fillId="3" borderId="10" xfId="0" applyNumberFormat="1" applyFont="1" applyFill="1" applyBorder="1" applyAlignment="1">
      <alignment horizontal="center" vertical="center"/>
    </xf>
    <xf numFmtId="178" fontId="13" fillId="3" borderId="11" xfId="0" applyNumberFormat="1" applyFont="1" applyFill="1" applyBorder="1" applyAlignment="1">
      <alignment horizontal="center" vertical="center"/>
    </xf>
    <xf numFmtId="178" fontId="1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3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0" fontId="6" fillId="6" borderId="45" xfId="0" applyNumberFormat="1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8" borderId="13" xfId="0" applyFont="1" applyFill="1" applyBorder="1" applyAlignment="1" applyProtection="1">
      <alignment horizontal="left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9" xfId="0" applyFont="1" applyFill="1" applyBorder="1" applyAlignment="1" applyProtection="1">
      <alignment horizontal="left" vertical="center" wrapText="1"/>
      <protection locked="0"/>
    </xf>
    <xf numFmtId="0" fontId="6" fillId="8" borderId="28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>
      <alignment horizontal="center" vertical="center"/>
    </xf>
    <xf numFmtId="20" fontId="6" fillId="6" borderId="9" xfId="0" applyNumberFormat="1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left" vertical="center" wrapText="1"/>
      <protection locked="0"/>
    </xf>
    <xf numFmtId="0" fontId="6" fillId="9" borderId="13" xfId="0" applyFont="1" applyFill="1" applyBorder="1" applyAlignment="1" applyProtection="1">
      <alignment horizontal="left" vertical="center" wrapText="1"/>
      <protection locked="0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6" fillId="9" borderId="46" xfId="0" applyFont="1" applyFill="1" applyBorder="1" applyAlignment="1" applyProtection="1">
      <alignment horizontal="left" vertical="center" wrapText="1"/>
      <protection locked="0"/>
    </xf>
    <xf numFmtId="0" fontId="6" fillId="9" borderId="47" xfId="0" applyFont="1" applyFill="1" applyBorder="1" applyAlignment="1" applyProtection="1">
      <alignment horizontal="left" vertical="center" wrapText="1"/>
      <protection locked="0"/>
    </xf>
    <xf numFmtId="0" fontId="6" fillId="9" borderId="48" xfId="0" applyFont="1" applyFill="1" applyBorder="1" applyAlignment="1" applyProtection="1">
      <alignment horizontal="left" vertical="center" wrapText="1"/>
      <protection locked="0"/>
    </xf>
    <xf numFmtId="0" fontId="6" fillId="9" borderId="1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20" fontId="6" fillId="6" borderId="47" xfId="0" applyNumberFormat="1" applyFont="1" applyFill="1" applyBorder="1" applyAlignment="1" applyProtection="1">
      <alignment horizontal="center" vertical="center"/>
      <protection locked="0"/>
    </xf>
    <xf numFmtId="0" fontId="6" fillId="6" borderId="48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left" vertical="center" wrapText="1"/>
      <protection locked="0"/>
    </xf>
    <xf numFmtId="0" fontId="6" fillId="7" borderId="14" xfId="0" applyFont="1" applyFill="1" applyBorder="1" applyAlignment="1" applyProtection="1">
      <alignment horizontal="left" vertical="center" wrapText="1"/>
      <protection locked="0"/>
    </xf>
    <xf numFmtId="0" fontId="6" fillId="7" borderId="9" xfId="0" applyFont="1" applyFill="1" applyBorder="1" applyAlignment="1" applyProtection="1">
      <alignment horizontal="left" vertical="center" wrapText="1"/>
      <protection locked="0"/>
    </xf>
    <xf numFmtId="0" fontId="6" fillId="7" borderId="28" xfId="0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11" borderId="13" xfId="0" applyFont="1" applyFill="1" applyBorder="1" applyAlignment="1" applyProtection="1">
      <alignment horizontal="left" vertical="center" wrapText="1"/>
      <protection locked="0"/>
    </xf>
    <xf numFmtId="0" fontId="6" fillId="11" borderId="14" xfId="0" applyFont="1" applyFill="1" applyBorder="1" applyAlignment="1" applyProtection="1">
      <alignment horizontal="left" vertical="center" wrapText="1"/>
      <protection locked="0"/>
    </xf>
    <xf numFmtId="0" fontId="6" fillId="11" borderId="9" xfId="0" applyFont="1" applyFill="1" applyBorder="1" applyAlignment="1" applyProtection="1">
      <alignment horizontal="left" vertical="center" wrapText="1"/>
      <protection locked="0"/>
    </xf>
    <xf numFmtId="0" fontId="6" fillId="11" borderId="28" xfId="0" applyFont="1" applyFill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left" vertical="center" wrapText="1"/>
      <protection locked="0"/>
    </xf>
    <xf numFmtId="0" fontId="6" fillId="5" borderId="14" xfId="0" applyFont="1" applyFill="1" applyBorder="1" applyAlignment="1" applyProtection="1">
      <alignment horizontal="left" vertical="center" wrapText="1"/>
      <protection locked="0"/>
    </xf>
    <xf numFmtId="0" fontId="6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28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left" vertical="center" wrapText="1"/>
      <protection locked="0"/>
    </xf>
    <xf numFmtId="0" fontId="6" fillId="7" borderId="8" xfId="0" applyFont="1" applyFill="1" applyBorder="1" applyAlignment="1" applyProtection="1">
      <alignment horizontal="left" vertical="center" wrapText="1"/>
      <protection locked="0"/>
    </xf>
    <xf numFmtId="0" fontId="6" fillId="12" borderId="1" xfId="0" applyFont="1" applyFill="1" applyBorder="1" applyAlignment="1">
      <alignment horizontal="center" vertical="center"/>
    </xf>
    <xf numFmtId="0" fontId="6" fillId="6" borderId="13" xfId="0" applyFont="1" applyFill="1" applyBorder="1" applyAlignment="1" applyProtection="1">
      <alignment horizontal="left" vertical="center" wrapText="1"/>
      <protection locked="0"/>
    </xf>
    <xf numFmtId="0" fontId="6" fillId="6" borderId="14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28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/>
    <xf numFmtId="0" fontId="3" fillId="4" borderId="5" xfId="0" applyFont="1" applyFill="1" applyBorder="1" applyAlignment="1"/>
    <xf numFmtId="0" fontId="3" fillId="10" borderId="10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>
      <alignment horizontal="center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vertical="center"/>
    </xf>
    <xf numFmtId="0" fontId="0" fillId="4" borderId="12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vertical="center" textRotation="255"/>
    </xf>
    <xf numFmtId="0" fontId="0" fillId="4" borderId="8" xfId="0" applyFill="1" applyBorder="1" applyAlignment="1">
      <alignment vertical="center" textRotation="255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0" fillId="4" borderId="13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6" borderId="28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right" vertical="center"/>
    </xf>
    <xf numFmtId="0" fontId="7" fillId="6" borderId="0" xfId="0" applyFont="1" applyFill="1" applyAlignment="1" applyProtection="1">
      <alignment horizontal="center" vertical="center"/>
      <protection locked="0"/>
    </xf>
    <xf numFmtId="0" fontId="3" fillId="6" borderId="13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0</xdr:row>
      <xdr:rowOff>116417</xdr:rowOff>
    </xdr:from>
    <xdr:to>
      <xdr:col>39</xdr:col>
      <xdr:colOff>48407</xdr:colOff>
      <xdr:row>19</xdr:row>
      <xdr:rowOff>105465</xdr:rowOff>
    </xdr:to>
    <xdr:sp macro="" textlink="">
      <xdr:nvSpPr>
        <xdr:cNvPr id="2" name="テキスト ボックス 1"/>
        <xdr:cNvSpPr txBox="1"/>
      </xdr:nvSpPr>
      <xdr:spPr bwMode="auto">
        <a:xfrm>
          <a:off x="317500" y="116417"/>
          <a:ext cx="9118324" cy="2804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n-US" altLang="ja-JP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en-US" altLang="ja-JP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altLang="ja-JP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☆</a:t>
          </a: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平成</a:t>
          </a:r>
          <a:r>
            <a:rPr lang="en-US" altLang="ja-JP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2</a:t>
          </a: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８年３月より日常生活支援総合事業が開始されます。</a:t>
          </a:r>
          <a:endParaRPr lang="en-US" altLang="ja-JP" sz="900" b="1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100"/>
            </a:lnSpc>
          </a:pP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平成２８年３月以降は総合事業を利用される方はサービス提供実績報告書票を担当ケアマネージャー・プランナーへ提出してください。</a:t>
          </a:r>
          <a:endParaRPr lang="en-US" altLang="ja-JP" sz="900" b="1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100"/>
            </a:lnSpc>
          </a:pP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 （事業対象者および要支援認定の有効期間が平成２８年３月１日～の方が総合事業利用者になります）</a:t>
          </a:r>
          <a:endParaRPr lang="en-US" altLang="ja-JP" sz="900" b="1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100"/>
            </a:lnSpc>
          </a:pP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endParaRPr lang="en-US" altLang="ja-JP" sz="9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100"/>
            </a:lnSpc>
          </a:pP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＜サービス提供実績報告書の入力方法＞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endParaRPr lang="en-US" altLang="ja-JP" sz="9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100"/>
            </a:lnSpc>
          </a:pP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☆当サービス提供票の様式は、データー化された様式と直接入力できる様式があります。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どちらを使用してもかまいません。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endParaRPr lang="en-US" altLang="ja-JP" sz="9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100"/>
            </a:lnSpc>
          </a:pPr>
          <a:r>
            <a:rPr lang="ja-JP" altLang="en-US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☆データーを入力の際には、セルの色により入力方法が異なります。以下の点にご注意ください</a:t>
          </a:r>
          <a:endParaRPr lang="en-US" altLang="ja-JP" sz="900" b="1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１</a:t>
          </a:r>
          <a:r>
            <a:rPr kumimoji="1" lang="ja-JP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kumimoji="1" lang="en-US" altLang="ja-JP" sz="900" baseline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 </a:t>
          </a:r>
          <a:r>
            <a:rPr kumimoji="1" lang="ja-JP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曜日の入力を行ってください。</a:t>
          </a:r>
          <a:endParaRPr kumimoji="1" lang="en-US" altLang="ja-JP" sz="9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kumimoji="0" lang="ja-JP" altLang="en-US" sz="900" baseline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２</a:t>
          </a:r>
          <a:r>
            <a:rPr lang="en-US" altLang="ja-JP" sz="900" baseline="0">
              <a:latin typeface="HG丸ｺﾞｼｯｸM-PRO" pitchFamily="50" charset="-128"/>
              <a:ea typeface="HG丸ｺﾞｼｯｸM-PRO" pitchFamily="50" charset="-128"/>
            </a:rPr>
            <a:t>     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□　</a:t>
          </a:r>
          <a:r>
            <a:rPr lang="ja-JP" altLang="en-US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直接入力になります。（変更等が考えられる箇所です）</a:t>
          </a:r>
          <a:endParaRPr lang="en-US" altLang="ja-JP" sz="900" b="0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３</a:t>
          </a:r>
          <a:r>
            <a:rPr lang="ja-JP" altLang="en-US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ja-JP" altLang="en-US" sz="9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ja-JP" altLang="en-US" sz="900" baseline="0">
              <a:solidFill>
                <a:srgbClr val="FFFFCC"/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ja-JP" altLang="en-US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自動的に内容と数字が入ります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。</a:t>
          </a:r>
          <a:endParaRPr lang="en-US" altLang="ja-JP" sz="900" b="0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 baseline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lang="ja-JP" altLang="en-US" sz="900" b="0" i="0" u="none" strike="noStrike" baseline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４</a:t>
          </a:r>
          <a:r>
            <a:rPr lang="ja-JP" altLang="en-US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    サービス提供状況・内容をご記入ください。</a:t>
          </a:r>
          <a:endParaRPr lang="en-US" altLang="ja-JP" sz="900" b="0" i="0" u="none" strike="noStrike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lang="ja-JP" altLang="en-US" sz="900" b="0" i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５</a:t>
          </a:r>
          <a:r>
            <a:rPr lang="ja-JP" altLang="ja-JP" sz="900" b="0" i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lang="ja-JP" altLang="ja-JP" sz="900" b="0" i="0" baseline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lang="ja-JP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lang="ja-JP" altLang="ja-JP" sz="900" b="0" i="0" u="dbl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日割りの場合、サービス提供実績報告書（直接入力）をご使用ください。</a:t>
          </a:r>
          <a:endParaRPr lang="en-US" altLang="ja-JP" sz="900" b="0" i="0" u="dbl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300"/>
            </a:lnSpc>
          </a:pPr>
          <a:endParaRPr lang="en-US" altLang="ja-JP" sz="1100" u="none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10583</xdr:colOff>
      <xdr:row>1</xdr:row>
      <xdr:rowOff>10583</xdr:rowOff>
    </xdr:from>
    <xdr:to>
      <xdr:col>12</xdr:col>
      <xdr:colOff>237753</xdr:colOff>
      <xdr:row>2</xdr:row>
      <xdr:rowOff>129189</xdr:rowOff>
    </xdr:to>
    <xdr:sp macro="" textlink="">
      <xdr:nvSpPr>
        <xdr:cNvPr id="3" name="WordArt 8"/>
        <xdr:cNvSpPr>
          <a:spLocks noChangeArrowheads="1" noChangeShapeType="1" noTextEdit="1"/>
        </xdr:cNvSpPr>
      </xdr:nvSpPr>
      <xdr:spPr bwMode="auto">
        <a:xfrm>
          <a:off x="317500" y="158750"/>
          <a:ext cx="3010586" cy="26677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入力方法および注意点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127004</xdr:colOff>
      <xdr:row>7</xdr:row>
      <xdr:rowOff>402169</xdr:rowOff>
    </xdr:from>
    <xdr:to>
      <xdr:col>51</xdr:col>
      <xdr:colOff>677337</xdr:colOff>
      <xdr:row>9</xdr:row>
      <xdr:rowOff>105836</xdr:rowOff>
    </xdr:to>
    <xdr:sp macro="" textlink="">
      <xdr:nvSpPr>
        <xdr:cNvPr id="2" name="角丸四角形吹き出し 1"/>
        <xdr:cNvSpPr/>
      </xdr:nvSpPr>
      <xdr:spPr bwMode="auto">
        <a:xfrm>
          <a:off x="11493504" y="1788586"/>
          <a:ext cx="878416" cy="285750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49</xdr:col>
      <xdr:colOff>127004</xdr:colOff>
      <xdr:row>22</xdr:row>
      <xdr:rowOff>21169</xdr:rowOff>
    </xdr:from>
    <xdr:to>
      <xdr:col>51</xdr:col>
      <xdr:colOff>1037171</xdr:colOff>
      <xdr:row>23</xdr:row>
      <xdr:rowOff>105835</xdr:rowOff>
    </xdr:to>
    <xdr:sp macro="" textlink="">
      <xdr:nvSpPr>
        <xdr:cNvPr id="3" name="角丸四角形吹き出し 2"/>
        <xdr:cNvSpPr/>
      </xdr:nvSpPr>
      <xdr:spPr bwMode="auto">
        <a:xfrm>
          <a:off x="11493504" y="4667252"/>
          <a:ext cx="1238250" cy="285750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127004</xdr:colOff>
      <xdr:row>7</xdr:row>
      <xdr:rowOff>402169</xdr:rowOff>
    </xdr:from>
    <xdr:to>
      <xdr:col>51</xdr:col>
      <xdr:colOff>677337</xdr:colOff>
      <xdr:row>9</xdr:row>
      <xdr:rowOff>105836</xdr:rowOff>
    </xdr:to>
    <xdr:sp macro="" textlink="">
      <xdr:nvSpPr>
        <xdr:cNvPr id="2" name="角丸四角形吹き出し 1"/>
        <xdr:cNvSpPr/>
      </xdr:nvSpPr>
      <xdr:spPr bwMode="auto">
        <a:xfrm>
          <a:off x="11309354" y="1773769"/>
          <a:ext cx="874183" cy="284692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49</xdr:col>
      <xdr:colOff>127004</xdr:colOff>
      <xdr:row>22</xdr:row>
      <xdr:rowOff>21169</xdr:rowOff>
    </xdr:from>
    <xdr:to>
      <xdr:col>51</xdr:col>
      <xdr:colOff>1037171</xdr:colOff>
      <xdr:row>23</xdr:row>
      <xdr:rowOff>105835</xdr:rowOff>
    </xdr:to>
    <xdr:sp macro="" textlink="">
      <xdr:nvSpPr>
        <xdr:cNvPr id="3" name="角丸四角形吹き出し 2"/>
        <xdr:cNvSpPr/>
      </xdr:nvSpPr>
      <xdr:spPr bwMode="auto">
        <a:xfrm>
          <a:off x="11309354" y="4631269"/>
          <a:ext cx="1234017" cy="284691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2:BQ1576"/>
  <sheetViews>
    <sheetView zoomScale="90" zoomScaleNormal="90" workbookViewId="0">
      <selection activeCell="D41" sqref="D41:H42"/>
    </sheetView>
  </sheetViews>
  <sheetFormatPr defaultColWidth="3" defaultRowHeight="12" x14ac:dyDescent="0.15"/>
  <cols>
    <col min="1" max="1" width="4" style="1" customWidth="1"/>
    <col min="2" max="2" width="3.125" style="1" customWidth="1"/>
    <col min="3" max="3" width="4.625" style="1" customWidth="1"/>
    <col min="4" max="13" width="3.125" style="1" customWidth="1"/>
    <col min="14" max="41" width="3" style="1" customWidth="1"/>
    <col min="42" max="42" width="2.5" style="1" customWidth="1"/>
    <col min="43" max="45" width="3" style="1" customWidth="1"/>
    <col min="46" max="46" width="1.75" style="1" customWidth="1"/>
    <col min="47" max="47" width="2" style="1" customWidth="1"/>
    <col min="48" max="49" width="2.25" style="1" customWidth="1"/>
    <col min="50" max="50" width="4.25" style="1" customWidth="1"/>
    <col min="51" max="51" width="0.375" style="1" hidden="1" customWidth="1"/>
    <col min="52" max="52" width="27.375" style="1" customWidth="1"/>
    <col min="53" max="53" width="9.375" style="1" customWidth="1"/>
    <col min="54" max="54" width="7.5" style="1" bestFit="1" customWidth="1"/>
    <col min="55" max="55" width="3" style="1"/>
    <col min="56" max="56" width="17.125" style="1" bestFit="1" customWidth="1"/>
    <col min="57" max="57" width="10" style="1" customWidth="1"/>
    <col min="58" max="58" width="3" style="1"/>
    <col min="59" max="59" width="8.5" style="1" customWidth="1"/>
    <col min="60" max="67" width="3" style="1"/>
    <col min="68" max="68" width="3.75" style="1" bestFit="1" customWidth="1"/>
    <col min="69" max="69" width="3.25" style="1" bestFit="1" customWidth="1"/>
    <col min="70" max="16384" width="3" style="1"/>
  </cols>
  <sheetData>
    <row r="22" spans="1:69" ht="7.5" customHeight="1" x14ac:dyDescent="0.15"/>
    <row r="23" spans="1:69" ht="9.75" customHeight="1" x14ac:dyDescent="0.15">
      <c r="A23" s="468" t="s">
        <v>6</v>
      </c>
      <c r="B23" s="469"/>
      <c r="C23" s="469"/>
      <c r="D23" s="469"/>
      <c r="E23" s="470"/>
      <c r="F23" s="55"/>
      <c r="G23" s="55"/>
      <c r="H23" s="55"/>
      <c r="I23" s="474" t="s">
        <v>1</v>
      </c>
      <c r="J23" s="474"/>
      <c r="K23" s="475">
        <v>28</v>
      </c>
      <c r="L23" s="459" t="s">
        <v>2</v>
      </c>
      <c r="M23" s="475">
        <v>4</v>
      </c>
      <c r="N23" s="459" t="s">
        <v>0</v>
      </c>
      <c r="O23" s="459" t="s">
        <v>3</v>
      </c>
      <c r="P23" s="460" t="s">
        <v>189</v>
      </c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397" t="s">
        <v>13</v>
      </c>
      <c r="AI23" s="397"/>
      <c r="AJ23" s="397"/>
      <c r="AK23" s="397"/>
      <c r="AL23" s="397"/>
      <c r="AM23" s="397"/>
      <c r="AN23" s="397"/>
      <c r="AO23" s="397"/>
      <c r="AP23" s="397"/>
      <c r="AQ23" s="55"/>
      <c r="AR23" s="55"/>
      <c r="AS23" s="55"/>
      <c r="AT23" s="55"/>
      <c r="AU23" s="55"/>
    </row>
    <row r="24" spans="1:69" ht="9.75" customHeight="1" x14ac:dyDescent="0.15">
      <c r="A24" s="471"/>
      <c r="B24" s="472"/>
      <c r="C24" s="472"/>
      <c r="D24" s="472"/>
      <c r="E24" s="473"/>
      <c r="F24" s="55"/>
      <c r="G24" s="55"/>
      <c r="H24" s="55"/>
      <c r="I24" s="474"/>
      <c r="J24" s="474"/>
      <c r="K24" s="475"/>
      <c r="L24" s="459"/>
      <c r="M24" s="475"/>
      <c r="N24" s="459"/>
      <c r="O24" s="459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397"/>
      <c r="AI24" s="397"/>
      <c r="AJ24" s="397"/>
      <c r="AK24" s="397"/>
      <c r="AL24" s="397"/>
      <c r="AM24" s="397"/>
      <c r="AN24" s="397"/>
      <c r="AO24" s="397"/>
      <c r="AP24" s="397"/>
      <c r="AQ24" s="55"/>
      <c r="AR24" s="55"/>
      <c r="AS24" s="55"/>
      <c r="AT24" s="55"/>
      <c r="AU24" s="55"/>
    </row>
    <row r="25" spans="1:69" ht="8.25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</row>
    <row r="26" spans="1:69" customFormat="1" ht="18" customHeight="1" x14ac:dyDescent="0.15">
      <c r="A26" s="436" t="s">
        <v>12</v>
      </c>
      <c r="B26" s="461"/>
      <c r="C26" s="462"/>
      <c r="D26" s="466"/>
      <c r="E26" s="446"/>
      <c r="F26" s="446"/>
      <c r="G26" s="446"/>
      <c r="H26" s="446"/>
      <c r="I26" s="446"/>
      <c r="J26" s="446"/>
      <c r="K26" s="446"/>
      <c r="L26" s="446"/>
      <c r="M26" s="448"/>
      <c r="N26" s="450" t="s">
        <v>14</v>
      </c>
      <c r="O26" s="437"/>
      <c r="P26" s="437"/>
      <c r="Q26" s="451"/>
      <c r="R26" s="453"/>
      <c r="S26" s="454"/>
      <c r="T26" s="454"/>
      <c r="U26" s="454"/>
      <c r="V26" s="454"/>
      <c r="W26" s="454"/>
      <c r="X26" s="454"/>
      <c r="Y26" s="455"/>
      <c r="Z26" s="436" t="s">
        <v>7</v>
      </c>
      <c r="AA26" s="437"/>
      <c r="AB26" s="437"/>
      <c r="AC26" s="437"/>
      <c r="AD26" s="440" t="s">
        <v>15</v>
      </c>
      <c r="AE26" s="442">
        <v>28</v>
      </c>
      <c r="AF26" s="444" t="s">
        <v>16</v>
      </c>
      <c r="AG26" s="442">
        <v>3</v>
      </c>
      <c r="AH26" s="444" t="s">
        <v>17</v>
      </c>
      <c r="AI26" s="476">
        <v>1</v>
      </c>
      <c r="AJ26" s="478" t="s">
        <v>18</v>
      </c>
      <c r="AK26" s="436" t="s">
        <v>19</v>
      </c>
      <c r="AL26" s="437"/>
      <c r="AM26" s="437"/>
      <c r="AN26" s="437"/>
      <c r="AO26" s="480"/>
      <c r="AP26" s="481"/>
      <c r="AQ26" s="481"/>
      <c r="AR26" s="481"/>
      <c r="AS26" s="481"/>
      <c r="AT26" s="481"/>
      <c r="AU26" s="482"/>
    </row>
    <row r="27" spans="1:69" customFormat="1" ht="18.75" customHeight="1" x14ac:dyDescent="0.15">
      <c r="A27" s="463"/>
      <c r="B27" s="464"/>
      <c r="C27" s="465"/>
      <c r="D27" s="467"/>
      <c r="E27" s="447"/>
      <c r="F27" s="447"/>
      <c r="G27" s="447"/>
      <c r="H27" s="447"/>
      <c r="I27" s="447"/>
      <c r="J27" s="447"/>
      <c r="K27" s="447"/>
      <c r="L27" s="447"/>
      <c r="M27" s="449"/>
      <c r="N27" s="438"/>
      <c r="O27" s="439"/>
      <c r="P27" s="439"/>
      <c r="Q27" s="452"/>
      <c r="R27" s="456"/>
      <c r="S27" s="457"/>
      <c r="T27" s="457"/>
      <c r="U27" s="457"/>
      <c r="V27" s="457"/>
      <c r="W27" s="457"/>
      <c r="X27" s="457"/>
      <c r="Y27" s="458"/>
      <c r="Z27" s="438"/>
      <c r="AA27" s="439"/>
      <c r="AB27" s="439"/>
      <c r="AC27" s="439"/>
      <c r="AD27" s="441"/>
      <c r="AE27" s="443"/>
      <c r="AF27" s="445"/>
      <c r="AG27" s="443"/>
      <c r="AH27" s="445"/>
      <c r="AI27" s="477"/>
      <c r="AJ27" s="479"/>
      <c r="AK27" s="438"/>
      <c r="AL27" s="439"/>
      <c r="AM27" s="439"/>
      <c r="AN27" s="439"/>
      <c r="AO27" s="483"/>
      <c r="AP27" s="484"/>
      <c r="AQ27" s="484"/>
      <c r="AR27" s="484"/>
      <c r="AS27" s="484"/>
      <c r="AT27" s="484"/>
      <c r="AU27" s="485"/>
    </row>
    <row r="28" spans="1:69" customFormat="1" ht="36" customHeight="1" x14ac:dyDescent="0.15">
      <c r="A28" s="410" t="s">
        <v>20</v>
      </c>
      <c r="B28" s="411"/>
      <c r="C28" s="412"/>
      <c r="D28" s="56"/>
      <c r="E28" s="57"/>
      <c r="F28" s="57"/>
      <c r="G28" s="57"/>
      <c r="H28" s="57"/>
      <c r="I28" s="57"/>
      <c r="J28" s="57"/>
      <c r="K28" s="57"/>
      <c r="L28" s="57"/>
      <c r="M28" s="58"/>
      <c r="N28" s="424" t="s">
        <v>21</v>
      </c>
      <c r="O28" s="425"/>
      <c r="P28" s="425"/>
      <c r="Q28" s="426"/>
      <c r="R28" s="427" t="s">
        <v>37</v>
      </c>
      <c r="S28" s="428"/>
      <c r="T28" s="428"/>
      <c r="U28" s="428"/>
      <c r="V28" s="428"/>
      <c r="W28" s="428"/>
      <c r="X28" s="428"/>
      <c r="Y28" s="429"/>
      <c r="Z28" s="430" t="s">
        <v>22</v>
      </c>
      <c r="AA28" s="431"/>
      <c r="AB28" s="431"/>
      <c r="AC28" s="432"/>
      <c r="AD28" s="433"/>
      <c r="AE28" s="434"/>
      <c r="AF28" s="434"/>
      <c r="AG28" s="434"/>
      <c r="AH28" s="434"/>
      <c r="AI28" s="434"/>
      <c r="AJ28" s="434"/>
      <c r="AK28" s="435"/>
      <c r="AL28" s="435"/>
      <c r="AM28" s="435"/>
      <c r="AN28" s="435"/>
      <c r="AO28" s="208" t="s">
        <v>187</v>
      </c>
      <c r="AP28" s="210"/>
      <c r="AQ28" s="407">
        <v>90</v>
      </c>
      <c r="AR28" s="408"/>
      <c r="AS28" s="408"/>
      <c r="AT28" s="408"/>
      <c r="AU28" s="409"/>
    </row>
    <row r="29" spans="1:69" customFormat="1" ht="35.25" customHeight="1" x14ac:dyDescent="0.15">
      <c r="A29" s="410" t="s">
        <v>23</v>
      </c>
      <c r="B29" s="411"/>
      <c r="C29" s="412"/>
      <c r="D29" s="413"/>
      <c r="E29" s="414"/>
      <c r="F29" s="414"/>
      <c r="G29" s="414"/>
      <c r="H29" s="414"/>
      <c r="I29" s="415"/>
      <c r="J29" s="415"/>
      <c r="K29" s="415"/>
      <c r="L29" s="415"/>
      <c r="M29" s="416"/>
      <c r="N29" s="410" t="s">
        <v>24</v>
      </c>
      <c r="O29" s="411"/>
      <c r="P29" s="411"/>
      <c r="Q29" s="412"/>
      <c r="R29" s="417">
        <f>VLOOKUP(R28,BD30:BE35,2,FALSE)</f>
        <v>50030</v>
      </c>
      <c r="S29" s="418"/>
      <c r="T29" s="418"/>
      <c r="U29" s="418"/>
      <c r="V29" s="418"/>
      <c r="W29" s="418"/>
      <c r="X29" s="418"/>
      <c r="Y29" s="419"/>
      <c r="Z29" s="420" t="s">
        <v>25</v>
      </c>
      <c r="AA29" s="421"/>
      <c r="AB29" s="421"/>
      <c r="AC29" s="422"/>
      <c r="AD29" s="413"/>
      <c r="AE29" s="414"/>
      <c r="AF29" s="414"/>
      <c r="AG29" s="414"/>
      <c r="AH29" s="414"/>
      <c r="AI29" s="414"/>
      <c r="AJ29" s="414"/>
      <c r="AK29" s="414"/>
      <c r="AL29" s="414"/>
      <c r="AM29" s="414"/>
      <c r="AN29" s="423"/>
      <c r="AO29" s="59"/>
      <c r="AP29" s="59"/>
      <c r="AQ29" s="59"/>
      <c r="AR29" s="59"/>
      <c r="AS29" s="59"/>
      <c r="AT29" s="59"/>
      <c r="AU29" s="59"/>
      <c r="AZ29" s="43" t="s">
        <v>8</v>
      </c>
      <c r="BA29" s="44" t="s">
        <v>31</v>
      </c>
      <c r="BB29" s="45" t="s">
        <v>32</v>
      </c>
      <c r="BD29" s="4" t="s">
        <v>33</v>
      </c>
      <c r="BE29" s="7" t="s">
        <v>24</v>
      </c>
      <c r="BG29" s="4" t="s">
        <v>35</v>
      </c>
    </row>
    <row r="30" spans="1:69" ht="10.5" customHeight="1" thickBo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122"/>
      <c r="AZ30" s="60"/>
      <c r="BA30" s="61"/>
      <c r="BB30" s="62"/>
      <c r="BC30" s="63"/>
      <c r="BD30" s="6"/>
      <c r="BE30" s="6"/>
      <c r="BG30" s="4"/>
      <c r="BP30" s="1">
        <v>90</v>
      </c>
      <c r="BQ30" s="1">
        <v>27</v>
      </c>
    </row>
    <row r="31" spans="1:69" ht="18" customHeight="1" thickBot="1" x14ac:dyDescent="0.2">
      <c r="A31" s="393" t="s">
        <v>30</v>
      </c>
      <c r="B31" s="394"/>
      <c r="C31" s="395"/>
      <c r="D31" s="399" t="s">
        <v>8</v>
      </c>
      <c r="E31" s="399"/>
      <c r="F31" s="399"/>
      <c r="G31" s="399"/>
      <c r="H31" s="399"/>
      <c r="I31" s="401" t="s">
        <v>14</v>
      </c>
      <c r="J31" s="394"/>
      <c r="K31" s="394"/>
      <c r="L31" s="394"/>
      <c r="M31" s="395"/>
      <c r="N31" s="64" t="s">
        <v>4</v>
      </c>
      <c r="O31" s="65">
        <v>1</v>
      </c>
      <c r="P31" s="66">
        <v>2</v>
      </c>
      <c r="Q31" s="66">
        <v>3</v>
      </c>
      <c r="R31" s="66">
        <v>4</v>
      </c>
      <c r="S31" s="66">
        <v>5</v>
      </c>
      <c r="T31" s="66">
        <v>6</v>
      </c>
      <c r="U31" s="66">
        <v>7</v>
      </c>
      <c r="V31" s="66">
        <v>8</v>
      </c>
      <c r="W31" s="66">
        <v>9</v>
      </c>
      <c r="X31" s="66">
        <v>10</v>
      </c>
      <c r="Y31" s="66">
        <v>11</v>
      </c>
      <c r="Z31" s="66">
        <v>12</v>
      </c>
      <c r="AA31" s="66">
        <v>13</v>
      </c>
      <c r="AB31" s="66">
        <v>14</v>
      </c>
      <c r="AC31" s="66">
        <v>15</v>
      </c>
      <c r="AD31" s="66">
        <v>16</v>
      </c>
      <c r="AE31" s="66">
        <v>17</v>
      </c>
      <c r="AF31" s="66">
        <v>18</v>
      </c>
      <c r="AG31" s="66">
        <v>19</v>
      </c>
      <c r="AH31" s="66">
        <v>20</v>
      </c>
      <c r="AI31" s="66">
        <v>21</v>
      </c>
      <c r="AJ31" s="66">
        <v>22</v>
      </c>
      <c r="AK31" s="66">
        <v>23</v>
      </c>
      <c r="AL31" s="66">
        <v>24</v>
      </c>
      <c r="AM31" s="66">
        <v>25</v>
      </c>
      <c r="AN31" s="66">
        <v>26</v>
      </c>
      <c r="AO31" s="66">
        <v>27</v>
      </c>
      <c r="AP31" s="66">
        <v>28</v>
      </c>
      <c r="AQ31" s="66">
        <v>29</v>
      </c>
      <c r="AR31" s="66">
        <v>30</v>
      </c>
      <c r="AS31" s="67">
        <v>31</v>
      </c>
      <c r="AT31" s="403" t="s">
        <v>9</v>
      </c>
      <c r="AU31" s="404"/>
      <c r="AV31" s="123"/>
      <c r="AY31" s="1" t="s">
        <v>26</v>
      </c>
      <c r="AZ31" s="68" t="s">
        <v>100</v>
      </c>
      <c r="BA31" s="69">
        <v>0</v>
      </c>
      <c r="BB31" s="70">
        <v>0</v>
      </c>
      <c r="BC31" s="63"/>
      <c r="BD31" s="6" t="s">
        <v>37</v>
      </c>
      <c r="BE31" s="6">
        <v>50030</v>
      </c>
      <c r="BG31" s="8">
        <v>0</v>
      </c>
      <c r="BP31" s="1">
        <v>80</v>
      </c>
      <c r="BQ31" s="1">
        <v>28</v>
      </c>
    </row>
    <row r="32" spans="1:69" ht="18" customHeight="1" x14ac:dyDescent="0.15">
      <c r="A32" s="396"/>
      <c r="B32" s="397"/>
      <c r="C32" s="398"/>
      <c r="D32" s="400"/>
      <c r="E32" s="400"/>
      <c r="F32" s="400"/>
      <c r="G32" s="400"/>
      <c r="H32" s="400"/>
      <c r="I32" s="402"/>
      <c r="J32" s="397"/>
      <c r="K32" s="397"/>
      <c r="L32" s="397"/>
      <c r="M32" s="398"/>
      <c r="N32" s="156" t="s">
        <v>10</v>
      </c>
      <c r="O32" s="11" t="s">
        <v>39</v>
      </c>
      <c r="P32" s="12" t="s">
        <v>40</v>
      </c>
      <c r="Q32" s="12" t="s">
        <v>41</v>
      </c>
      <c r="R32" s="12" t="s">
        <v>42</v>
      </c>
      <c r="S32" s="12" t="s">
        <v>43</v>
      </c>
      <c r="T32" s="12" t="s">
        <v>44</v>
      </c>
      <c r="U32" s="12" t="s">
        <v>45</v>
      </c>
      <c r="V32" s="12" t="s">
        <v>46</v>
      </c>
      <c r="W32" s="12" t="s">
        <v>47</v>
      </c>
      <c r="X32" s="12" t="s">
        <v>48</v>
      </c>
      <c r="Y32" s="12" t="s">
        <v>49</v>
      </c>
      <c r="Z32" s="12" t="s">
        <v>43</v>
      </c>
      <c r="AA32" s="12" t="s">
        <v>44</v>
      </c>
      <c r="AB32" s="12" t="s">
        <v>45</v>
      </c>
      <c r="AC32" s="12" t="s">
        <v>46</v>
      </c>
      <c r="AD32" s="12" t="s">
        <v>47</v>
      </c>
      <c r="AE32" s="12" t="s">
        <v>48</v>
      </c>
      <c r="AF32" s="12" t="s">
        <v>49</v>
      </c>
      <c r="AG32" s="12" t="s">
        <v>43</v>
      </c>
      <c r="AH32" s="12" t="s">
        <v>44</v>
      </c>
      <c r="AI32" s="12" t="s">
        <v>45</v>
      </c>
      <c r="AJ32" s="12" t="s">
        <v>46</v>
      </c>
      <c r="AK32" s="12" t="s">
        <v>47</v>
      </c>
      <c r="AL32" s="12" t="s">
        <v>48</v>
      </c>
      <c r="AM32" s="12" t="s">
        <v>49</v>
      </c>
      <c r="AN32" s="12" t="s">
        <v>43</v>
      </c>
      <c r="AO32" s="12" t="s">
        <v>44</v>
      </c>
      <c r="AP32" s="12" t="s">
        <v>45</v>
      </c>
      <c r="AQ32" s="12" t="s">
        <v>46</v>
      </c>
      <c r="AR32" s="12" t="s">
        <v>47</v>
      </c>
      <c r="AS32" s="13" t="s">
        <v>41</v>
      </c>
      <c r="AT32" s="405"/>
      <c r="AU32" s="406"/>
      <c r="AV32" s="123"/>
      <c r="AX32" s="1">
        <v>1</v>
      </c>
      <c r="AY32" s="1" t="s">
        <v>27</v>
      </c>
      <c r="AZ32" s="71" t="s">
        <v>101</v>
      </c>
      <c r="BA32" s="115" t="s">
        <v>154</v>
      </c>
      <c r="BB32" s="72">
        <v>1168</v>
      </c>
      <c r="BC32" s="63"/>
      <c r="BD32" s="6" t="s">
        <v>38</v>
      </c>
      <c r="BE32" s="6">
        <v>104730</v>
      </c>
      <c r="BG32" s="8">
        <v>1.0416666666666666E-2</v>
      </c>
      <c r="BL32" s="1" t="str">
        <f t="shared" ref="BL32:BL43" si="0">"A1"&amp;BA32</f>
        <v>A1A11111</v>
      </c>
      <c r="BP32" s="1">
        <v>70</v>
      </c>
      <c r="BQ32" s="1">
        <v>29</v>
      </c>
    </row>
    <row r="33" spans="1:69" ht="15.95" customHeight="1" x14ac:dyDescent="0.15">
      <c r="A33" s="352">
        <v>0.375</v>
      </c>
      <c r="B33" s="353"/>
      <c r="C33" s="73" t="s">
        <v>5</v>
      </c>
      <c r="D33" s="388" t="s">
        <v>101</v>
      </c>
      <c r="E33" s="388"/>
      <c r="F33" s="388"/>
      <c r="G33" s="388"/>
      <c r="H33" s="389"/>
      <c r="I33" s="392"/>
      <c r="J33" s="392"/>
      <c r="K33" s="392"/>
      <c r="L33" s="392"/>
      <c r="M33" s="392"/>
      <c r="N33" s="119" t="s">
        <v>185</v>
      </c>
      <c r="O33" s="134"/>
      <c r="P33" s="135">
        <v>1</v>
      </c>
      <c r="Q33" s="135"/>
      <c r="R33" s="135"/>
      <c r="S33" s="135"/>
      <c r="T33" s="135"/>
      <c r="U33" s="135"/>
      <c r="V33" s="135"/>
      <c r="W33" s="135">
        <v>1</v>
      </c>
      <c r="X33" s="135"/>
      <c r="Y33" s="135"/>
      <c r="Z33" s="135"/>
      <c r="AA33" s="135"/>
      <c r="AB33" s="135"/>
      <c r="AC33" s="135"/>
      <c r="AD33" s="135">
        <v>1</v>
      </c>
      <c r="AE33" s="135"/>
      <c r="AF33" s="135"/>
      <c r="AG33" s="135"/>
      <c r="AH33" s="135"/>
      <c r="AI33" s="135"/>
      <c r="AJ33" s="135"/>
      <c r="AK33" s="135">
        <v>1</v>
      </c>
      <c r="AL33" s="135"/>
      <c r="AM33" s="135"/>
      <c r="AN33" s="135"/>
      <c r="AO33" s="135"/>
      <c r="AP33" s="135"/>
      <c r="AQ33" s="135"/>
      <c r="AR33" s="135">
        <v>1</v>
      </c>
      <c r="AS33" s="136"/>
      <c r="AT33" s="137">
        <f t="shared" ref="AT33:AT54" si="1">SUM(O33:AS33)</f>
        <v>5</v>
      </c>
      <c r="AU33" s="138"/>
      <c r="AV33" s="120"/>
      <c r="AX33" s="1">
        <v>2</v>
      </c>
      <c r="AY33" s="1" t="s">
        <v>28</v>
      </c>
      <c r="AZ33" s="74" t="s">
        <v>104</v>
      </c>
      <c r="BA33" s="116" t="s">
        <v>155</v>
      </c>
      <c r="BB33" s="75">
        <v>818</v>
      </c>
      <c r="BC33" s="63"/>
      <c r="BD33" s="6" t="s">
        <v>26</v>
      </c>
      <c r="BE33" s="6">
        <v>50030</v>
      </c>
      <c r="BG33" s="8">
        <v>2.0833333333333301E-2</v>
      </c>
      <c r="BL33" s="1" t="str">
        <f t="shared" si="0"/>
        <v>A1A11113</v>
      </c>
      <c r="BQ33" s="1">
        <v>30</v>
      </c>
    </row>
    <row r="34" spans="1:69" ht="15.95" customHeight="1" x14ac:dyDescent="0.15">
      <c r="A34" s="76"/>
      <c r="B34" s="359">
        <v>0.4375</v>
      </c>
      <c r="C34" s="360"/>
      <c r="D34" s="390"/>
      <c r="E34" s="390"/>
      <c r="F34" s="390"/>
      <c r="G34" s="390"/>
      <c r="H34" s="391"/>
      <c r="I34" s="392"/>
      <c r="J34" s="392"/>
      <c r="K34" s="392"/>
      <c r="L34" s="392"/>
      <c r="M34" s="392"/>
      <c r="N34" s="119" t="s">
        <v>11</v>
      </c>
      <c r="O34" s="128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37">
        <f t="shared" si="1"/>
        <v>0</v>
      </c>
      <c r="AU34" s="126"/>
      <c r="AV34" s="121"/>
      <c r="AX34" s="1">
        <v>3</v>
      </c>
      <c r="AZ34" s="74" t="s">
        <v>105</v>
      </c>
      <c r="BA34" s="116" t="s">
        <v>156</v>
      </c>
      <c r="BB34" s="77">
        <v>1051</v>
      </c>
      <c r="BC34" s="63"/>
      <c r="BD34" s="6" t="s">
        <v>27</v>
      </c>
      <c r="BE34" s="6">
        <v>104730</v>
      </c>
      <c r="BG34" s="8">
        <v>3.125E-2</v>
      </c>
      <c r="BL34" s="1" t="str">
        <f t="shared" si="0"/>
        <v>A1A11114</v>
      </c>
      <c r="BQ34" s="1">
        <v>31</v>
      </c>
    </row>
    <row r="35" spans="1:69" ht="15.95" customHeight="1" x14ac:dyDescent="0.15">
      <c r="A35" s="352"/>
      <c r="B35" s="353"/>
      <c r="C35" s="73" t="s">
        <v>5</v>
      </c>
      <c r="D35" s="388" t="s">
        <v>100</v>
      </c>
      <c r="E35" s="388"/>
      <c r="F35" s="388"/>
      <c r="G35" s="388"/>
      <c r="H35" s="389"/>
      <c r="I35" s="392"/>
      <c r="J35" s="392"/>
      <c r="K35" s="392"/>
      <c r="L35" s="392"/>
      <c r="M35" s="392"/>
      <c r="N35" s="119" t="s">
        <v>185</v>
      </c>
      <c r="O35" s="134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6"/>
      <c r="AT35" s="137">
        <f t="shared" si="1"/>
        <v>0</v>
      </c>
      <c r="AU35" s="139"/>
      <c r="AV35" s="121"/>
      <c r="AX35" s="1">
        <v>4</v>
      </c>
      <c r="AZ35" s="74" t="s">
        <v>106</v>
      </c>
      <c r="BA35" s="116" t="s">
        <v>157</v>
      </c>
      <c r="BB35" s="78">
        <v>736</v>
      </c>
      <c r="BC35" s="63"/>
      <c r="BD35" s="6" t="s">
        <v>29</v>
      </c>
      <c r="BE35" s="5" t="s">
        <v>34</v>
      </c>
      <c r="BG35" s="8">
        <v>4.1666666666666699E-2</v>
      </c>
      <c r="BL35" s="1" t="str">
        <f t="shared" si="0"/>
        <v>A1A11115</v>
      </c>
    </row>
    <row r="36" spans="1:69" ht="15.95" customHeight="1" x14ac:dyDescent="0.15">
      <c r="A36" s="76"/>
      <c r="B36" s="359"/>
      <c r="C36" s="360"/>
      <c r="D36" s="390"/>
      <c r="E36" s="390"/>
      <c r="F36" s="390"/>
      <c r="G36" s="390"/>
      <c r="H36" s="391"/>
      <c r="I36" s="392"/>
      <c r="J36" s="392"/>
      <c r="K36" s="392"/>
      <c r="L36" s="392"/>
      <c r="M36" s="392"/>
      <c r="N36" s="119" t="s">
        <v>11</v>
      </c>
      <c r="O36" s="128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30"/>
      <c r="AT36" s="137">
        <f t="shared" si="1"/>
        <v>0</v>
      </c>
      <c r="AU36" s="126"/>
      <c r="AV36" s="121"/>
      <c r="AX36" s="1">
        <v>5</v>
      </c>
      <c r="AZ36" s="74" t="s">
        <v>103</v>
      </c>
      <c r="BA36" s="116" t="s">
        <v>158</v>
      </c>
      <c r="BB36" s="77">
        <v>2335</v>
      </c>
      <c r="BC36" s="63"/>
      <c r="BG36" s="8">
        <v>5.2083333333333301E-2</v>
      </c>
      <c r="BL36" s="1" t="str">
        <f t="shared" si="0"/>
        <v>A1A11211</v>
      </c>
    </row>
    <row r="37" spans="1:69" ht="15.95" customHeight="1" x14ac:dyDescent="0.15">
      <c r="A37" s="352"/>
      <c r="B37" s="353"/>
      <c r="C37" s="73" t="s">
        <v>5</v>
      </c>
      <c r="D37" s="388"/>
      <c r="E37" s="388"/>
      <c r="F37" s="388"/>
      <c r="G37" s="388"/>
      <c r="H37" s="389"/>
      <c r="I37" s="392"/>
      <c r="J37" s="392"/>
      <c r="K37" s="392"/>
      <c r="L37" s="392"/>
      <c r="M37" s="392"/>
      <c r="N37" s="119" t="s">
        <v>185</v>
      </c>
      <c r="O37" s="134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6"/>
      <c r="AT37" s="137">
        <f t="shared" si="1"/>
        <v>0</v>
      </c>
      <c r="AU37" s="138"/>
      <c r="AV37" s="120"/>
      <c r="AX37" s="1">
        <v>6</v>
      </c>
      <c r="AZ37" s="74" t="s">
        <v>107</v>
      </c>
      <c r="BA37" s="116" t="s">
        <v>159</v>
      </c>
      <c r="BB37" s="75">
        <v>1635</v>
      </c>
      <c r="BC37" s="63"/>
      <c r="BG37" s="8">
        <v>6.25E-2</v>
      </c>
      <c r="BL37" s="1" t="str">
        <f t="shared" si="0"/>
        <v>A1A11213</v>
      </c>
    </row>
    <row r="38" spans="1:69" ht="15.95" customHeight="1" x14ac:dyDescent="0.15">
      <c r="A38" s="76"/>
      <c r="B38" s="359"/>
      <c r="C38" s="360"/>
      <c r="D38" s="390"/>
      <c r="E38" s="390"/>
      <c r="F38" s="390"/>
      <c r="G38" s="390"/>
      <c r="H38" s="391"/>
      <c r="I38" s="392"/>
      <c r="J38" s="392"/>
      <c r="K38" s="392"/>
      <c r="L38" s="392"/>
      <c r="M38" s="392"/>
      <c r="N38" s="119" t="s">
        <v>11</v>
      </c>
      <c r="O38" s="12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30"/>
      <c r="AT38" s="137">
        <f t="shared" si="1"/>
        <v>0</v>
      </c>
      <c r="AU38" s="126"/>
      <c r="AV38" s="121"/>
      <c r="AX38" s="1">
        <v>7</v>
      </c>
      <c r="AZ38" s="74" t="s">
        <v>108</v>
      </c>
      <c r="BA38" s="116" t="s">
        <v>160</v>
      </c>
      <c r="BB38" s="77">
        <v>2102</v>
      </c>
      <c r="BC38" s="63"/>
      <c r="BG38" s="8">
        <v>7.2916666666666699E-2</v>
      </c>
      <c r="BL38" s="1" t="str">
        <f t="shared" si="0"/>
        <v>A1A11214</v>
      </c>
    </row>
    <row r="39" spans="1:69" ht="15.95" customHeight="1" x14ac:dyDescent="0.15">
      <c r="A39" s="352"/>
      <c r="B39" s="353"/>
      <c r="C39" s="73" t="s">
        <v>5</v>
      </c>
      <c r="D39" s="380"/>
      <c r="E39" s="380"/>
      <c r="F39" s="380"/>
      <c r="G39" s="380"/>
      <c r="H39" s="381"/>
      <c r="I39" s="384"/>
      <c r="J39" s="384"/>
      <c r="K39" s="384"/>
      <c r="L39" s="384"/>
      <c r="M39" s="384"/>
      <c r="N39" s="119" t="s">
        <v>185</v>
      </c>
      <c r="O39" s="13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6"/>
      <c r="AT39" s="137">
        <f t="shared" si="1"/>
        <v>0</v>
      </c>
      <c r="AU39" s="139"/>
      <c r="AV39" s="121"/>
      <c r="AX39" s="1">
        <v>8</v>
      </c>
      <c r="AZ39" s="74" t="s">
        <v>109</v>
      </c>
      <c r="BA39" s="116" t="s">
        <v>161</v>
      </c>
      <c r="BB39" s="77">
        <v>1472</v>
      </c>
      <c r="BC39" s="63"/>
      <c r="BG39" s="8">
        <v>8.3333333333333301E-2</v>
      </c>
      <c r="BL39" s="1" t="str">
        <f t="shared" si="0"/>
        <v>A1A11215</v>
      </c>
    </row>
    <row r="40" spans="1:69" ht="15.95" customHeight="1" x14ac:dyDescent="0.15">
      <c r="A40" s="76"/>
      <c r="B40" s="359"/>
      <c r="C40" s="360"/>
      <c r="D40" s="382"/>
      <c r="E40" s="382"/>
      <c r="F40" s="382"/>
      <c r="G40" s="382"/>
      <c r="H40" s="383"/>
      <c r="I40" s="384"/>
      <c r="J40" s="384"/>
      <c r="K40" s="384"/>
      <c r="L40" s="384"/>
      <c r="M40" s="384"/>
      <c r="N40" s="119" t="s">
        <v>11</v>
      </c>
      <c r="O40" s="128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30"/>
      <c r="AT40" s="137">
        <f t="shared" si="1"/>
        <v>0</v>
      </c>
      <c r="AU40" s="126"/>
      <c r="AV40" s="121"/>
      <c r="AX40" s="1">
        <v>9</v>
      </c>
      <c r="AZ40" s="74" t="s">
        <v>110</v>
      </c>
      <c r="BA40" s="116" t="s">
        <v>162</v>
      </c>
      <c r="BB40" s="77">
        <v>3704</v>
      </c>
      <c r="BC40" s="63"/>
      <c r="BG40" s="8">
        <v>9.375E-2</v>
      </c>
      <c r="BL40" s="1" t="str">
        <f t="shared" si="0"/>
        <v>A1A11321</v>
      </c>
    </row>
    <row r="41" spans="1:69" ht="15.95" customHeight="1" x14ac:dyDescent="0.15">
      <c r="A41" s="352"/>
      <c r="B41" s="353"/>
      <c r="C41" s="73" t="s">
        <v>5</v>
      </c>
      <c r="D41" s="380"/>
      <c r="E41" s="380"/>
      <c r="F41" s="380"/>
      <c r="G41" s="380"/>
      <c r="H41" s="381"/>
      <c r="I41" s="384"/>
      <c r="J41" s="384"/>
      <c r="K41" s="384"/>
      <c r="L41" s="384"/>
      <c r="M41" s="384"/>
      <c r="N41" s="119" t="s">
        <v>185</v>
      </c>
      <c r="O41" s="13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6"/>
      <c r="AT41" s="137">
        <f t="shared" si="1"/>
        <v>0</v>
      </c>
      <c r="AU41" s="138"/>
      <c r="AV41" s="120"/>
      <c r="AX41" s="1">
        <v>10</v>
      </c>
      <c r="AZ41" s="74" t="s">
        <v>111</v>
      </c>
      <c r="BA41" s="116" t="s">
        <v>163</v>
      </c>
      <c r="BB41" s="75">
        <v>2593</v>
      </c>
      <c r="BC41" s="63"/>
      <c r="BG41" s="8">
        <v>0.104166666666667</v>
      </c>
      <c r="BL41" s="1" t="str">
        <f t="shared" si="0"/>
        <v>A1A11323</v>
      </c>
    </row>
    <row r="42" spans="1:69" ht="15.95" customHeight="1" x14ac:dyDescent="0.15">
      <c r="A42" s="76"/>
      <c r="B42" s="359"/>
      <c r="C42" s="360"/>
      <c r="D42" s="382"/>
      <c r="E42" s="382"/>
      <c r="F42" s="382"/>
      <c r="G42" s="382"/>
      <c r="H42" s="383"/>
      <c r="I42" s="384"/>
      <c r="J42" s="384"/>
      <c r="K42" s="384"/>
      <c r="L42" s="384"/>
      <c r="M42" s="384"/>
      <c r="N42" s="119" t="s">
        <v>11</v>
      </c>
      <c r="O42" s="128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30"/>
      <c r="AT42" s="137">
        <f t="shared" si="1"/>
        <v>0</v>
      </c>
      <c r="AU42" s="126"/>
      <c r="AV42" s="121"/>
      <c r="AX42" s="1">
        <v>11</v>
      </c>
      <c r="AZ42" s="79" t="s">
        <v>112</v>
      </c>
      <c r="BA42" s="116" t="s">
        <v>164</v>
      </c>
      <c r="BB42" s="77">
        <v>3334</v>
      </c>
      <c r="BC42" s="63"/>
      <c r="BG42" s="8">
        <v>0.114583333333333</v>
      </c>
      <c r="BL42" s="1" t="str">
        <f t="shared" si="0"/>
        <v>A1A11324</v>
      </c>
    </row>
    <row r="43" spans="1:69" ht="15.95" customHeight="1" x14ac:dyDescent="0.15">
      <c r="A43" s="352"/>
      <c r="B43" s="353"/>
      <c r="C43" s="73" t="s">
        <v>5</v>
      </c>
      <c r="D43" s="380"/>
      <c r="E43" s="380"/>
      <c r="F43" s="380"/>
      <c r="G43" s="380"/>
      <c r="H43" s="381"/>
      <c r="I43" s="384"/>
      <c r="J43" s="384"/>
      <c r="K43" s="384"/>
      <c r="L43" s="384"/>
      <c r="M43" s="384"/>
      <c r="N43" s="119" t="s">
        <v>185</v>
      </c>
      <c r="O43" s="134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6"/>
      <c r="AT43" s="137">
        <f t="shared" si="1"/>
        <v>0</v>
      </c>
      <c r="AU43" s="138"/>
      <c r="AV43" s="120"/>
      <c r="AX43" s="1">
        <v>12</v>
      </c>
      <c r="AZ43" s="79" t="s">
        <v>113</v>
      </c>
      <c r="BA43" s="116" t="s">
        <v>165</v>
      </c>
      <c r="BB43" s="77">
        <v>2334</v>
      </c>
      <c r="BC43" s="63"/>
      <c r="BG43" s="8">
        <v>0.125</v>
      </c>
      <c r="BL43" s="1" t="str">
        <f t="shared" si="0"/>
        <v>A1A11325</v>
      </c>
    </row>
    <row r="44" spans="1:69" ht="15.95" customHeight="1" x14ac:dyDescent="0.15">
      <c r="A44" s="76"/>
      <c r="B44" s="359"/>
      <c r="C44" s="360"/>
      <c r="D44" s="382"/>
      <c r="E44" s="382"/>
      <c r="F44" s="382"/>
      <c r="G44" s="382"/>
      <c r="H44" s="383"/>
      <c r="I44" s="384"/>
      <c r="J44" s="384"/>
      <c r="K44" s="384"/>
      <c r="L44" s="384"/>
      <c r="M44" s="384"/>
      <c r="N44" s="119" t="s">
        <v>11</v>
      </c>
      <c r="O44" s="128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30"/>
      <c r="AT44" s="137">
        <f t="shared" si="1"/>
        <v>0</v>
      </c>
      <c r="AU44" s="126"/>
      <c r="AV44" s="121"/>
      <c r="AZ44" s="80"/>
      <c r="BA44" s="81"/>
      <c r="BB44" s="82"/>
      <c r="BC44" s="9"/>
      <c r="BG44" s="8">
        <v>0.13541666666666699</v>
      </c>
    </row>
    <row r="45" spans="1:69" ht="15.95" customHeight="1" thickBot="1" x14ac:dyDescent="0.2">
      <c r="A45" s="352"/>
      <c r="B45" s="353"/>
      <c r="C45" s="73" t="s">
        <v>5</v>
      </c>
      <c r="D45" s="385"/>
      <c r="E45" s="371"/>
      <c r="F45" s="371"/>
      <c r="G45" s="371"/>
      <c r="H45" s="372"/>
      <c r="I45" s="387"/>
      <c r="J45" s="387"/>
      <c r="K45" s="387"/>
      <c r="L45" s="387"/>
      <c r="M45" s="387"/>
      <c r="N45" s="119" t="s">
        <v>185</v>
      </c>
      <c r="O45" s="134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6"/>
      <c r="AT45" s="137">
        <f t="shared" si="1"/>
        <v>0</v>
      </c>
      <c r="AU45" s="138"/>
      <c r="AV45" s="120"/>
      <c r="AZ45" s="83" t="s">
        <v>100</v>
      </c>
      <c r="BA45" s="84">
        <v>0</v>
      </c>
      <c r="BB45" s="84">
        <v>0</v>
      </c>
      <c r="BC45" s="85"/>
      <c r="BG45" s="8">
        <v>0.14583333333333301</v>
      </c>
      <c r="BL45" s="1" t="str">
        <f t="shared" ref="BL45:BL60" si="2">"A1"&amp;BA46</f>
        <v>A1A12411</v>
      </c>
    </row>
    <row r="46" spans="1:69" ht="15.95" customHeight="1" x14ac:dyDescent="0.15">
      <c r="A46" s="76"/>
      <c r="B46" s="359"/>
      <c r="C46" s="360"/>
      <c r="D46" s="386"/>
      <c r="E46" s="373"/>
      <c r="F46" s="373"/>
      <c r="G46" s="373"/>
      <c r="H46" s="374"/>
      <c r="I46" s="387"/>
      <c r="J46" s="387"/>
      <c r="K46" s="387"/>
      <c r="L46" s="387"/>
      <c r="M46" s="387"/>
      <c r="N46" s="119" t="s">
        <v>11</v>
      </c>
      <c r="O46" s="128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30"/>
      <c r="AT46" s="137">
        <f t="shared" si="1"/>
        <v>0</v>
      </c>
      <c r="AU46" s="126"/>
      <c r="AV46" s="121"/>
      <c r="AX46" s="1">
        <v>13</v>
      </c>
      <c r="AZ46" s="86" t="s">
        <v>114</v>
      </c>
      <c r="BA46" s="117" t="s">
        <v>166</v>
      </c>
      <c r="BB46" s="87">
        <v>266</v>
      </c>
      <c r="BE46" s="88"/>
      <c r="BG46" s="8">
        <v>0.15625</v>
      </c>
      <c r="BL46" s="1" t="str">
        <f t="shared" si="2"/>
        <v>A1A12413</v>
      </c>
    </row>
    <row r="47" spans="1:69" ht="15.95" customHeight="1" x14ac:dyDescent="0.15">
      <c r="A47" s="352"/>
      <c r="B47" s="353"/>
      <c r="C47" s="73" t="s">
        <v>5</v>
      </c>
      <c r="D47" s="371"/>
      <c r="E47" s="371"/>
      <c r="F47" s="371"/>
      <c r="G47" s="371"/>
      <c r="H47" s="372"/>
      <c r="I47" s="375"/>
      <c r="J47" s="375"/>
      <c r="K47" s="375"/>
      <c r="L47" s="375"/>
      <c r="M47" s="375"/>
      <c r="N47" s="119" t="s">
        <v>185</v>
      </c>
      <c r="O47" s="134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6"/>
      <c r="AT47" s="137">
        <f t="shared" si="1"/>
        <v>0</v>
      </c>
      <c r="AU47" s="139"/>
      <c r="AV47" s="121"/>
      <c r="AX47" s="1">
        <v>14</v>
      </c>
      <c r="AZ47" s="89" t="s">
        <v>116</v>
      </c>
      <c r="BA47" s="118" t="s">
        <v>167</v>
      </c>
      <c r="BB47" s="90">
        <v>186</v>
      </c>
      <c r="BD47" s="6" t="s">
        <v>36</v>
      </c>
      <c r="BE47" s="10">
        <f>SUM(IF(ISERROR(SUM(U59:W64,U65:W68)),0,SUM(U59:W64,U65:W68)))</f>
        <v>1168</v>
      </c>
      <c r="BG47" s="8">
        <v>0.16666666666666699</v>
      </c>
      <c r="BL47" s="1" t="str">
        <f t="shared" si="2"/>
        <v>A1A12414</v>
      </c>
    </row>
    <row r="48" spans="1:69" ht="15.95" customHeight="1" x14ac:dyDescent="0.15">
      <c r="A48" s="76"/>
      <c r="B48" s="359"/>
      <c r="C48" s="360"/>
      <c r="D48" s="373"/>
      <c r="E48" s="373"/>
      <c r="F48" s="373"/>
      <c r="G48" s="373"/>
      <c r="H48" s="374"/>
      <c r="I48" s="375"/>
      <c r="J48" s="375"/>
      <c r="K48" s="375"/>
      <c r="L48" s="375"/>
      <c r="M48" s="375"/>
      <c r="N48" s="119" t="s">
        <v>11</v>
      </c>
      <c r="O48" s="128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30"/>
      <c r="AT48" s="137">
        <f t="shared" si="1"/>
        <v>0</v>
      </c>
      <c r="AU48" s="126"/>
      <c r="AV48" s="121"/>
      <c r="AX48" s="1">
        <v>15</v>
      </c>
      <c r="AZ48" s="91" t="s">
        <v>117</v>
      </c>
      <c r="BA48" s="118" t="s">
        <v>168</v>
      </c>
      <c r="BB48" s="92">
        <v>239</v>
      </c>
      <c r="BG48" s="8">
        <v>0.17708333333333301</v>
      </c>
      <c r="BL48" s="1" t="str">
        <f t="shared" si="2"/>
        <v>A1A12415</v>
      </c>
    </row>
    <row r="49" spans="1:64" ht="15.95" customHeight="1" x14ac:dyDescent="0.15">
      <c r="A49" s="352"/>
      <c r="B49" s="353"/>
      <c r="C49" s="73" t="s">
        <v>5</v>
      </c>
      <c r="D49" s="376"/>
      <c r="E49" s="376"/>
      <c r="F49" s="376"/>
      <c r="G49" s="376"/>
      <c r="H49" s="377"/>
      <c r="I49" s="358"/>
      <c r="J49" s="358"/>
      <c r="K49" s="358"/>
      <c r="L49" s="358"/>
      <c r="M49" s="358"/>
      <c r="N49" s="119" t="s">
        <v>185</v>
      </c>
      <c r="O49" s="134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6"/>
      <c r="AT49" s="137">
        <f t="shared" si="1"/>
        <v>0</v>
      </c>
      <c r="AU49" s="138"/>
      <c r="AV49" s="120"/>
      <c r="AX49" s="1">
        <v>16</v>
      </c>
      <c r="AZ49" s="91" t="s">
        <v>118</v>
      </c>
      <c r="BA49" s="118" t="s">
        <v>169</v>
      </c>
      <c r="BB49" s="92">
        <v>167</v>
      </c>
      <c r="BG49" s="8">
        <v>0.1875</v>
      </c>
      <c r="BL49" s="1" t="str">
        <f t="shared" si="2"/>
        <v>A1A12511</v>
      </c>
    </row>
    <row r="50" spans="1:64" ht="15.95" customHeight="1" x14ac:dyDescent="0.15">
      <c r="A50" s="76"/>
      <c r="B50" s="359"/>
      <c r="C50" s="360"/>
      <c r="D50" s="378"/>
      <c r="E50" s="378"/>
      <c r="F50" s="378"/>
      <c r="G50" s="378"/>
      <c r="H50" s="379"/>
      <c r="I50" s="358"/>
      <c r="J50" s="358"/>
      <c r="K50" s="358"/>
      <c r="L50" s="358"/>
      <c r="M50" s="358"/>
      <c r="N50" s="119" t="s">
        <v>11</v>
      </c>
      <c r="O50" s="128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30"/>
      <c r="AT50" s="137">
        <f t="shared" si="1"/>
        <v>0</v>
      </c>
      <c r="AU50" s="126"/>
      <c r="AV50" s="121"/>
      <c r="AX50" s="1">
        <v>17</v>
      </c>
      <c r="AZ50" s="89" t="s">
        <v>119</v>
      </c>
      <c r="BA50" s="118" t="s">
        <v>170</v>
      </c>
      <c r="BB50" s="92">
        <v>270</v>
      </c>
      <c r="BG50" s="8">
        <v>0.19791666666666699</v>
      </c>
      <c r="BL50" s="1" t="str">
        <f t="shared" si="2"/>
        <v>A1A12513</v>
      </c>
    </row>
    <row r="51" spans="1:64" ht="15.95" customHeight="1" x14ac:dyDescent="0.15">
      <c r="A51" s="352"/>
      <c r="B51" s="353"/>
      <c r="C51" s="73" t="s">
        <v>5</v>
      </c>
      <c r="D51" s="354"/>
      <c r="E51" s="354"/>
      <c r="F51" s="354"/>
      <c r="G51" s="354"/>
      <c r="H51" s="355"/>
      <c r="I51" s="358"/>
      <c r="J51" s="358"/>
      <c r="K51" s="358"/>
      <c r="L51" s="358"/>
      <c r="M51" s="358"/>
      <c r="N51" s="119" t="s">
        <v>185</v>
      </c>
      <c r="O51" s="134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6"/>
      <c r="AT51" s="137">
        <f t="shared" si="1"/>
        <v>0</v>
      </c>
      <c r="AU51" s="139"/>
      <c r="AV51" s="121"/>
      <c r="AX51" s="1">
        <v>18</v>
      </c>
      <c r="AZ51" s="89" t="s">
        <v>120</v>
      </c>
      <c r="BA51" s="118" t="s">
        <v>171</v>
      </c>
      <c r="BB51" s="90">
        <v>189</v>
      </c>
      <c r="BG51" s="8">
        <v>0.20833333333333301</v>
      </c>
      <c r="BL51" s="1" t="str">
        <f t="shared" si="2"/>
        <v>A1A12514</v>
      </c>
    </row>
    <row r="52" spans="1:64" ht="15.95" customHeight="1" x14ac:dyDescent="0.15">
      <c r="A52" s="76"/>
      <c r="B52" s="359"/>
      <c r="C52" s="360"/>
      <c r="D52" s="356"/>
      <c r="E52" s="356"/>
      <c r="F52" s="356"/>
      <c r="G52" s="356"/>
      <c r="H52" s="357"/>
      <c r="I52" s="358"/>
      <c r="J52" s="358"/>
      <c r="K52" s="358"/>
      <c r="L52" s="358"/>
      <c r="M52" s="358"/>
      <c r="N52" s="119" t="s">
        <v>11</v>
      </c>
      <c r="O52" s="128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30"/>
      <c r="AT52" s="137">
        <f t="shared" si="1"/>
        <v>0</v>
      </c>
      <c r="AU52" s="126"/>
      <c r="AV52" s="121"/>
      <c r="AX52" s="1">
        <v>19</v>
      </c>
      <c r="AZ52" s="91" t="s">
        <v>121</v>
      </c>
      <c r="BA52" s="118" t="s">
        <v>172</v>
      </c>
      <c r="BB52" s="92">
        <v>243</v>
      </c>
      <c r="BG52" s="8">
        <v>0.21875</v>
      </c>
      <c r="BL52" s="1" t="str">
        <f t="shared" si="2"/>
        <v>A1A12515</v>
      </c>
    </row>
    <row r="53" spans="1:64" ht="15.95" customHeight="1" x14ac:dyDescent="0.15">
      <c r="A53" s="352"/>
      <c r="B53" s="353"/>
      <c r="C53" s="73" t="s">
        <v>5</v>
      </c>
      <c r="D53" s="361"/>
      <c r="E53" s="362"/>
      <c r="F53" s="362"/>
      <c r="G53" s="362"/>
      <c r="H53" s="363"/>
      <c r="I53" s="367"/>
      <c r="J53" s="367"/>
      <c r="K53" s="367"/>
      <c r="L53" s="367"/>
      <c r="M53" s="367"/>
      <c r="N53" s="119" t="s">
        <v>185</v>
      </c>
      <c r="O53" s="134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6"/>
      <c r="AT53" s="137">
        <f t="shared" si="1"/>
        <v>0</v>
      </c>
      <c r="AU53" s="138"/>
      <c r="AV53" s="120"/>
      <c r="AX53" s="1">
        <v>20</v>
      </c>
      <c r="AZ53" s="91" t="s">
        <v>123</v>
      </c>
      <c r="BA53" s="118" t="s">
        <v>173</v>
      </c>
      <c r="BB53" s="92">
        <v>170</v>
      </c>
      <c r="BG53" s="8">
        <v>0.22916666666666699</v>
      </c>
      <c r="BL53" s="1" t="str">
        <f t="shared" si="2"/>
        <v>A1A12621</v>
      </c>
    </row>
    <row r="54" spans="1:64" ht="15.95" customHeight="1" thickBot="1" x14ac:dyDescent="0.2">
      <c r="A54" s="93"/>
      <c r="B54" s="369"/>
      <c r="C54" s="370"/>
      <c r="D54" s="364"/>
      <c r="E54" s="365"/>
      <c r="F54" s="365"/>
      <c r="G54" s="365"/>
      <c r="H54" s="366"/>
      <c r="I54" s="368"/>
      <c r="J54" s="368"/>
      <c r="K54" s="368"/>
      <c r="L54" s="368"/>
      <c r="M54" s="368"/>
      <c r="N54" s="124" t="s">
        <v>11</v>
      </c>
      <c r="O54" s="131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3"/>
      <c r="AT54" s="125">
        <f t="shared" si="1"/>
        <v>0</v>
      </c>
      <c r="AU54" s="127"/>
      <c r="AV54" s="121"/>
      <c r="AX54" s="1">
        <v>21</v>
      </c>
      <c r="AZ54" s="89" t="s">
        <v>186</v>
      </c>
      <c r="BA54" s="118" t="s">
        <v>174</v>
      </c>
      <c r="BB54" s="92">
        <v>285</v>
      </c>
      <c r="BG54" s="8">
        <v>0.23958333333333301</v>
      </c>
      <c r="BL54" s="1" t="str">
        <f>"A1"&amp;BA55</f>
        <v>A1A12623</v>
      </c>
    </row>
    <row r="55" spans="1:64" ht="15.95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145"/>
      <c r="AU55" s="55"/>
      <c r="AX55" s="1">
        <v>22</v>
      </c>
      <c r="AZ55" s="89" t="s">
        <v>124</v>
      </c>
      <c r="BA55" s="118" t="s">
        <v>175</v>
      </c>
      <c r="BB55" s="90">
        <v>200</v>
      </c>
      <c r="BG55" s="8">
        <v>0.25</v>
      </c>
      <c r="BL55" s="1" t="str">
        <f t="shared" si="2"/>
        <v>A1A12624</v>
      </c>
    </row>
    <row r="56" spans="1:64" ht="15.95" customHeight="1" x14ac:dyDescent="0.15">
      <c r="A56"/>
      <c r="B56" s="340" t="s">
        <v>188</v>
      </c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/>
      <c r="AW56"/>
      <c r="AX56" s="1">
        <v>23</v>
      </c>
      <c r="AZ56" s="91" t="s">
        <v>125</v>
      </c>
      <c r="BA56" s="118" t="s">
        <v>176</v>
      </c>
      <c r="BB56" s="92">
        <v>257</v>
      </c>
      <c r="BG56" s="8">
        <v>0.26041666666666702</v>
      </c>
      <c r="BL56" s="1" t="str">
        <f t="shared" si="2"/>
        <v>A1A12625</v>
      </c>
    </row>
    <row r="57" spans="1:64" ht="15.95" customHeight="1" x14ac:dyDescent="0.15">
      <c r="A57" s="14" t="s">
        <v>50</v>
      </c>
      <c r="B57"/>
      <c r="C57"/>
      <c r="D57"/>
      <c r="E57" s="15"/>
      <c r="F57" s="15"/>
      <c r="G57" s="15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 s="1">
        <v>24</v>
      </c>
      <c r="AZ57" s="91" t="s">
        <v>126</v>
      </c>
      <c r="BA57" s="118" t="s">
        <v>177</v>
      </c>
      <c r="BB57" s="92">
        <v>180</v>
      </c>
      <c r="BG57" s="8">
        <v>0.27083333333333298</v>
      </c>
      <c r="BL57" s="1" t="str">
        <f t="shared" si="2"/>
        <v>A1A11411</v>
      </c>
    </row>
    <row r="58" spans="1:64" ht="26.25" customHeight="1" x14ac:dyDescent="0.15">
      <c r="A58" s="146" t="s">
        <v>51</v>
      </c>
      <c r="B58" s="202" t="s">
        <v>52</v>
      </c>
      <c r="C58" s="176"/>
      <c r="D58" s="176"/>
      <c r="E58" s="177"/>
      <c r="F58" s="202" t="s">
        <v>53</v>
      </c>
      <c r="G58" s="203"/>
      <c r="H58" s="203"/>
      <c r="I58" s="203"/>
      <c r="J58" s="203"/>
      <c r="K58" s="204"/>
      <c r="L58" s="342" t="s">
        <v>182</v>
      </c>
      <c r="M58" s="343"/>
      <c r="N58" s="344"/>
      <c r="O58" s="202" t="s">
        <v>55</v>
      </c>
      <c r="P58" s="345"/>
      <c r="Q58" s="346" t="s">
        <v>184</v>
      </c>
      <c r="R58" s="347"/>
      <c r="S58" s="347"/>
      <c r="T58" s="17" t="s">
        <v>56</v>
      </c>
      <c r="U58" s="346" t="s">
        <v>183</v>
      </c>
      <c r="V58" s="346"/>
      <c r="W58" s="346"/>
      <c r="X58" s="348" t="s">
        <v>57</v>
      </c>
      <c r="Y58" s="349"/>
      <c r="Z58" s="349"/>
      <c r="AA58" s="348" t="s">
        <v>58</v>
      </c>
      <c r="AB58" s="348"/>
      <c r="AC58" s="348"/>
      <c r="AD58" s="348" t="s">
        <v>59</v>
      </c>
      <c r="AE58" s="348"/>
      <c r="AF58" s="348"/>
      <c r="AG58" s="348" t="s">
        <v>60</v>
      </c>
      <c r="AH58" s="348"/>
      <c r="AI58" s="348"/>
      <c r="AJ58" s="350" t="s">
        <v>61</v>
      </c>
      <c r="AK58" s="204"/>
      <c r="AL58" s="348" t="s">
        <v>62</v>
      </c>
      <c r="AM58" s="351"/>
      <c r="AN58" s="351"/>
      <c r="AO58" s="18" t="s">
        <v>63</v>
      </c>
      <c r="AP58" s="16" t="s">
        <v>64</v>
      </c>
      <c r="AQ58" s="19"/>
      <c r="AR58" s="16"/>
      <c r="AS58" s="348" t="s">
        <v>96</v>
      </c>
      <c r="AT58" s="348"/>
      <c r="AU58" s="348"/>
      <c r="AV58" s="159" t="s">
        <v>97</v>
      </c>
      <c r="AW58" s="160"/>
      <c r="AX58" s="1">
        <v>25</v>
      </c>
      <c r="AZ58" s="89" t="s">
        <v>128</v>
      </c>
      <c r="BA58" s="118" t="s">
        <v>178</v>
      </c>
      <c r="BB58" s="92">
        <v>165</v>
      </c>
      <c r="BG58" s="8">
        <v>0.28125</v>
      </c>
      <c r="BL58" s="1" t="str">
        <f t="shared" si="2"/>
        <v>A1A11413</v>
      </c>
    </row>
    <row r="59" spans="1:64" ht="15.95" customHeight="1" x14ac:dyDescent="0.15">
      <c r="A59" s="140">
        <f>I33</f>
        <v>0</v>
      </c>
      <c r="B59" s="315"/>
      <c r="C59" s="316"/>
      <c r="D59" s="316"/>
      <c r="E59" s="317"/>
      <c r="F59" s="329" t="str">
        <f>D33</f>
        <v xml:space="preserve"> 訪問型サービスⅠ</v>
      </c>
      <c r="G59" s="330"/>
      <c r="H59" s="330"/>
      <c r="I59" s="330"/>
      <c r="J59" s="330"/>
      <c r="K59" s="331"/>
      <c r="L59" s="332" t="str">
        <f>IF(ISERROR(VLOOKUP(F59,$AZ$30:$BB$43,2,0)),"0",IF(VLOOKUP(F59,$AZ$30:$BB$43,2,0)=0,"",VLOOKUP(F59,$AZ$30:$BB$43,2,0)))</f>
        <v>A11111</v>
      </c>
      <c r="M59" s="333"/>
      <c r="N59" s="334"/>
      <c r="O59" s="335">
        <f>IF(ISERROR(VLOOKUP(F59,$AZ$30:$BB$43,3,0)),"0",IF(VLOOKUP(F59,$AZ$30:$BB$43,3,0)=0,"",VLOOKUP(F59,$AZ$30:$BB$43,3,0)))</f>
        <v>1168</v>
      </c>
      <c r="P59" s="336"/>
      <c r="Q59" s="20">
        <v>100</v>
      </c>
      <c r="R59" s="307"/>
      <c r="S59" s="309"/>
      <c r="T59" s="21">
        <f>AT33</f>
        <v>5</v>
      </c>
      <c r="U59" s="337">
        <f>IF(ISERROR(VLOOKUP(F59,$AZ$30:$BB$43,3,0)),"0",IF(VLOOKUP(F59,$AZ$30:$BB$43,3,0)=0,"",VLOOKUP(F59,$AZ$30:$BB$43,3,0)))</f>
        <v>1168</v>
      </c>
      <c r="V59" s="338"/>
      <c r="W59" s="339"/>
      <c r="X59" s="307"/>
      <c r="Y59" s="308"/>
      <c r="Z59" s="309"/>
      <c r="AA59" s="307"/>
      <c r="AB59" s="308"/>
      <c r="AC59" s="309"/>
      <c r="AD59" s="307"/>
      <c r="AE59" s="308"/>
      <c r="AF59" s="309"/>
      <c r="AG59" s="310">
        <f>U59</f>
        <v>1168</v>
      </c>
      <c r="AH59" s="311"/>
      <c r="AI59" s="312"/>
      <c r="AJ59" s="313">
        <v>10</v>
      </c>
      <c r="AK59" s="314"/>
      <c r="AL59" s="304">
        <f>IF(ISERROR(AG59*AJ59),0,AG59*AJ59)</f>
        <v>11680</v>
      </c>
      <c r="AM59" s="305"/>
      <c r="AN59" s="306"/>
      <c r="AO59" s="22">
        <f>AQ28</f>
        <v>90</v>
      </c>
      <c r="AP59" s="304">
        <f t="shared" ref="AP59:AP69" si="3">AL59*(AO59/100)</f>
        <v>10512</v>
      </c>
      <c r="AQ59" s="305"/>
      <c r="AR59" s="306"/>
      <c r="AS59" s="304">
        <f>AL59-AP59</f>
        <v>1168</v>
      </c>
      <c r="AT59" s="305"/>
      <c r="AU59" s="306"/>
      <c r="AV59" s="232"/>
      <c r="AW59" s="234"/>
      <c r="AX59" s="1">
        <v>26</v>
      </c>
      <c r="AZ59" s="89" t="s">
        <v>129</v>
      </c>
      <c r="BA59" s="118" t="s">
        <v>179</v>
      </c>
      <c r="BB59" s="90">
        <v>116</v>
      </c>
      <c r="BG59" s="8">
        <v>0.29166666666666702</v>
      </c>
      <c r="BL59" s="1" t="str">
        <f t="shared" si="2"/>
        <v>A1A11414</v>
      </c>
    </row>
    <row r="60" spans="1:64" ht="15.95" customHeight="1" x14ac:dyDescent="0.15">
      <c r="A60" s="140">
        <f>I35</f>
        <v>0</v>
      </c>
      <c r="B60" s="315"/>
      <c r="C60" s="316"/>
      <c r="D60" s="316"/>
      <c r="E60" s="317"/>
      <c r="F60" s="329" t="str">
        <f>D35</f>
        <v>　同　様</v>
      </c>
      <c r="G60" s="330"/>
      <c r="H60" s="330"/>
      <c r="I60" s="330"/>
      <c r="J60" s="330"/>
      <c r="K60" s="331"/>
      <c r="L60" s="332" t="str">
        <f>IF(ISERROR(VLOOKUP(F60,$AZ$30:$BB$43,2,0)),"0",IF(VLOOKUP(F60,$AZ$30:$BB$43,2,0)=0,"",VLOOKUP(F60,$AZ$30:$BB$43,2,0)))</f>
        <v/>
      </c>
      <c r="M60" s="333"/>
      <c r="N60" s="334"/>
      <c r="O60" s="335" t="str">
        <f>IF(ISERROR(VLOOKUP(F60,$AZ$30:$BB$43,3,0)),"0",IF(VLOOKUP(F60,$AZ$30:$BB$43,3,0)=0,"",VLOOKUP(F60,$AZ$30:$BB$43,3,0)))</f>
        <v/>
      </c>
      <c r="P60" s="336"/>
      <c r="Q60" s="20">
        <v>100</v>
      </c>
      <c r="R60" s="307"/>
      <c r="S60" s="309"/>
      <c r="T60" s="21">
        <f>AT35</f>
        <v>0</v>
      </c>
      <c r="U60" s="337" t="str">
        <f>IF(ISERROR(VLOOKUP(F60,$AZ$30:$BB$43,3,0)),"0",IF(VLOOKUP(F60,$AZ$30:$BB$43,3,0)=0,"",VLOOKUP(F60,$AZ$30:$BB$43,3,0)))</f>
        <v/>
      </c>
      <c r="V60" s="338"/>
      <c r="W60" s="339"/>
      <c r="X60" s="307"/>
      <c r="Y60" s="308"/>
      <c r="Z60" s="309"/>
      <c r="AA60" s="307"/>
      <c r="AB60" s="308"/>
      <c r="AC60" s="309"/>
      <c r="AD60" s="307"/>
      <c r="AE60" s="308"/>
      <c r="AF60" s="309"/>
      <c r="AG60" s="310" t="str">
        <f t="shared" ref="AG60:AG72" si="4">U60</f>
        <v/>
      </c>
      <c r="AH60" s="311"/>
      <c r="AI60" s="312"/>
      <c r="AJ60" s="313">
        <v>10</v>
      </c>
      <c r="AK60" s="314"/>
      <c r="AL60" s="304">
        <f t="shared" ref="AL60:AL68" si="5">IF(ISERROR(AG60*AJ60),0,AG60*AJ60)</f>
        <v>0</v>
      </c>
      <c r="AM60" s="305"/>
      <c r="AN60" s="306"/>
      <c r="AO60" s="22">
        <f>AQ28</f>
        <v>90</v>
      </c>
      <c r="AP60" s="304">
        <f t="shared" si="3"/>
        <v>0</v>
      </c>
      <c r="AQ60" s="305"/>
      <c r="AR60" s="306"/>
      <c r="AS60" s="304">
        <f>AL60-AP60</f>
        <v>0</v>
      </c>
      <c r="AT60" s="305"/>
      <c r="AU60" s="306"/>
      <c r="AV60" s="232"/>
      <c r="AW60" s="234"/>
      <c r="AX60" s="1">
        <v>27</v>
      </c>
      <c r="AZ60" s="91" t="s">
        <v>130</v>
      </c>
      <c r="BA60" s="118" t="s">
        <v>180</v>
      </c>
      <c r="BB60" s="92">
        <v>149</v>
      </c>
      <c r="BG60" s="8">
        <v>0.30208333333333298</v>
      </c>
      <c r="BL60" s="1" t="str">
        <f t="shared" si="2"/>
        <v>A1A11415</v>
      </c>
    </row>
    <row r="61" spans="1:64" ht="15.95" customHeight="1" x14ac:dyDescent="0.15">
      <c r="A61" s="140">
        <f>I37</f>
        <v>0</v>
      </c>
      <c r="B61" s="315"/>
      <c r="C61" s="316"/>
      <c r="D61" s="316"/>
      <c r="E61" s="317"/>
      <c r="F61" s="329">
        <f>D37</f>
        <v>0</v>
      </c>
      <c r="G61" s="330"/>
      <c r="H61" s="330"/>
      <c r="I61" s="330"/>
      <c r="J61" s="330"/>
      <c r="K61" s="331"/>
      <c r="L61" s="332" t="str">
        <f>IF(ISERROR(VLOOKUP(F61,$AZ$30:$BB$43,2,0)),"0",IF(VLOOKUP(F61,$AZ$30:$BB$43,2,0)=0,"",VLOOKUP(F61,$AZ$30:$BB$43,2,0)))</f>
        <v>0</v>
      </c>
      <c r="M61" s="333"/>
      <c r="N61" s="334"/>
      <c r="O61" s="335" t="str">
        <f>IF(ISERROR(VLOOKUP(F61,$AZ$30:$BB$43,3,0)),"0",IF(VLOOKUP(F61,$AZ$30:$BB$43,3,0)=0,"",VLOOKUP(F61,$AZ$30:$BB$43,3,0)))</f>
        <v>0</v>
      </c>
      <c r="P61" s="336"/>
      <c r="Q61" s="20">
        <v>100</v>
      </c>
      <c r="R61" s="307"/>
      <c r="S61" s="309"/>
      <c r="T61" s="21">
        <f>AT37</f>
        <v>0</v>
      </c>
      <c r="U61" s="337" t="str">
        <f>IF(ISERROR(VLOOKUP(F61,$AZ$30:$BB$43,3,0)),"0",IF(VLOOKUP(F61,$AZ$30:$BB$43,3,0)=0,"",VLOOKUP(F61,$AZ$30:$BB$43,3,0)))</f>
        <v>0</v>
      </c>
      <c r="V61" s="338"/>
      <c r="W61" s="339"/>
      <c r="X61" s="307"/>
      <c r="Y61" s="308"/>
      <c r="Z61" s="309"/>
      <c r="AA61" s="307"/>
      <c r="AB61" s="308"/>
      <c r="AC61" s="309"/>
      <c r="AD61" s="307"/>
      <c r="AE61" s="308"/>
      <c r="AF61" s="309"/>
      <c r="AG61" s="310" t="str">
        <f t="shared" si="4"/>
        <v>0</v>
      </c>
      <c r="AH61" s="311"/>
      <c r="AI61" s="312"/>
      <c r="AJ61" s="313">
        <v>10</v>
      </c>
      <c r="AK61" s="314"/>
      <c r="AL61" s="304">
        <f t="shared" si="5"/>
        <v>0</v>
      </c>
      <c r="AM61" s="305"/>
      <c r="AN61" s="306"/>
      <c r="AO61" s="22">
        <f>AQ28</f>
        <v>90</v>
      </c>
      <c r="AP61" s="304">
        <f t="shared" si="3"/>
        <v>0</v>
      </c>
      <c r="AQ61" s="305"/>
      <c r="AR61" s="306"/>
      <c r="AS61" s="304">
        <f>AL61-AP61</f>
        <v>0</v>
      </c>
      <c r="AT61" s="305"/>
      <c r="AU61" s="306"/>
      <c r="AV61" s="232"/>
      <c r="AW61" s="234"/>
      <c r="AX61" s="1">
        <v>28</v>
      </c>
      <c r="AZ61" s="91" t="s">
        <v>131</v>
      </c>
      <c r="BA61" s="118" t="s">
        <v>181</v>
      </c>
      <c r="BB61" s="92">
        <v>104</v>
      </c>
      <c r="BG61" s="8">
        <v>0.3125</v>
      </c>
    </row>
    <row r="62" spans="1:64" ht="15.95" customHeight="1" x14ac:dyDescent="0.15">
      <c r="A62" s="48">
        <f>I39</f>
        <v>0</v>
      </c>
      <c r="B62" s="315"/>
      <c r="C62" s="316"/>
      <c r="D62" s="316"/>
      <c r="E62" s="317"/>
      <c r="F62" s="318">
        <f>D39</f>
        <v>0</v>
      </c>
      <c r="G62" s="319"/>
      <c r="H62" s="319"/>
      <c r="I62" s="319"/>
      <c r="J62" s="319"/>
      <c r="K62" s="320"/>
      <c r="L62" s="321" t="str">
        <f>IF(ISERROR(VLOOKUP(F62,$AZ$44:$BB$61,2,0)),"0",IF(VLOOKUP(F62,$AZ$44:$BB$61,2,0)=0,"",VLOOKUP(F62,$AZ$44:$BB$61,2,0)))</f>
        <v>0</v>
      </c>
      <c r="M62" s="322"/>
      <c r="N62" s="323"/>
      <c r="O62" s="324" t="str">
        <f>IF(ISERROR(VLOOKUP(F62,$AZ$44:$BB$61,3,0)),"0",IF(VLOOKUP(F62,$AZ$44:$BB$61,3,0)=0,"",VLOOKUP(F62,$AZ$44:$BB$61,3,0)))</f>
        <v>0</v>
      </c>
      <c r="P62" s="325"/>
      <c r="Q62" s="20">
        <v>100</v>
      </c>
      <c r="R62" s="307"/>
      <c r="S62" s="309"/>
      <c r="T62" s="49">
        <f>AT39</f>
        <v>0</v>
      </c>
      <c r="U62" s="326">
        <f>IF(ISERROR(VLOOKUP(F62,$AZ$44:$BB$61,3,0)),0,IF(VLOOKUP(F62,$AZ$44:$BB$61,3,0)=0,0,VLOOKUP(F62,$AZ$44:$BB$61,3,0)))*$T$62</f>
        <v>0</v>
      </c>
      <c r="V62" s="327"/>
      <c r="W62" s="328"/>
      <c r="X62" s="307"/>
      <c r="Y62" s="308"/>
      <c r="Z62" s="309"/>
      <c r="AA62" s="307"/>
      <c r="AB62" s="308"/>
      <c r="AC62" s="309"/>
      <c r="AD62" s="307"/>
      <c r="AE62" s="308"/>
      <c r="AF62" s="309"/>
      <c r="AG62" s="310">
        <f t="shared" si="4"/>
        <v>0</v>
      </c>
      <c r="AH62" s="311"/>
      <c r="AI62" s="312"/>
      <c r="AJ62" s="313">
        <v>10</v>
      </c>
      <c r="AK62" s="314"/>
      <c r="AL62" s="304">
        <f>IF(ISERROR(AG62*AJ62),0,AG62*AJ62)</f>
        <v>0</v>
      </c>
      <c r="AM62" s="305"/>
      <c r="AN62" s="306"/>
      <c r="AO62" s="22">
        <f>AQ28</f>
        <v>90</v>
      </c>
      <c r="AP62" s="304">
        <f t="shared" si="3"/>
        <v>0</v>
      </c>
      <c r="AQ62" s="305"/>
      <c r="AR62" s="306"/>
      <c r="AS62" s="304">
        <f t="shared" ref="AS62:AS68" si="6">AL62-AP62</f>
        <v>0</v>
      </c>
      <c r="AT62" s="305"/>
      <c r="AU62" s="306"/>
      <c r="AV62" s="232"/>
      <c r="AW62" s="234"/>
      <c r="AZ62" s="94"/>
      <c r="BA62" s="95"/>
      <c r="BB62" s="96"/>
      <c r="BG62" s="8">
        <v>0.32291666666666702</v>
      </c>
      <c r="BL62" s="1" t="str">
        <f>A22&amp;BA63</f>
        <v>A18000</v>
      </c>
    </row>
    <row r="63" spans="1:64" ht="15.95" customHeight="1" x14ac:dyDescent="0.15">
      <c r="A63" s="48">
        <f>I41</f>
        <v>0</v>
      </c>
      <c r="B63" s="315"/>
      <c r="C63" s="316"/>
      <c r="D63" s="316"/>
      <c r="E63" s="317"/>
      <c r="F63" s="318">
        <f>D41</f>
        <v>0</v>
      </c>
      <c r="G63" s="319"/>
      <c r="H63" s="319"/>
      <c r="I63" s="319"/>
      <c r="J63" s="319"/>
      <c r="K63" s="320"/>
      <c r="L63" s="321" t="str">
        <f>IF(ISERROR(VLOOKUP(F63,$AZ$44:$BB$61,2,0)),"0",IF(VLOOKUP(F63,$AZ$44:$BB$61,2,0)=0,"",VLOOKUP(F63,$AZ$44:$BB$61,2,0)))</f>
        <v>0</v>
      </c>
      <c r="M63" s="322"/>
      <c r="N63" s="323"/>
      <c r="O63" s="324" t="str">
        <f>IF(ISERROR(VLOOKUP(F63,$AZ$44:$BB$61,3,0)),"0",IF(VLOOKUP(F63,$AZ$44:$BB$61,3,0)=0,"",VLOOKUP(F63,$AZ$44:$BB$61,3,0)))</f>
        <v>0</v>
      </c>
      <c r="P63" s="325"/>
      <c r="Q63" s="20">
        <v>100</v>
      </c>
      <c r="R63" s="307"/>
      <c r="S63" s="309"/>
      <c r="T63" s="49">
        <f>AT41</f>
        <v>0</v>
      </c>
      <c r="U63" s="326">
        <f>IF(ISERROR(VLOOKUP(F63,$AZ$44:$BB$61,3,0)),0,IF(VLOOKUP(F63,$AZ$44:$BB$61,3,0)=0,0,VLOOKUP(F63,$AZ$44:$BB$61,3,0)))*$T$63</f>
        <v>0</v>
      </c>
      <c r="V63" s="327"/>
      <c r="W63" s="328"/>
      <c r="X63" s="307"/>
      <c r="Y63" s="308"/>
      <c r="Z63" s="309"/>
      <c r="AA63" s="307"/>
      <c r="AB63" s="308"/>
      <c r="AC63" s="309"/>
      <c r="AD63" s="307"/>
      <c r="AE63" s="308"/>
      <c r="AF63" s="309"/>
      <c r="AG63" s="310">
        <f t="shared" si="4"/>
        <v>0</v>
      </c>
      <c r="AH63" s="311"/>
      <c r="AI63" s="312"/>
      <c r="AJ63" s="313">
        <v>10</v>
      </c>
      <c r="AK63" s="314"/>
      <c r="AL63" s="304">
        <f t="shared" si="5"/>
        <v>0</v>
      </c>
      <c r="AM63" s="305"/>
      <c r="AN63" s="306"/>
      <c r="AO63" s="22">
        <f>AQ28</f>
        <v>90</v>
      </c>
      <c r="AP63" s="304">
        <f t="shared" si="3"/>
        <v>0</v>
      </c>
      <c r="AQ63" s="305"/>
      <c r="AR63" s="306"/>
      <c r="AS63" s="304">
        <f t="shared" si="6"/>
        <v>0</v>
      </c>
      <c r="AT63" s="305"/>
      <c r="AU63" s="306"/>
      <c r="AV63" s="232"/>
      <c r="AW63" s="234"/>
      <c r="AX63" s="1">
        <v>29</v>
      </c>
      <c r="AZ63" s="97" t="s">
        <v>115</v>
      </c>
      <c r="BA63" s="98" t="s">
        <v>132</v>
      </c>
      <c r="BB63" s="99">
        <f>ROUND(($U$59*15/100),0)</f>
        <v>175</v>
      </c>
      <c r="BG63" s="8">
        <v>0.33333333333333298</v>
      </c>
      <c r="BL63" s="1" t="str">
        <f>A22&amp;BA64</f>
        <v>A18100</v>
      </c>
    </row>
    <row r="64" spans="1:64" ht="15.95" customHeight="1" x14ac:dyDescent="0.15">
      <c r="A64" s="48">
        <f>I43</f>
        <v>0</v>
      </c>
      <c r="B64" s="315"/>
      <c r="C64" s="316"/>
      <c r="D64" s="316"/>
      <c r="E64" s="317"/>
      <c r="F64" s="318">
        <f>D43</f>
        <v>0</v>
      </c>
      <c r="G64" s="319"/>
      <c r="H64" s="319"/>
      <c r="I64" s="319"/>
      <c r="J64" s="319"/>
      <c r="K64" s="320"/>
      <c r="L64" s="321" t="str">
        <f>IF(ISERROR(VLOOKUP(F64,$AZ$44:$BB$61,2,0)),"0",IF(VLOOKUP(F64,$AZ$44:$BB$61,2,0)=0,"",VLOOKUP(F64,$AZ$44:$BB$61,2,0)))</f>
        <v>0</v>
      </c>
      <c r="M64" s="322"/>
      <c r="N64" s="323"/>
      <c r="O64" s="324" t="str">
        <f>IF(ISERROR(VLOOKUP(F64,$AZ$44:$BB$61,3,0)),"0",IF(VLOOKUP(F64,$AZ$44:$BB$61,3,0)=0,"",VLOOKUP(F64,$AZ$44:$BB$61,3,0)))</f>
        <v>0</v>
      </c>
      <c r="P64" s="325"/>
      <c r="Q64" s="20">
        <v>100</v>
      </c>
      <c r="R64" s="307"/>
      <c r="S64" s="309"/>
      <c r="T64" s="49">
        <f>AT43</f>
        <v>0</v>
      </c>
      <c r="U64" s="326">
        <f>IF(ISERROR(VLOOKUP(F64,$AZ$44:$BB$61,3,0)),0,IF(VLOOKUP(F64,$AZ$44:$BB$61,3,0)=0,0,VLOOKUP(F64,$AZ$44:$BB$61,3,0)))*$T$64</f>
        <v>0</v>
      </c>
      <c r="V64" s="327"/>
      <c r="W64" s="328"/>
      <c r="X64" s="307"/>
      <c r="Y64" s="308"/>
      <c r="Z64" s="309"/>
      <c r="AA64" s="307"/>
      <c r="AB64" s="308"/>
      <c r="AC64" s="309"/>
      <c r="AD64" s="307"/>
      <c r="AE64" s="308"/>
      <c r="AF64" s="309"/>
      <c r="AG64" s="310">
        <f>U64</f>
        <v>0</v>
      </c>
      <c r="AH64" s="311"/>
      <c r="AI64" s="312"/>
      <c r="AJ64" s="313">
        <v>10</v>
      </c>
      <c r="AK64" s="314"/>
      <c r="AL64" s="304">
        <f t="shared" si="5"/>
        <v>0</v>
      </c>
      <c r="AM64" s="305"/>
      <c r="AN64" s="306"/>
      <c r="AO64" s="22">
        <f>AQ28</f>
        <v>90</v>
      </c>
      <c r="AP64" s="304">
        <f t="shared" si="3"/>
        <v>0</v>
      </c>
      <c r="AQ64" s="305"/>
      <c r="AR64" s="306"/>
      <c r="AS64" s="304">
        <f t="shared" si="6"/>
        <v>0</v>
      </c>
      <c r="AT64" s="305"/>
      <c r="AU64" s="306"/>
      <c r="AV64" s="232"/>
      <c r="AW64" s="234"/>
      <c r="AX64" s="1">
        <v>30</v>
      </c>
      <c r="AZ64" s="97" t="s">
        <v>133</v>
      </c>
      <c r="BA64" s="98" t="s">
        <v>134</v>
      </c>
      <c r="BB64" s="99">
        <f>ROUND(SUM($U$59,IF(AND(ISERROR(VLOOKUP($F$65,$AZ$63:$BB$63,3,0)),ISERROR(VLOOKUP($F$66,$AZ$63:$BB$63,3,0))),0,BB63))*10/100,0)</f>
        <v>117</v>
      </c>
      <c r="BE64" s="88"/>
      <c r="BG64" s="8">
        <v>0.34375</v>
      </c>
      <c r="BL64" s="1" t="str">
        <f>A22&amp;BA65</f>
        <v>A18110</v>
      </c>
    </row>
    <row r="65" spans="1:64" ht="17.25" customHeight="1" x14ac:dyDescent="0.15">
      <c r="A65" s="143">
        <f>I45</f>
        <v>0</v>
      </c>
      <c r="B65" s="290"/>
      <c r="C65" s="291"/>
      <c r="D65" s="291"/>
      <c r="E65" s="292"/>
      <c r="F65" s="293">
        <f>D45</f>
        <v>0</v>
      </c>
      <c r="G65" s="294"/>
      <c r="H65" s="294"/>
      <c r="I65" s="294"/>
      <c r="J65" s="294"/>
      <c r="K65" s="295"/>
      <c r="L65" s="296" t="str">
        <f>IF(ISERROR(VLOOKUP(F65,$AZ$62:$BB$67,2,0)),"0",IF(VLOOKUP(F65,$AZ$62:$BB$67,2,0)=0,"",VLOOKUP(F65,$AZ$62:$BB$67,2,0)))</f>
        <v>0</v>
      </c>
      <c r="M65" s="297"/>
      <c r="N65" s="298"/>
      <c r="O65" s="299" t="str">
        <f>IF(ISERROR(VLOOKUP(F65,$AZ$62:$BB$67,3,0)),"0",IF(VLOOKUP(F65,$AZ$62:$BB$67,3,0)=0,"",VLOOKUP(F65,$AZ$62:$BB$67,3,0)))</f>
        <v>0</v>
      </c>
      <c r="P65" s="300"/>
      <c r="Q65" s="153">
        <v>100</v>
      </c>
      <c r="R65" s="282"/>
      <c r="S65" s="284"/>
      <c r="T65" s="144">
        <f>AT45</f>
        <v>0</v>
      </c>
      <c r="U65" s="301" t="str">
        <f>IF(ISERROR(VLOOKUP(F65,$AZ$62:$BB$67,3,0)),"0",IF(VLOOKUP(F65,$AZ$62:$BB$67,3,0)=0,"",VLOOKUP(F65,$AZ$62:$BB$67,3,0)))</f>
        <v>0</v>
      </c>
      <c r="V65" s="302"/>
      <c r="W65" s="303"/>
      <c r="X65" s="282"/>
      <c r="Y65" s="283"/>
      <c r="Z65" s="284"/>
      <c r="AA65" s="282"/>
      <c r="AB65" s="283"/>
      <c r="AC65" s="284"/>
      <c r="AD65" s="282"/>
      <c r="AE65" s="283"/>
      <c r="AF65" s="284"/>
      <c r="AG65" s="285" t="str">
        <f>U65</f>
        <v>0</v>
      </c>
      <c r="AH65" s="286"/>
      <c r="AI65" s="287"/>
      <c r="AJ65" s="288">
        <v>10</v>
      </c>
      <c r="AK65" s="289"/>
      <c r="AL65" s="285">
        <f>IF(ISERROR(AG65*AJ65),0,AG65*AJ65)</f>
        <v>0</v>
      </c>
      <c r="AM65" s="286"/>
      <c r="AN65" s="287"/>
      <c r="AO65" s="154">
        <f>AQ28</f>
        <v>90</v>
      </c>
      <c r="AP65" s="285">
        <f t="shared" si="3"/>
        <v>0</v>
      </c>
      <c r="AQ65" s="286"/>
      <c r="AR65" s="287"/>
      <c r="AS65" s="285">
        <f t="shared" si="6"/>
        <v>0</v>
      </c>
      <c r="AT65" s="286"/>
      <c r="AU65" s="287"/>
      <c r="AV65" s="280"/>
      <c r="AW65" s="281"/>
      <c r="AX65" s="1">
        <v>31</v>
      </c>
      <c r="AZ65" s="97" t="s">
        <v>135</v>
      </c>
      <c r="BA65" s="98" t="s">
        <v>136</v>
      </c>
      <c r="BB65" s="99">
        <f>ROUND(SUM($U$59,IF(AND(ISERROR(VLOOKUP($F$65,$AZ$63:$BB$63,3,0)),ISERROR(VLOOKUP($F$66,$AZ$63:$BB$63,3,0))),0,$BB$63),IF(AND(ISERROR(VLOOKUP($F$65,$AZ$64:$BB$64,3,0)),ISERROR(VLOOKUP($F$66,$AZ$64:$BB$64,3,0))),0,$BB$64))*5/100,0)</f>
        <v>58</v>
      </c>
      <c r="BG65" s="8">
        <v>0.35416666666666702</v>
      </c>
      <c r="BL65" s="1" t="str">
        <f>A22&amp;BA66</f>
        <v>A14001</v>
      </c>
    </row>
    <row r="66" spans="1:64" ht="14.25" customHeight="1" x14ac:dyDescent="0.15">
      <c r="A66" s="143">
        <f>I47</f>
        <v>0</v>
      </c>
      <c r="B66" s="290"/>
      <c r="C66" s="291"/>
      <c r="D66" s="291"/>
      <c r="E66" s="292"/>
      <c r="F66" s="293">
        <f>D47</f>
        <v>0</v>
      </c>
      <c r="G66" s="294"/>
      <c r="H66" s="294"/>
      <c r="I66" s="294"/>
      <c r="J66" s="294"/>
      <c r="K66" s="295"/>
      <c r="L66" s="296" t="str">
        <f>IF(ISERROR(VLOOKUP(F66,$AZ$62:$BB$67,2,0)),"0",IF(VLOOKUP(F66,$AZ$62:$BB$67,2,0)=0,"",VLOOKUP(F66,$AZ$62:$BB$67,2,0)))</f>
        <v>0</v>
      </c>
      <c r="M66" s="297"/>
      <c r="N66" s="298"/>
      <c r="O66" s="299" t="str">
        <f>IF(ISERROR(VLOOKUP(F66,$AZ$62:$BB$67,3,0)),"0",IF(VLOOKUP(F66,$AZ$62:$BB$67,3,0)=0,"",VLOOKUP(F66,$AZ$62:$BB$67,3,0)))</f>
        <v>0</v>
      </c>
      <c r="P66" s="300"/>
      <c r="Q66" s="153">
        <v>100</v>
      </c>
      <c r="R66" s="282"/>
      <c r="S66" s="284"/>
      <c r="T66" s="144">
        <f>AT47</f>
        <v>0</v>
      </c>
      <c r="U66" s="301" t="str">
        <f>IF(ISERROR(VLOOKUP(F66,$AZ$62:$BB$67,3,0)),"0",IF(VLOOKUP(F66,$AZ$62:$BB$67,3,0)=0,"",VLOOKUP(F66,$AZ$62:$BB$67,3,0)))</f>
        <v>0</v>
      </c>
      <c r="V66" s="302"/>
      <c r="W66" s="303"/>
      <c r="X66" s="282"/>
      <c r="Y66" s="283"/>
      <c r="Z66" s="284"/>
      <c r="AA66" s="282"/>
      <c r="AB66" s="283"/>
      <c r="AC66" s="284"/>
      <c r="AD66" s="282"/>
      <c r="AE66" s="283"/>
      <c r="AF66" s="284"/>
      <c r="AG66" s="285" t="str">
        <f t="shared" si="4"/>
        <v>0</v>
      </c>
      <c r="AH66" s="286"/>
      <c r="AI66" s="287"/>
      <c r="AJ66" s="288">
        <v>10</v>
      </c>
      <c r="AK66" s="289"/>
      <c r="AL66" s="285">
        <f t="shared" si="5"/>
        <v>0</v>
      </c>
      <c r="AM66" s="286"/>
      <c r="AN66" s="287"/>
      <c r="AO66" s="154">
        <f>AQ28</f>
        <v>90</v>
      </c>
      <c r="AP66" s="285">
        <f t="shared" si="3"/>
        <v>0</v>
      </c>
      <c r="AQ66" s="286"/>
      <c r="AR66" s="287"/>
      <c r="AS66" s="285">
        <f t="shared" si="6"/>
        <v>0</v>
      </c>
      <c r="AT66" s="286"/>
      <c r="AU66" s="287"/>
      <c r="AV66" s="280"/>
      <c r="AW66" s="281"/>
      <c r="AX66" s="1">
        <v>32</v>
      </c>
      <c r="AZ66" s="97" t="s">
        <v>137</v>
      </c>
      <c r="BA66" s="98" t="s">
        <v>138</v>
      </c>
      <c r="BB66" s="99">
        <v>200</v>
      </c>
      <c r="BG66" s="8">
        <v>0.36458333333333298</v>
      </c>
      <c r="BL66" s="1" t="str">
        <f>A22&amp;BA67</f>
        <v>A14002</v>
      </c>
    </row>
    <row r="67" spans="1:64" ht="15.75" customHeight="1" x14ac:dyDescent="0.15">
      <c r="A67" s="141">
        <f>I49</f>
        <v>0</v>
      </c>
      <c r="B67" s="264"/>
      <c r="C67" s="265"/>
      <c r="D67" s="265"/>
      <c r="E67" s="266"/>
      <c r="F67" s="267">
        <f>D49</f>
        <v>0</v>
      </c>
      <c r="G67" s="268"/>
      <c r="H67" s="268"/>
      <c r="I67" s="268"/>
      <c r="J67" s="268"/>
      <c r="K67" s="269"/>
      <c r="L67" s="270" t="str">
        <f>IF(ISERROR(VLOOKUP(F67,$AZ$68:$BB$71,2,0)),"0",IF(VLOOKUP(F67,$AZ$68:$BB$71,2,0)=0,"",VLOOKUP(F67,$AZ$68:$BB$71,2,0)))</f>
        <v>0</v>
      </c>
      <c r="M67" s="271"/>
      <c r="N67" s="272"/>
      <c r="O67" s="273" t="str">
        <f>IF(ISERROR(VLOOKUP(F67,$AZ$68:$BB$71,3,0)),"0",IF(VLOOKUP(F67,$AZ$68:$BB$71,3,0)=0,"",VLOOKUP(F67,$AZ$68:$BB$71,3,0)))</f>
        <v>0</v>
      </c>
      <c r="P67" s="274"/>
      <c r="Q67" s="151">
        <v>100</v>
      </c>
      <c r="R67" s="259"/>
      <c r="S67" s="261"/>
      <c r="T67" s="142">
        <f>AT49</f>
        <v>0</v>
      </c>
      <c r="U67" s="275" t="str">
        <f>IF(ISERROR(VLOOKUP(F67,$AZ$68:$BB$71,3,0)),"0",IF(VLOOKUP(F67,$AZ$68:$BB$71,3,0)=0,"",VLOOKUP(F67,$AZ$68:$BB$71,3,0)))</f>
        <v>0</v>
      </c>
      <c r="V67" s="276"/>
      <c r="W67" s="277"/>
      <c r="X67" s="259"/>
      <c r="Y67" s="260"/>
      <c r="Z67" s="261"/>
      <c r="AA67" s="259"/>
      <c r="AB67" s="260"/>
      <c r="AC67" s="261"/>
      <c r="AD67" s="259"/>
      <c r="AE67" s="260"/>
      <c r="AF67" s="261"/>
      <c r="AG67" s="240" t="str">
        <f t="shared" si="4"/>
        <v>0</v>
      </c>
      <c r="AH67" s="241"/>
      <c r="AI67" s="242"/>
      <c r="AJ67" s="262">
        <v>10</v>
      </c>
      <c r="AK67" s="263"/>
      <c r="AL67" s="240">
        <f t="shared" si="5"/>
        <v>0</v>
      </c>
      <c r="AM67" s="241"/>
      <c r="AN67" s="242"/>
      <c r="AO67" s="152">
        <f>AQ28</f>
        <v>90</v>
      </c>
      <c r="AP67" s="240">
        <f t="shared" si="3"/>
        <v>0</v>
      </c>
      <c r="AQ67" s="241"/>
      <c r="AR67" s="242"/>
      <c r="AS67" s="240">
        <f t="shared" si="6"/>
        <v>0</v>
      </c>
      <c r="AT67" s="241"/>
      <c r="AU67" s="242"/>
      <c r="AV67" s="243"/>
      <c r="AW67" s="244"/>
      <c r="AX67" s="1">
        <v>33</v>
      </c>
      <c r="AZ67" s="97" t="s">
        <v>139</v>
      </c>
      <c r="BA67" s="98" t="s">
        <v>140</v>
      </c>
      <c r="BB67" s="99">
        <v>100</v>
      </c>
      <c r="BG67" s="8">
        <v>0.375</v>
      </c>
    </row>
    <row r="68" spans="1:64" ht="14.25" customHeight="1" x14ac:dyDescent="0.15">
      <c r="A68" s="141">
        <f>I51</f>
        <v>0</v>
      </c>
      <c r="B68" s="264"/>
      <c r="C68" s="265"/>
      <c r="D68" s="265"/>
      <c r="E68" s="266"/>
      <c r="F68" s="267">
        <f>D51</f>
        <v>0</v>
      </c>
      <c r="G68" s="268"/>
      <c r="H68" s="268"/>
      <c r="I68" s="268"/>
      <c r="J68" s="268"/>
      <c r="K68" s="269"/>
      <c r="L68" s="270" t="str">
        <f>IF(ISERROR(VLOOKUP(F68,$AZ$68:$BB$71,2,0)),"0",IF(VLOOKUP(F68,$AZ$68:$BB$71,2,0)=0,"",VLOOKUP(F68,$AZ$68:$BB$71,2,0)))</f>
        <v>0</v>
      </c>
      <c r="M68" s="271"/>
      <c r="N68" s="272"/>
      <c r="O68" s="273" t="str">
        <f>IF(ISERROR(VLOOKUP(F68,$AZ$68:$BB$71,3,0)),"0",IF(VLOOKUP(F68,$AZ$68:$BB$71,3,0)=0,"",VLOOKUP(F68,$AZ$68:$BB$71,3,0)))</f>
        <v>0</v>
      </c>
      <c r="P68" s="274"/>
      <c r="Q68" s="151">
        <v>100</v>
      </c>
      <c r="R68" s="259"/>
      <c r="S68" s="261"/>
      <c r="T68" s="142">
        <f>AT51</f>
        <v>0</v>
      </c>
      <c r="U68" s="275" t="str">
        <f>IF(ISERROR(VLOOKUP(F68,$AZ$68:$BB$71,3,0)),"0",IF(VLOOKUP(F68,$AZ$68:$BB$71,3,0)=0,"",VLOOKUP(F68,$AZ$68:$BB$71,3,0)))</f>
        <v>0</v>
      </c>
      <c r="V68" s="276"/>
      <c r="W68" s="277"/>
      <c r="X68" s="259"/>
      <c r="Y68" s="260"/>
      <c r="Z68" s="261"/>
      <c r="AA68" s="259"/>
      <c r="AB68" s="260"/>
      <c r="AC68" s="261"/>
      <c r="AD68" s="259"/>
      <c r="AE68" s="260"/>
      <c r="AF68" s="261"/>
      <c r="AG68" s="240" t="str">
        <f t="shared" si="4"/>
        <v>0</v>
      </c>
      <c r="AH68" s="241"/>
      <c r="AI68" s="242"/>
      <c r="AJ68" s="262">
        <v>10</v>
      </c>
      <c r="AK68" s="263"/>
      <c r="AL68" s="240">
        <f t="shared" si="5"/>
        <v>0</v>
      </c>
      <c r="AM68" s="241"/>
      <c r="AN68" s="242"/>
      <c r="AO68" s="152">
        <f>AQ28</f>
        <v>90</v>
      </c>
      <c r="AP68" s="240">
        <f t="shared" si="3"/>
        <v>0</v>
      </c>
      <c r="AQ68" s="241"/>
      <c r="AR68" s="242"/>
      <c r="AS68" s="240">
        <f t="shared" si="6"/>
        <v>0</v>
      </c>
      <c r="AT68" s="241"/>
      <c r="AU68" s="242"/>
      <c r="AV68" s="243"/>
      <c r="AW68" s="244"/>
      <c r="AZ68" s="100"/>
      <c r="BA68" s="101"/>
      <c r="BB68" s="102"/>
      <c r="BG68" s="8">
        <v>0.38541666666666702</v>
      </c>
      <c r="BL68" s="1" t="str">
        <f>A22&amp;BA69</f>
        <v>A18002</v>
      </c>
    </row>
    <row r="69" spans="1:64" ht="15.75" customHeight="1" x14ac:dyDescent="0.15">
      <c r="A69" s="148">
        <f>I53</f>
        <v>0</v>
      </c>
      <c r="B69" s="245"/>
      <c r="C69" s="246"/>
      <c r="D69" s="246"/>
      <c r="E69" s="247"/>
      <c r="F69" s="248">
        <f>D53</f>
        <v>0</v>
      </c>
      <c r="G69" s="249"/>
      <c r="H69" s="249"/>
      <c r="I69" s="249"/>
      <c r="J69" s="249"/>
      <c r="K69" s="250"/>
      <c r="L69" s="251" t="str">
        <f>IF(ISERROR(VLOOKUP(F69,$AZ$72:$BB$76,2,0)),"0",IF(VLOOKUP(F69,$AZ$72:$BB$76,2,0)=0,"",VLOOKUP(F69,$AZ$72:$BB$76,2,0)))</f>
        <v>0</v>
      </c>
      <c r="M69" s="252"/>
      <c r="N69" s="253"/>
      <c r="O69" s="254" t="str">
        <f>IF(ISERROR(VLOOKUP(F69,$AZ$72:$BB$76,3,0)),"0",IF(VLOOKUP(F69,$AZ$72:$BB$76,3,0)=0,"",VLOOKUP(F69,$AZ$72:$BB$76,3,0)))</f>
        <v>0</v>
      </c>
      <c r="P69" s="255"/>
      <c r="Q69" s="149">
        <v>100</v>
      </c>
      <c r="R69" s="219"/>
      <c r="S69" s="221"/>
      <c r="T69" s="150">
        <f>AT53</f>
        <v>0</v>
      </c>
      <c r="U69" s="256" t="str">
        <f>IF(ISERROR(VLOOKUP(F69,$AZ$72:$BB$76,3,0)),"0",IF(VLOOKUP(F69,$AZ$72:$BB$76,3,0)=0,"",VLOOKUP(F69,$AZ$72:$BB$76,3,0)))</f>
        <v>0</v>
      </c>
      <c r="V69" s="257"/>
      <c r="W69" s="258"/>
      <c r="X69" s="219"/>
      <c r="Y69" s="220"/>
      <c r="Z69" s="221"/>
      <c r="AA69" s="219"/>
      <c r="AB69" s="220"/>
      <c r="AC69" s="221"/>
      <c r="AD69" s="219"/>
      <c r="AE69" s="220"/>
      <c r="AF69" s="221"/>
      <c r="AG69" s="222" t="str">
        <f>U69</f>
        <v>0</v>
      </c>
      <c r="AH69" s="223"/>
      <c r="AI69" s="224"/>
      <c r="AJ69" s="225">
        <v>10</v>
      </c>
      <c r="AK69" s="226"/>
      <c r="AL69" s="222">
        <f>IF(ISERROR(AG69*AJ69),0,AG69*AJ69)</f>
        <v>0</v>
      </c>
      <c r="AM69" s="223"/>
      <c r="AN69" s="224"/>
      <c r="AO69" s="147">
        <f>AQ28</f>
        <v>90</v>
      </c>
      <c r="AP69" s="222">
        <f t="shared" si="3"/>
        <v>0</v>
      </c>
      <c r="AQ69" s="223"/>
      <c r="AR69" s="224"/>
      <c r="AS69" s="222">
        <f>AL69-AP69</f>
        <v>0</v>
      </c>
      <c r="AT69" s="223"/>
      <c r="AU69" s="224"/>
      <c r="AV69" s="278"/>
      <c r="AW69" s="279"/>
      <c r="AX69" s="1">
        <v>34</v>
      </c>
      <c r="AZ69" s="103" t="s">
        <v>141</v>
      </c>
      <c r="BA69" s="104" t="s">
        <v>142</v>
      </c>
      <c r="BB69" s="105">
        <f>ROUND(((SUM(U62:W64))*15/100),0)</f>
        <v>0</v>
      </c>
      <c r="BG69" s="8">
        <v>0.39583333333333298</v>
      </c>
      <c r="BL69" s="1" t="str">
        <f>A22&amp;BA70</f>
        <v>A18102</v>
      </c>
    </row>
    <row r="70" spans="1:64" ht="15" customHeight="1" x14ac:dyDescent="0.15">
      <c r="A70" s="227"/>
      <c r="B70" s="228"/>
      <c r="C70" s="228"/>
      <c r="D70" s="228"/>
      <c r="E70" s="228"/>
      <c r="F70" s="229"/>
      <c r="G70" s="230"/>
      <c r="H70" s="230"/>
      <c r="I70" s="230"/>
      <c r="J70" s="230"/>
      <c r="K70" s="231"/>
      <c r="L70" s="232"/>
      <c r="M70" s="233"/>
      <c r="N70" s="234"/>
      <c r="O70" s="235"/>
      <c r="P70" s="236"/>
      <c r="Q70" s="23"/>
      <c r="R70" s="199"/>
      <c r="S70" s="201"/>
      <c r="T70" s="24"/>
      <c r="U70" s="237" t="str">
        <f>IF(ISERROR(VLOOKUP(A70,$BB$32:$BD$55,3,0)),"",IF(VLOOKUP(A70,$BB$32:$BD$55,3,0)=0,"",VLOOKUP(A70,$BB$32:$BD$55,3,0)))</f>
        <v/>
      </c>
      <c r="V70" s="238"/>
      <c r="W70" s="239"/>
      <c r="X70" s="199"/>
      <c r="Y70" s="200"/>
      <c r="Z70" s="201"/>
      <c r="AA70" s="199"/>
      <c r="AB70" s="200"/>
      <c r="AC70" s="201"/>
      <c r="AD70" s="199"/>
      <c r="AE70" s="200"/>
      <c r="AF70" s="201"/>
      <c r="AG70" s="193" t="str">
        <f t="shared" si="4"/>
        <v/>
      </c>
      <c r="AH70" s="194"/>
      <c r="AI70" s="195"/>
      <c r="AJ70" s="217"/>
      <c r="AK70" s="218"/>
      <c r="AL70" s="193"/>
      <c r="AM70" s="194"/>
      <c r="AN70" s="195"/>
      <c r="AO70" s="155"/>
      <c r="AP70" s="193"/>
      <c r="AQ70" s="194"/>
      <c r="AR70" s="195"/>
      <c r="AS70" s="50"/>
      <c r="AT70" s="51"/>
      <c r="AU70" s="51"/>
      <c r="AV70" s="46"/>
      <c r="AW70" s="47"/>
      <c r="AX70" s="1">
        <v>35</v>
      </c>
      <c r="AZ70" s="103" t="s">
        <v>143</v>
      </c>
      <c r="BA70" s="104" t="s">
        <v>144</v>
      </c>
      <c r="BB70" s="105">
        <f>ROUND(SUM($U$62:$W$64,IF(AND(ISERROR(VLOOKUP($F$67,$AZ$69:$BB$69,3,0)),ISERROR(VLOOKUP($F$68,$AZ$69:$BB$69,3,0))),0,$BB$69))*10/100,0)</f>
        <v>0</v>
      </c>
      <c r="BG70" s="8">
        <v>0.40625</v>
      </c>
      <c r="BL70" s="1" t="str">
        <f>A22&amp;BA71</f>
        <v>A18112</v>
      </c>
    </row>
    <row r="71" spans="1:64" ht="17.25" customHeight="1" x14ac:dyDescent="0.15">
      <c r="A71" s="26"/>
      <c r="B71" s="205"/>
      <c r="C71" s="206"/>
      <c r="D71" s="206"/>
      <c r="E71" s="207"/>
      <c r="F71" s="208"/>
      <c r="G71" s="209"/>
      <c r="H71" s="209"/>
      <c r="I71" s="209"/>
      <c r="J71" s="209"/>
      <c r="K71" s="210"/>
      <c r="L71" s="208"/>
      <c r="M71" s="209"/>
      <c r="N71" s="210"/>
      <c r="O71" s="211"/>
      <c r="P71" s="212"/>
      <c r="Q71" s="23"/>
      <c r="R71" s="199"/>
      <c r="S71" s="201"/>
      <c r="T71" s="28"/>
      <c r="U71" s="213" t="str">
        <f>IF(ISERROR(VLOOKUP(F71,BB36:BD58,3,0)),"",IF(VLOOKUP(F71,BB36:BD58,3,0)=0,"",VLOOKUP(F71,BB36:BD58,3,0)))</f>
        <v/>
      </c>
      <c r="V71" s="214"/>
      <c r="W71" s="215"/>
      <c r="X71" s="199"/>
      <c r="Y71" s="200"/>
      <c r="Z71" s="201"/>
      <c r="AA71" s="199"/>
      <c r="AB71" s="200"/>
      <c r="AC71" s="201"/>
      <c r="AD71" s="199"/>
      <c r="AE71" s="200"/>
      <c r="AF71" s="201"/>
      <c r="AG71" s="193" t="str">
        <f t="shared" si="4"/>
        <v/>
      </c>
      <c r="AH71" s="194"/>
      <c r="AI71" s="195"/>
      <c r="AJ71" s="217"/>
      <c r="AK71" s="218"/>
      <c r="AL71" s="193"/>
      <c r="AM71" s="194"/>
      <c r="AN71" s="195"/>
      <c r="AO71" s="155"/>
      <c r="AP71" s="193"/>
      <c r="AQ71" s="194"/>
      <c r="AR71" s="195"/>
      <c r="AS71" s="50"/>
      <c r="AT71" s="51"/>
      <c r="AU71" s="51"/>
      <c r="AV71" s="46"/>
      <c r="AW71" s="47"/>
      <c r="AX71" s="1">
        <v>36</v>
      </c>
      <c r="AZ71" s="103" t="s">
        <v>145</v>
      </c>
      <c r="BA71" s="104" t="s">
        <v>146</v>
      </c>
      <c r="BB71" s="105">
        <f>ROUND(SUM($U$62:$W$64,IF(AND(ISERROR(VLOOKUP($F$67,$AZ$69:$BB$69,3,0)),ISERROR(VLOOKUP($F$68,$AZ$69:$BB$69,3,0))),0,$BB$69),IF(AND(ISERROR(VLOOKUP($F$67,$AZ$70:$BB$70,3,0)),ISERROR(VLOOKUP($F$68,$AZ$70:$BB$70,3,0))),0,$BB$70))*5/100,0)</f>
        <v>0</v>
      </c>
      <c r="BG71" s="8">
        <v>0.41666666666666702</v>
      </c>
    </row>
    <row r="72" spans="1:64" ht="17.25" customHeight="1" x14ac:dyDescent="0.15">
      <c r="A72" s="26"/>
      <c r="B72" s="205"/>
      <c r="C72" s="206"/>
      <c r="D72" s="206"/>
      <c r="E72" s="207"/>
      <c r="F72" s="208"/>
      <c r="G72" s="209"/>
      <c r="H72" s="209"/>
      <c r="I72" s="209"/>
      <c r="J72" s="209"/>
      <c r="K72" s="210"/>
      <c r="L72" s="208"/>
      <c r="M72" s="209"/>
      <c r="N72" s="210"/>
      <c r="O72" s="211"/>
      <c r="P72" s="212"/>
      <c r="Q72" s="23"/>
      <c r="R72" s="199"/>
      <c r="S72" s="201"/>
      <c r="T72" s="28"/>
      <c r="U72" s="213" t="str">
        <f>IF(ISERROR(VLOOKUP(F72,BB36:BD58,3,0)),"",IF(VLOOKUP(F72,BB36:BD58,3,0)=0,"",VLOOKUP(F72,BB36:BD58,3,0)))</f>
        <v/>
      </c>
      <c r="V72" s="214"/>
      <c r="W72" s="215"/>
      <c r="X72" s="216"/>
      <c r="Y72" s="200"/>
      <c r="Z72" s="201"/>
      <c r="AA72" s="199"/>
      <c r="AB72" s="200"/>
      <c r="AC72" s="201"/>
      <c r="AD72" s="199"/>
      <c r="AE72" s="200"/>
      <c r="AF72" s="201"/>
      <c r="AG72" s="193" t="str">
        <f t="shared" si="4"/>
        <v/>
      </c>
      <c r="AH72" s="194"/>
      <c r="AI72" s="195"/>
      <c r="AJ72" s="217"/>
      <c r="AK72" s="218"/>
      <c r="AL72" s="193"/>
      <c r="AM72" s="194"/>
      <c r="AN72" s="195"/>
      <c r="AO72" s="155"/>
      <c r="AP72" s="193"/>
      <c r="AQ72" s="194"/>
      <c r="AR72" s="195"/>
      <c r="AS72" s="50"/>
      <c r="AT72" s="51"/>
      <c r="AU72" s="51"/>
      <c r="AV72" s="46"/>
      <c r="AW72" s="47"/>
      <c r="AZ72" s="106"/>
      <c r="BA72" s="107"/>
      <c r="BB72" s="108"/>
      <c r="BG72" s="8">
        <v>0.42708333333333298</v>
      </c>
      <c r="BL72" s="1" t="str">
        <f>A22&amp;BA73</f>
        <v>A16270</v>
      </c>
    </row>
    <row r="73" spans="1:64" ht="20.25" customHeight="1" x14ac:dyDescent="0.15">
      <c r="A73" s="167"/>
      <c r="B73" s="168"/>
      <c r="C73" s="168"/>
      <c r="D73" s="168"/>
      <c r="E73" s="168"/>
      <c r="F73" s="168"/>
      <c r="G73" s="168"/>
      <c r="H73" s="168"/>
      <c r="I73" s="168"/>
      <c r="J73" s="168"/>
      <c r="K73" s="169"/>
      <c r="L73" s="180" t="s">
        <v>66</v>
      </c>
      <c r="M73" s="182"/>
      <c r="N73" s="182"/>
      <c r="O73" s="196">
        <f>R29/10</f>
        <v>5003</v>
      </c>
      <c r="P73" s="197"/>
      <c r="Q73" s="197"/>
      <c r="R73" s="197"/>
      <c r="S73" s="198"/>
      <c r="T73" s="29" t="s">
        <v>67</v>
      </c>
      <c r="U73" s="185">
        <f>SUM(U59:W64)+SUMIF($F$65,$AZ$66,$U$65)+SUMIF($F$66,$AZ$66,$U$66)+SUMIF($F$65,$AZ$67,$U$65)+SUMIF($F$66,$AZ$67,$U$66)</f>
        <v>1168</v>
      </c>
      <c r="V73" s="186"/>
      <c r="W73" s="187"/>
      <c r="X73" s="199"/>
      <c r="Y73" s="200"/>
      <c r="Z73" s="201"/>
      <c r="AA73" s="183"/>
      <c r="AB73" s="183"/>
      <c r="AC73" s="183"/>
      <c r="AD73" s="184" t="str">
        <f>IF(U73&gt;O73,U73-O73,"")</f>
        <v/>
      </c>
      <c r="AE73" s="184"/>
      <c r="AF73" s="184"/>
      <c r="AG73" s="185">
        <f>IF(U73&gt;O73,O73,U73)</f>
        <v>1168</v>
      </c>
      <c r="AH73" s="186"/>
      <c r="AI73" s="187"/>
      <c r="AJ73" s="188"/>
      <c r="AK73" s="188"/>
      <c r="AL73" s="189">
        <f>SUM(AL59:AN72)</f>
        <v>11680</v>
      </c>
      <c r="AM73" s="190"/>
      <c r="AN73" s="191"/>
      <c r="AO73" s="30"/>
      <c r="AP73" s="192">
        <f>SUM(AP59:AR72)</f>
        <v>10512</v>
      </c>
      <c r="AQ73" s="192"/>
      <c r="AR73" s="192"/>
      <c r="AS73" s="170">
        <f>SUM(AS59:AU72)</f>
        <v>1168</v>
      </c>
      <c r="AT73" s="171"/>
      <c r="AU73" s="172"/>
      <c r="AV73" s="173">
        <v>0</v>
      </c>
      <c r="AW73" s="174"/>
      <c r="AZ73" s="109" t="s">
        <v>122</v>
      </c>
      <c r="BA73" s="110" t="s">
        <v>147</v>
      </c>
      <c r="BB73" s="111">
        <f>ROUND((BE47*86/1000),0)</f>
        <v>100</v>
      </c>
      <c r="BG73" s="8">
        <v>0.4375</v>
      </c>
      <c r="BL73" s="1" t="str">
        <f>A22&amp;BA74</f>
        <v>A16271</v>
      </c>
    </row>
    <row r="74" spans="1:64" ht="15" customHeight="1" x14ac:dyDescent="0.15">
      <c r="A74" s="31" t="s">
        <v>68</v>
      </c>
      <c r="B74" s="32"/>
      <c r="C74" s="32"/>
      <c r="D74" s="32"/>
      <c r="E74" s="3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5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 s="1">
        <v>37</v>
      </c>
      <c r="AZ74" s="109" t="s">
        <v>148</v>
      </c>
      <c r="BA74" s="110" t="s">
        <v>149</v>
      </c>
      <c r="BB74" s="111">
        <f>ROUND((BE47*48/1000),0)</f>
        <v>56</v>
      </c>
      <c r="BG74" s="8">
        <v>0.44791666666666702</v>
      </c>
      <c r="BL74" s="1" t="str">
        <f>A22&amp;BA75</f>
        <v>A16273</v>
      </c>
    </row>
    <row r="75" spans="1:64" ht="16.5" customHeight="1" x14ac:dyDescent="0.15">
      <c r="A75" s="175" t="s">
        <v>69</v>
      </c>
      <c r="B75" s="176"/>
      <c r="C75" s="176"/>
      <c r="D75" s="177"/>
      <c r="E75" s="159" t="s">
        <v>98</v>
      </c>
      <c r="F75" s="176"/>
      <c r="G75" s="176"/>
      <c r="H75" s="177"/>
      <c r="I75" s="175" t="s">
        <v>71</v>
      </c>
      <c r="J75" s="178"/>
      <c r="K75" s="179"/>
      <c r="L75" s="180" t="s">
        <v>99</v>
      </c>
      <c r="M75" s="181"/>
      <c r="N75" s="181"/>
      <c r="O75" s="181"/>
      <c r="P75" s="175" t="s">
        <v>69</v>
      </c>
      <c r="Q75" s="176"/>
      <c r="R75" s="176"/>
      <c r="S75" s="177"/>
      <c r="T75" s="180" t="s">
        <v>70</v>
      </c>
      <c r="U75" s="182"/>
      <c r="V75" s="182"/>
      <c r="W75" s="182"/>
      <c r="X75" s="175" t="s">
        <v>71</v>
      </c>
      <c r="Y75" s="176"/>
      <c r="Z75" s="177"/>
      <c r="AA75" s="180" t="s">
        <v>99</v>
      </c>
      <c r="AB75" s="181"/>
      <c r="AC75" s="181"/>
      <c r="AD75" s="181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 s="1">
        <v>38</v>
      </c>
      <c r="AZ75" s="109" t="s">
        <v>150</v>
      </c>
      <c r="BA75" s="110" t="s">
        <v>151</v>
      </c>
      <c r="BB75" s="111">
        <f>ROUND(($BB$74*90/100),0)</f>
        <v>50</v>
      </c>
      <c r="BG75" s="8">
        <v>0.45833333333333298</v>
      </c>
      <c r="BL75" s="1" t="str">
        <f>A22&amp;BA76</f>
        <v>A16275</v>
      </c>
    </row>
    <row r="76" spans="1:64" ht="15.75" customHeight="1" x14ac:dyDescent="0.15">
      <c r="A76" s="36" t="s">
        <v>72</v>
      </c>
      <c r="B76" s="37"/>
      <c r="C76" s="37"/>
      <c r="D76" s="38"/>
      <c r="E76" s="39"/>
      <c r="F76" s="37"/>
      <c r="G76" s="37"/>
      <c r="H76" s="38"/>
      <c r="I76" s="39"/>
      <c r="J76" s="37"/>
      <c r="K76" s="38"/>
      <c r="L76" s="39"/>
      <c r="M76" s="37"/>
      <c r="N76" s="37"/>
      <c r="O76" s="38"/>
      <c r="P76" s="20" t="s">
        <v>73</v>
      </c>
      <c r="Q76" s="20"/>
      <c r="R76" s="39"/>
      <c r="S76" s="38"/>
      <c r="T76" s="39"/>
      <c r="U76" s="37"/>
      <c r="V76" s="37"/>
      <c r="W76" s="38"/>
      <c r="X76" s="39"/>
      <c r="Y76" s="37"/>
      <c r="Z76" s="38"/>
      <c r="AA76" s="39"/>
      <c r="AB76" s="37"/>
      <c r="AC76" s="37"/>
      <c r="AD76" s="38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 s="1">
        <v>39</v>
      </c>
      <c r="AZ76" s="112" t="s">
        <v>152</v>
      </c>
      <c r="BA76" s="113" t="s">
        <v>153</v>
      </c>
      <c r="BB76" s="114">
        <f>ROUND(($BB$74*80/100),0)</f>
        <v>45</v>
      </c>
      <c r="BG76" s="8">
        <v>0.46875</v>
      </c>
    </row>
    <row r="77" spans="1:64" ht="15" customHeight="1" x14ac:dyDescent="0.15">
      <c r="A77" s="36" t="s">
        <v>74</v>
      </c>
      <c r="B77" s="37"/>
      <c r="C77" s="37"/>
      <c r="D77" s="38"/>
      <c r="E77" s="39"/>
      <c r="F77" s="37"/>
      <c r="G77" s="37"/>
      <c r="H77" s="38"/>
      <c r="I77" s="39"/>
      <c r="J77" s="37"/>
      <c r="K77" s="38"/>
      <c r="L77" s="39"/>
      <c r="M77" s="37"/>
      <c r="N77" s="37"/>
      <c r="O77" s="38"/>
      <c r="P77" s="40" t="s">
        <v>75</v>
      </c>
      <c r="Q77" s="20"/>
      <c r="R77" s="39"/>
      <c r="S77" s="38"/>
      <c r="T77" s="39"/>
      <c r="U77" s="37"/>
      <c r="V77" s="37"/>
      <c r="W77" s="38"/>
      <c r="X77" s="39"/>
      <c r="Y77" s="37"/>
      <c r="Z77" s="38"/>
      <c r="AA77" s="39"/>
      <c r="AB77" s="37"/>
      <c r="AC77" s="37"/>
      <c r="AD77" s="38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BG77" s="8">
        <v>0.47916666666666702</v>
      </c>
    </row>
    <row r="78" spans="1:64" ht="15.75" customHeight="1" x14ac:dyDescent="0.15">
      <c r="A78" s="36" t="s">
        <v>72</v>
      </c>
      <c r="B78" s="37"/>
      <c r="C78" s="37"/>
      <c r="D78" s="38"/>
      <c r="E78" s="39"/>
      <c r="F78" s="37"/>
      <c r="G78" s="37"/>
      <c r="H78" s="38"/>
      <c r="I78" s="39"/>
      <c r="J78" s="37"/>
      <c r="K78" s="38"/>
      <c r="L78" s="39"/>
      <c r="M78" s="37"/>
      <c r="N78" s="37"/>
      <c r="O78" s="38"/>
      <c r="P78" s="20" t="s">
        <v>76</v>
      </c>
      <c r="Q78" s="20"/>
      <c r="R78" s="39"/>
      <c r="S78" s="38"/>
      <c r="T78" s="39"/>
      <c r="U78" s="37"/>
      <c r="V78" s="37"/>
      <c r="W78" s="38"/>
      <c r="X78" s="39"/>
      <c r="Y78" s="37"/>
      <c r="Z78" s="38"/>
      <c r="AA78" s="39"/>
      <c r="AB78" s="37"/>
      <c r="AC78" s="37"/>
      <c r="AD78" s="3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BG78" s="8">
        <v>0.48958333333333298</v>
      </c>
    </row>
    <row r="79" spans="1:64" ht="15" customHeight="1" x14ac:dyDescent="0.15">
      <c r="A79" s="20" t="s">
        <v>77</v>
      </c>
      <c r="B79" s="4"/>
      <c r="C79" s="4"/>
      <c r="D79" s="4"/>
      <c r="E79" s="39"/>
      <c r="F79" s="37"/>
      <c r="G79" s="37"/>
      <c r="H79" s="38"/>
      <c r="I79" s="39"/>
      <c r="J79" s="37"/>
      <c r="K79" s="38"/>
      <c r="L79" s="39"/>
      <c r="M79" s="37"/>
      <c r="N79" s="37"/>
      <c r="O79" s="38"/>
      <c r="P79" s="20" t="s">
        <v>67</v>
      </c>
      <c r="Q79" s="36"/>
      <c r="R79" s="37"/>
      <c r="S79" s="38"/>
      <c r="T79" s="167"/>
      <c r="U79" s="168"/>
      <c r="V79" s="168"/>
      <c r="W79" s="168"/>
      <c r="X79" s="168"/>
      <c r="Y79" s="168"/>
      <c r="Z79" s="169"/>
      <c r="AA79" s="39"/>
      <c r="AB79" s="37"/>
      <c r="AC79" s="37"/>
      <c r="AD79" s="38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BG79" s="8">
        <v>0.5</v>
      </c>
    </row>
    <row r="80" spans="1:64" ht="15.75" customHeight="1" x14ac:dyDescent="0.15">
      <c r="A80" s="14" t="s">
        <v>78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BG80" s="8">
        <v>0.51041666666666696</v>
      </c>
    </row>
    <row r="81" spans="1:59" ht="17.25" customHeight="1" x14ac:dyDescent="0.15">
      <c r="A81" s="20" t="s">
        <v>79</v>
      </c>
      <c r="B81" s="4"/>
      <c r="C81" s="4"/>
      <c r="D81" s="4"/>
      <c r="E81" s="4"/>
      <c r="F81" s="36"/>
      <c r="G81" s="41" t="s">
        <v>80</v>
      </c>
      <c r="H81" s="37"/>
      <c r="I81" s="37"/>
      <c r="J81" s="37"/>
      <c r="K81" s="37"/>
      <c r="L81" s="37"/>
      <c r="M81" s="42"/>
      <c r="N81" s="20" t="s">
        <v>81</v>
      </c>
      <c r="O81" s="4"/>
      <c r="P81" s="4"/>
      <c r="Q81" s="4"/>
      <c r="R81" s="20"/>
      <c r="S81" s="20" t="s">
        <v>82</v>
      </c>
      <c r="T81" s="4"/>
      <c r="U81" s="4"/>
      <c r="V81" s="4"/>
      <c r="W81" s="20"/>
      <c r="X81" s="39"/>
      <c r="Y81" s="41" t="s">
        <v>83</v>
      </c>
      <c r="Z81" s="37"/>
      <c r="AA81" s="37"/>
      <c r="AB81" s="37"/>
      <c r="AC81" s="37"/>
      <c r="AD81" s="37"/>
      <c r="AE81" s="37"/>
      <c r="AF81" s="38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BG81" s="8">
        <v>0.52083333333333304</v>
      </c>
    </row>
    <row r="82" spans="1:59" ht="18" customHeight="1" x14ac:dyDescent="0.15">
      <c r="A82" s="43"/>
      <c r="B82" s="44"/>
      <c r="C82" s="44"/>
      <c r="D82" s="44"/>
      <c r="E82" s="45"/>
      <c r="F82" s="43"/>
      <c r="G82" s="44"/>
      <c r="H82" s="44"/>
      <c r="I82" s="44"/>
      <c r="J82" s="44"/>
      <c r="K82" s="44"/>
      <c r="L82" s="44"/>
      <c r="M82" s="45"/>
      <c r="N82" s="43"/>
      <c r="O82" s="44"/>
      <c r="P82" s="44"/>
      <c r="Q82" s="44"/>
      <c r="R82" s="45"/>
      <c r="S82" s="43"/>
      <c r="T82" s="44"/>
      <c r="U82" s="44"/>
      <c r="V82" s="44"/>
      <c r="W82" s="45"/>
      <c r="X82" s="43"/>
      <c r="Y82" s="44"/>
      <c r="Z82" s="44"/>
      <c r="AA82" s="44"/>
      <c r="AB82" s="44"/>
      <c r="AC82" s="44"/>
      <c r="AD82" s="44"/>
      <c r="AE82" s="44"/>
      <c r="AF82" s="45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BG82" s="8">
        <v>0.53125</v>
      </c>
    </row>
    <row r="83" spans="1:59" ht="17.25" customHeight="1" x14ac:dyDescent="0.15">
      <c r="A83" s="52" t="s">
        <v>51</v>
      </c>
      <c r="B83" s="202" t="s">
        <v>52</v>
      </c>
      <c r="C83" s="203"/>
      <c r="D83" s="203"/>
      <c r="E83" s="204"/>
      <c r="F83" s="202" t="s">
        <v>53</v>
      </c>
      <c r="G83" s="203"/>
      <c r="H83" s="203"/>
      <c r="I83" s="203"/>
      <c r="J83" s="203"/>
      <c r="K83" s="204"/>
      <c r="L83" s="159" t="s">
        <v>54</v>
      </c>
      <c r="M83" s="161"/>
      <c r="N83" s="160"/>
      <c r="O83" s="52" t="s">
        <v>84</v>
      </c>
      <c r="P83" s="53"/>
      <c r="Q83" s="162" t="s">
        <v>85</v>
      </c>
      <c r="R83" s="165"/>
      <c r="S83" s="166"/>
      <c r="T83" s="54" t="s">
        <v>86</v>
      </c>
      <c r="U83" s="159" t="s">
        <v>87</v>
      </c>
      <c r="V83" s="161"/>
      <c r="W83" s="160"/>
      <c r="X83" s="162" t="s">
        <v>88</v>
      </c>
      <c r="Y83" s="165"/>
      <c r="Z83" s="166"/>
      <c r="AA83" s="159" t="s">
        <v>89</v>
      </c>
      <c r="AB83" s="161"/>
      <c r="AC83" s="160"/>
      <c r="AD83" s="162" t="s">
        <v>90</v>
      </c>
      <c r="AE83" s="163"/>
      <c r="AF83" s="164"/>
      <c r="AG83" s="162" t="s">
        <v>91</v>
      </c>
      <c r="AH83" s="165"/>
      <c r="AI83" s="166"/>
      <c r="AJ83" s="162" t="s">
        <v>92</v>
      </c>
      <c r="AK83" s="164"/>
      <c r="AL83" s="162" t="s">
        <v>93</v>
      </c>
      <c r="AM83" s="163"/>
      <c r="AN83" s="164"/>
      <c r="AO83" s="162" t="s">
        <v>94</v>
      </c>
      <c r="AP83" s="165"/>
      <c r="AQ83" s="166"/>
      <c r="AR83" s="159" t="s">
        <v>95</v>
      </c>
      <c r="AS83" s="161"/>
      <c r="AT83" s="161"/>
      <c r="AU83" s="160"/>
      <c r="AV83" s="159" t="s">
        <v>65</v>
      </c>
      <c r="AW83" s="160"/>
      <c r="BG83" s="8">
        <v>0.54166666666666696</v>
      </c>
    </row>
    <row r="84" spans="1:59" ht="18" customHeight="1" x14ac:dyDescent="0.15">
      <c r="A84" s="39"/>
      <c r="B84" s="39"/>
      <c r="C84" s="37"/>
      <c r="D84" s="37"/>
      <c r="E84" s="38"/>
      <c r="F84" s="37"/>
      <c r="G84" s="37"/>
      <c r="H84" s="37"/>
      <c r="I84" s="37"/>
      <c r="J84" s="37"/>
      <c r="K84" s="38"/>
      <c r="L84" s="39"/>
      <c r="M84" s="37"/>
      <c r="N84" s="38"/>
      <c r="O84" s="39"/>
      <c r="P84" s="38"/>
      <c r="Q84" s="39"/>
      <c r="R84" s="37"/>
      <c r="S84" s="38"/>
      <c r="T84" s="37"/>
      <c r="U84" s="39"/>
      <c r="V84" s="37"/>
      <c r="W84" s="38"/>
      <c r="X84" s="39"/>
      <c r="Y84" s="37"/>
      <c r="Z84" s="38"/>
      <c r="AA84" s="39"/>
      <c r="AB84" s="37"/>
      <c r="AC84" s="38"/>
      <c r="AD84" s="39"/>
      <c r="AE84" s="37"/>
      <c r="AF84" s="38"/>
      <c r="AG84" s="39"/>
      <c r="AH84" s="37"/>
      <c r="AI84" s="38"/>
      <c r="AJ84" s="39"/>
      <c r="AK84" s="38"/>
      <c r="AL84" s="39"/>
      <c r="AM84" s="37"/>
      <c r="AN84" s="38"/>
      <c r="AO84" s="39"/>
      <c r="AP84" s="37"/>
      <c r="AQ84" s="38"/>
      <c r="AR84" s="39"/>
      <c r="AS84" s="37"/>
      <c r="AT84" s="37"/>
      <c r="AU84" s="37"/>
      <c r="AV84" s="37"/>
      <c r="AW84" s="38"/>
      <c r="BG84" s="8">
        <v>0.55208333333333304</v>
      </c>
    </row>
    <row r="85" spans="1:59" ht="18" customHeight="1" x14ac:dyDescent="0.15">
      <c r="A85" s="39"/>
      <c r="B85" s="39"/>
      <c r="C85" s="37"/>
      <c r="D85" s="37"/>
      <c r="E85" s="38"/>
      <c r="F85" s="37"/>
      <c r="G85" s="37"/>
      <c r="H85" s="37"/>
      <c r="I85" s="37"/>
      <c r="J85" s="37"/>
      <c r="K85" s="38"/>
      <c r="L85" s="39"/>
      <c r="M85" s="37"/>
      <c r="N85" s="38"/>
      <c r="O85" s="39"/>
      <c r="P85" s="38"/>
      <c r="Q85" s="39"/>
      <c r="R85" s="37"/>
      <c r="S85" s="38"/>
      <c r="T85" s="37"/>
      <c r="U85" s="39"/>
      <c r="V85" s="37"/>
      <c r="W85" s="38"/>
      <c r="X85" s="39"/>
      <c r="Y85" s="37"/>
      <c r="Z85" s="38"/>
      <c r="AA85" s="39"/>
      <c r="AB85" s="37"/>
      <c r="AC85" s="38"/>
      <c r="AD85" s="39"/>
      <c r="AE85" s="37"/>
      <c r="AF85" s="38"/>
      <c r="AG85" s="39"/>
      <c r="AH85" s="37"/>
      <c r="AI85" s="38"/>
      <c r="AJ85" s="39"/>
      <c r="AK85" s="38"/>
      <c r="AL85" s="39"/>
      <c r="AM85" s="37"/>
      <c r="AN85" s="38"/>
      <c r="AO85" s="39"/>
      <c r="AP85" s="37"/>
      <c r="AQ85" s="38"/>
      <c r="AR85" s="39"/>
      <c r="AS85" s="37"/>
      <c r="AT85" s="37"/>
      <c r="AU85" s="37"/>
      <c r="AV85" s="37"/>
      <c r="AW85" s="38"/>
      <c r="BG85" s="8">
        <v>0.5625</v>
      </c>
    </row>
    <row r="86" spans="1:59" ht="15.75" customHeight="1" x14ac:dyDescent="0.15">
      <c r="BG86" s="8">
        <v>0.57291666666666696</v>
      </c>
    </row>
    <row r="87" spans="1:59" ht="15" customHeight="1" x14ac:dyDescent="0.15">
      <c r="BG87" s="8">
        <v>0.58333333333333304</v>
      </c>
    </row>
    <row r="88" spans="1:59" ht="14.25" customHeight="1" x14ac:dyDescent="0.15">
      <c r="BG88" s="8">
        <v>0.59375</v>
      </c>
    </row>
    <row r="89" spans="1:59" ht="15" customHeight="1" x14ac:dyDescent="0.15">
      <c r="BG89" s="8">
        <v>0.60416666666666696</v>
      </c>
    </row>
    <row r="90" spans="1:59" ht="14.25" customHeight="1" x14ac:dyDescent="0.15">
      <c r="BG90" s="8">
        <v>0.61458333333333304</v>
      </c>
    </row>
    <row r="91" spans="1:59" ht="16.5" customHeight="1" x14ac:dyDescent="0.15">
      <c r="BG91" s="8">
        <v>0.625</v>
      </c>
    </row>
    <row r="92" spans="1:59" ht="17.25" customHeight="1" x14ac:dyDescent="0.15">
      <c r="BG92" s="8">
        <v>0.63541666666666696</v>
      </c>
    </row>
    <row r="93" spans="1:59" ht="17.25" customHeight="1" x14ac:dyDescent="0.15">
      <c r="BG93" s="8">
        <v>0.64583333333333304</v>
      </c>
    </row>
    <row r="94" spans="1:59" ht="17.25" customHeight="1" x14ac:dyDescent="0.15">
      <c r="BG94" s="8">
        <v>0.65625</v>
      </c>
    </row>
    <row r="95" spans="1:59" ht="18" customHeight="1" x14ac:dyDescent="0.15">
      <c r="BG95" s="8">
        <v>0.66666666666666696</v>
      </c>
    </row>
    <row r="96" spans="1:59" ht="16.5" customHeight="1" x14ac:dyDescent="0.15">
      <c r="BG96" s="8">
        <v>0.67708333333333304</v>
      </c>
    </row>
    <row r="97" spans="59:59" ht="18" customHeight="1" x14ac:dyDescent="0.15">
      <c r="BG97" s="8">
        <v>0.6875</v>
      </c>
    </row>
    <row r="98" spans="59:59" ht="17.25" customHeight="1" x14ac:dyDescent="0.15">
      <c r="BG98" s="8">
        <v>0.69791666666666696</v>
      </c>
    </row>
    <row r="99" spans="59:59" ht="15.75" customHeight="1" x14ac:dyDescent="0.15">
      <c r="BG99" s="8">
        <v>0.70833333333333304</v>
      </c>
    </row>
    <row r="100" spans="59:59" x14ac:dyDescent="0.15">
      <c r="BG100" s="8">
        <v>0.71875</v>
      </c>
    </row>
    <row r="101" spans="59:59" x14ac:dyDescent="0.15">
      <c r="BG101" s="8">
        <v>0.72916666666666696</v>
      </c>
    </row>
    <row r="102" spans="59:59" x14ac:dyDescent="0.15">
      <c r="BG102" s="8">
        <v>0.73958333333333304</v>
      </c>
    </row>
    <row r="103" spans="59:59" x14ac:dyDescent="0.15">
      <c r="BG103" s="8">
        <v>0.75</v>
      </c>
    </row>
    <row r="104" spans="59:59" x14ac:dyDescent="0.15">
      <c r="BG104" s="8">
        <v>0.76041666666666696</v>
      </c>
    </row>
    <row r="105" spans="59:59" x14ac:dyDescent="0.15">
      <c r="BG105" s="8">
        <v>0.77083333333333304</v>
      </c>
    </row>
    <row r="106" spans="59:59" x14ac:dyDescent="0.15">
      <c r="BG106" s="8">
        <v>0.78125</v>
      </c>
    </row>
    <row r="107" spans="59:59" x14ac:dyDescent="0.15">
      <c r="BG107" s="8">
        <v>0.79166666666666696</v>
      </c>
    </row>
    <row r="108" spans="59:59" x14ac:dyDescent="0.15">
      <c r="BG108" s="8">
        <v>0.80208333333333304</v>
      </c>
    </row>
    <row r="109" spans="59:59" x14ac:dyDescent="0.15">
      <c r="BG109" s="8">
        <v>0.8125</v>
      </c>
    </row>
    <row r="110" spans="59:59" x14ac:dyDescent="0.15">
      <c r="BG110" s="8">
        <v>0.82291666666666696</v>
      </c>
    </row>
    <row r="111" spans="59:59" x14ac:dyDescent="0.15">
      <c r="BG111" s="8">
        <v>0.83333333333333304</v>
      </c>
    </row>
    <row r="112" spans="59:59" x14ac:dyDescent="0.15">
      <c r="BG112" s="8">
        <v>0.84375</v>
      </c>
    </row>
    <row r="113" spans="59:59" x14ac:dyDescent="0.15">
      <c r="BG113" s="8">
        <v>0.85416666666666696</v>
      </c>
    </row>
    <row r="114" spans="59:59" x14ac:dyDescent="0.15">
      <c r="BG114" s="8">
        <v>0.86458333333333304</v>
      </c>
    </row>
    <row r="115" spans="59:59" x14ac:dyDescent="0.15">
      <c r="BG115" s="8">
        <v>0.875</v>
      </c>
    </row>
    <row r="116" spans="59:59" x14ac:dyDescent="0.15">
      <c r="BG116" s="8">
        <v>0.88541666666666696</v>
      </c>
    </row>
    <row r="117" spans="59:59" x14ac:dyDescent="0.15">
      <c r="BG117" s="8">
        <v>0.89583333333333304</v>
      </c>
    </row>
    <row r="118" spans="59:59" x14ac:dyDescent="0.15">
      <c r="BG118" s="8">
        <v>0.90625</v>
      </c>
    </row>
    <row r="119" spans="59:59" x14ac:dyDescent="0.15">
      <c r="BG119" s="8">
        <v>0.91666666666666696</v>
      </c>
    </row>
    <row r="120" spans="59:59" x14ac:dyDescent="0.15">
      <c r="BG120" s="8">
        <v>0.92708333333333304</v>
      </c>
    </row>
    <row r="121" spans="59:59" x14ac:dyDescent="0.15">
      <c r="BG121" s="8">
        <v>0.9375</v>
      </c>
    </row>
    <row r="122" spans="59:59" x14ac:dyDescent="0.15">
      <c r="BG122" s="8">
        <v>0.94791666666666696</v>
      </c>
    </row>
    <row r="123" spans="59:59" x14ac:dyDescent="0.15">
      <c r="BG123" s="8">
        <v>0.95833333333333304</v>
      </c>
    </row>
    <row r="124" spans="59:59" x14ac:dyDescent="0.15">
      <c r="BG124" s="8">
        <v>0.96875</v>
      </c>
    </row>
    <row r="125" spans="59:59" x14ac:dyDescent="0.15">
      <c r="BG125" s="8">
        <v>0.97916666666666696</v>
      </c>
    </row>
    <row r="126" spans="59:59" x14ac:dyDescent="0.15">
      <c r="BG126" s="8">
        <v>0.98958333333333304</v>
      </c>
    </row>
    <row r="460" spans="47:47" x14ac:dyDescent="0.15">
      <c r="AU460" s="2"/>
    </row>
    <row r="461" spans="47:47" x14ac:dyDescent="0.15">
      <c r="AU461" s="2"/>
    </row>
    <row r="462" spans="47:47" x14ac:dyDescent="0.15">
      <c r="AU462" s="2"/>
    </row>
    <row r="463" spans="47:47" x14ac:dyDescent="0.15">
      <c r="AU463" s="2"/>
    </row>
    <row r="464" spans="47:47" x14ac:dyDescent="0.15">
      <c r="AU464" s="2"/>
    </row>
    <row r="465" spans="47:47" x14ac:dyDescent="0.15">
      <c r="AU465" s="2"/>
    </row>
    <row r="466" spans="47:47" x14ac:dyDescent="0.15">
      <c r="AU466" s="2"/>
    </row>
    <row r="467" spans="47:47" x14ac:dyDescent="0.15">
      <c r="AU467" s="2"/>
    </row>
    <row r="468" spans="47:47" x14ac:dyDescent="0.15">
      <c r="AU468" s="2"/>
    </row>
    <row r="469" spans="47:47" x14ac:dyDescent="0.15">
      <c r="AU469" s="2"/>
    </row>
    <row r="470" spans="47:47" x14ac:dyDescent="0.15">
      <c r="AU470" s="2"/>
    </row>
    <row r="471" spans="47:47" x14ac:dyDescent="0.15">
      <c r="AU471" s="2"/>
    </row>
    <row r="472" spans="47:47" x14ac:dyDescent="0.15">
      <c r="AU472" s="2"/>
    </row>
    <row r="473" spans="47:47" x14ac:dyDescent="0.15">
      <c r="AU473" s="2"/>
    </row>
    <row r="474" spans="47:47" x14ac:dyDescent="0.15">
      <c r="AU474" s="2"/>
    </row>
    <row r="475" spans="47:47" x14ac:dyDescent="0.15">
      <c r="AU475" s="2"/>
    </row>
    <row r="476" spans="47:47" x14ac:dyDescent="0.15">
      <c r="AU476" s="2"/>
    </row>
    <row r="477" spans="47:47" x14ac:dyDescent="0.15">
      <c r="AU477" s="2"/>
    </row>
    <row r="478" spans="47:47" x14ac:dyDescent="0.15">
      <c r="AU478" s="2"/>
    </row>
    <row r="479" spans="47:47" x14ac:dyDescent="0.15">
      <c r="AU479" s="2"/>
    </row>
    <row r="480" spans="47:47" x14ac:dyDescent="0.15">
      <c r="AU480" s="2"/>
    </row>
    <row r="481" spans="47:47" x14ac:dyDescent="0.15">
      <c r="AU481" s="2"/>
    </row>
    <row r="482" spans="47:47" x14ac:dyDescent="0.15">
      <c r="AU482" s="2"/>
    </row>
    <row r="483" spans="47:47" x14ac:dyDescent="0.15">
      <c r="AU483" s="2"/>
    </row>
    <row r="484" spans="47:47" x14ac:dyDescent="0.15">
      <c r="AU484" s="2"/>
    </row>
    <row r="485" spans="47:47" x14ac:dyDescent="0.15">
      <c r="AU485" s="2"/>
    </row>
    <row r="486" spans="47:47" x14ac:dyDescent="0.15">
      <c r="AU486" s="2"/>
    </row>
    <row r="487" spans="47:47" x14ac:dyDescent="0.15">
      <c r="AU487" s="2"/>
    </row>
    <row r="488" spans="47:47" x14ac:dyDescent="0.15">
      <c r="AU488" s="2"/>
    </row>
    <row r="489" spans="47:47" x14ac:dyDescent="0.15">
      <c r="AU489" s="2"/>
    </row>
    <row r="490" spans="47:47" x14ac:dyDescent="0.15">
      <c r="AU490" s="2"/>
    </row>
    <row r="491" spans="47:47" x14ac:dyDescent="0.15">
      <c r="AU491" s="2"/>
    </row>
    <row r="492" spans="47:47" x14ac:dyDescent="0.15">
      <c r="AU492" s="2"/>
    </row>
    <row r="493" spans="47:47" x14ac:dyDescent="0.15">
      <c r="AU493" s="2"/>
    </row>
    <row r="494" spans="47:47" x14ac:dyDescent="0.15">
      <c r="AU494" s="2"/>
    </row>
    <row r="495" spans="47:47" x14ac:dyDescent="0.15">
      <c r="AU495" s="2"/>
    </row>
    <row r="496" spans="47:47" x14ac:dyDescent="0.15">
      <c r="AU496" s="2"/>
    </row>
    <row r="497" spans="47:47" x14ac:dyDescent="0.15">
      <c r="AU497" s="2"/>
    </row>
    <row r="498" spans="47:47" x14ac:dyDescent="0.15">
      <c r="AU498" s="2"/>
    </row>
    <row r="499" spans="47:47" x14ac:dyDescent="0.15">
      <c r="AU499" s="2"/>
    </row>
    <row r="500" spans="47:47" x14ac:dyDescent="0.15">
      <c r="AU500" s="2"/>
    </row>
    <row r="501" spans="47:47" x14ac:dyDescent="0.15">
      <c r="AU501" s="2"/>
    </row>
    <row r="502" spans="47:47" x14ac:dyDescent="0.15">
      <c r="AU502" s="2"/>
    </row>
    <row r="503" spans="47:47" x14ac:dyDescent="0.15">
      <c r="AU503" s="2"/>
    </row>
    <row r="504" spans="47:47" x14ac:dyDescent="0.15">
      <c r="AU504" s="2"/>
    </row>
    <row r="505" spans="47:47" x14ac:dyDescent="0.15">
      <c r="AU505" s="2"/>
    </row>
    <row r="506" spans="47:47" x14ac:dyDescent="0.15">
      <c r="AU506" s="2"/>
    </row>
    <row r="507" spans="47:47" x14ac:dyDescent="0.15">
      <c r="AU507" s="2"/>
    </row>
    <row r="508" spans="47:47" x14ac:dyDescent="0.15">
      <c r="AU508" s="2"/>
    </row>
    <row r="509" spans="47:47" x14ac:dyDescent="0.15">
      <c r="AU509" s="2"/>
    </row>
    <row r="510" spans="47:47" x14ac:dyDescent="0.15">
      <c r="AU510" s="2"/>
    </row>
    <row r="511" spans="47:47" x14ac:dyDescent="0.15">
      <c r="AU511" s="2"/>
    </row>
    <row r="512" spans="47:47" x14ac:dyDescent="0.15">
      <c r="AU512" s="2"/>
    </row>
    <row r="513" spans="47:47" x14ac:dyDescent="0.15">
      <c r="AU513" s="2"/>
    </row>
    <row r="514" spans="47:47" x14ac:dyDescent="0.15">
      <c r="AU514" s="2"/>
    </row>
    <row r="515" spans="47:47" x14ac:dyDescent="0.15">
      <c r="AU515" s="2"/>
    </row>
    <row r="516" spans="47:47" x14ac:dyDescent="0.15">
      <c r="AU516" s="2"/>
    </row>
    <row r="517" spans="47:47" x14ac:dyDescent="0.15">
      <c r="AU517" s="2"/>
    </row>
    <row r="518" spans="47:47" x14ac:dyDescent="0.15">
      <c r="AU518" s="2"/>
    </row>
    <row r="519" spans="47:47" x14ac:dyDescent="0.15">
      <c r="AU519" s="2"/>
    </row>
    <row r="520" spans="47:47" x14ac:dyDescent="0.15">
      <c r="AU520" s="2"/>
    </row>
    <row r="521" spans="47:47" x14ac:dyDescent="0.15">
      <c r="AU521" s="2"/>
    </row>
    <row r="522" spans="47:47" x14ac:dyDescent="0.15">
      <c r="AU522" s="2"/>
    </row>
    <row r="523" spans="47:47" x14ac:dyDescent="0.15">
      <c r="AU523" s="2"/>
    </row>
    <row r="524" spans="47:47" x14ac:dyDescent="0.15">
      <c r="AU524" s="2"/>
    </row>
    <row r="525" spans="47:47" x14ac:dyDescent="0.15">
      <c r="AU525" s="2"/>
    </row>
    <row r="526" spans="47:47" x14ac:dyDescent="0.15">
      <c r="AU526" s="2"/>
    </row>
    <row r="527" spans="47:47" x14ac:dyDescent="0.15">
      <c r="AU527" s="2"/>
    </row>
    <row r="528" spans="47:47" x14ac:dyDescent="0.15">
      <c r="AU528" s="2"/>
    </row>
    <row r="529" spans="47:47" x14ac:dyDescent="0.15">
      <c r="AU529" s="2"/>
    </row>
    <row r="530" spans="47:47" x14ac:dyDescent="0.15">
      <c r="AU530" s="2"/>
    </row>
    <row r="531" spans="47:47" x14ac:dyDescent="0.15">
      <c r="AU531" s="2"/>
    </row>
    <row r="532" spans="47:47" x14ac:dyDescent="0.15">
      <c r="AU532" s="2"/>
    </row>
    <row r="533" spans="47:47" x14ac:dyDescent="0.15">
      <c r="AU533" s="2"/>
    </row>
    <row r="534" spans="47:47" x14ac:dyDescent="0.15">
      <c r="AU534" s="2"/>
    </row>
    <row r="535" spans="47:47" x14ac:dyDescent="0.15">
      <c r="AU535" s="2"/>
    </row>
    <row r="536" spans="47:47" x14ac:dyDescent="0.15">
      <c r="AU536" s="2"/>
    </row>
    <row r="537" spans="47:47" x14ac:dyDescent="0.15">
      <c r="AU537" s="2"/>
    </row>
    <row r="538" spans="47:47" x14ac:dyDescent="0.15">
      <c r="AU538" s="2"/>
    </row>
    <row r="539" spans="47:47" x14ac:dyDescent="0.15">
      <c r="AU539" s="2"/>
    </row>
    <row r="540" spans="47:47" x14ac:dyDescent="0.15">
      <c r="AU540" s="2"/>
    </row>
    <row r="541" spans="47:47" x14ac:dyDescent="0.15">
      <c r="AU541" s="2"/>
    </row>
    <row r="542" spans="47:47" x14ac:dyDescent="0.15">
      <c r="AU542" s="2"/>
    </row>
    <row r="543" spans="47:47" x14ac:dyDescent="0.15">
      <c r="AU543" s="2"/>
    </row>
    <row r="544" spans="47:47" x14ac:dyDescent="0.15">
      <c r="AU544" s="2"/>
    </row>
    <row r="545" spans="47:47" x14ac:dyDescent="0.15">
      <c r="AU545" s="2"/>
    </row>
    <row r="546" spans="47:47" x14ac:dyDescent="0.15">
      <c r="AU546" s="2"/>
    </row>
    <row r="547" spans="47:47" x14ac:dyDescent="0.15">
      <c r="AU547" s="2"/>
    </row>
    <row r="548" spans="47:47" x14ac:dyDescent="0.15">
      <c r="AU548" s="2"/>
    </row>
    <row r="549" spans="47:47" x14ac:dyDescent="0.15">
      <c r="AU549" s="2"/>
    </row>
    <row r="550" spans="47:47" x14ac:dyDescent="0.15">
      <c r="AU550" s="2"/>
    </row>
    <row r="551" spans="47:47" x14ac:dyDescent="0.15">
      <c r="AU551" s="2"/>
    </row>
    <row r="552" spans="47:47" x14ac:dyDescent="0.15">
      <c r="AU552" s="2"/>
    </row>
    <row r="553" spans="47:47" x14ac:dyDescent="0.15">
      <c r="AU553" s="2"/>
    </row>
    <row r="554" spans="47:47" x14ac:dyDescent="0.15">
      <c r="AU554" s="2"/>
    </row>
    <row r="555" spans="47:47" x14ac:dyDescent="0.15">
      <c r="AU555" s="2"/>
    </row>
    <row r="556" spans="47:47" x14ac:dyDescent="0.15">
      <c r="AU556" s="2"/>
    </row>
    <row r="557" spans="47:47" x14ac:dyDescent="0.15">
      <c r="AU557" s="2"/>
    </row>
    <row r="558" spans="47:47" x14ac:dyDescent="0.15">
      <c r="AU558" s="2"/>
    </row>
    <row r="559" spans="47:47" x14ac:dyDescent="0.15">
      <c r="AU559" s="2"/>
    </row>
    <row r="560" spans="47:47" x14ac:dyDescent="0.15">
      <c r="AU560" s="2"/>
    </row>
    <row r="561" spans="47:47" x14ac:dyDescent="0.15">
      <c r="AU561" s="2"/>
    </row>
    <row r="562" spans="47:47" x14ac:dyDescent="0.15">
      <c r="AU562" s="2"/>
    </row>
    <row r="563" spans="47:47" x14ac:dyDescent="0.15">
      <c r="AU563" s="2"/>
    </row>
    <row r="564" spans="47:47" x14ac:dyDescent="0.15">
      <c r="AU564" s="2"/>
    </row>
    <row r="565" spans="47:47" x14ac:dyDescent="0.15">
      <c r="AU565" s="2"/>
    </row>
    <row r="566" spans="47:47" x14ac:dyDescent="0.15">
      <c r="AU566" s="2"/>
    </row>
    <row r="567" spans="47:47" x14ac:dyDescent="0.15">
      <c r="AU567" s="2"/>
    </row>
    <row r="568" spans="47:47" x14ac:dyDescent="0.15">
      <c r="AU568" s="2"/>
    </row>
    <row r="569" spans="47:47" x14ac:dyDescent="0.15">
      <c r="AU569" s="2"/>
    </row>
    <row r="570" spans="47:47" x14ac:dyDescent="0.15">
      <c r="AU570" s="2"/>
    </row>
    <row r="571" spans="47:47" x14ac:dyDescent="0.15">
      <c r="AU571" s="2"/>
    </row>
    <row r="572" spans="47:47" x14ac:dyDescent="0.15">
      <c r="AU572" s="2"/>
    </row>
    <row r="573" spans="47:47" x14ac:dyDescent="0.15">
      <c r="AU573" s="2"/>
    </row>
    <row r="574" spans="47:47" x14ac:dyDescent="0.15">
      <c r="AU574" s="2"/>
    </row>
    <row r="575" spans="47:47" x14ac:dyDescent="0.15">
      <c r="AU575" s="2"/>
    </row>
    <row r="576" spans="47:47" x14ac:dyDescent="0.15">
      <c r="AU576" s="2"/>
    </row>
    <row r="577" spans="47:47" x14ac:dyDescent="0.15">
      <c r="AU577" s="2"/>
    </row>
    <row r="578" spans="47:47" x14ac:dyDescent="0.15">
      <c r="AU578" s="2"/>
    </row>
    <row r="579" spans="47:47" x14ac:dyDescent="0.15">
      <c r="AU579" s="2"/>
    </row>
    <row r="580" spans="47:47" x14ac:dyDescent="0.15">
      <c r="AU580" s="2"/>
    </row>
    <row r="581" spans="47:47" x14ac:dyDescent="0.15">
      <c r="AU581" s="2"/>
    </row>
    <row r="582" spans="47:47" x14ac:dyDescent="0.15">
      <c r="AU582" s="2"/>
    </row>
    <row r="583" spans="47:47" x14ac:dyDescent="0.15">
      <c r="AU583" s="2"/>
    </row>
    <row r="584" spans="47:47" x14ac:dyDescent="0.15">
      <c r="AU584" s="2"/>
    </row>
    <row r="585" spans="47:47" x14ac:dyDescent="0.15">
      <c r="AU585" s="2"/>
    </row>
    <row r="586" spans="47:47" x14ac:dyDescent="0.15">
      <c r="AU586" s="2"/>
    </row>
    <row r="587" spans="47:47" x14ac:dyDescent="0.15">
      <c r="AU587" s="2"/>
    </row>
    <row r="588" spans="47:47" x14ac:dyDescent="0.15">
      <c r="AU588" s="2"/>
    </row>
    <row r="589" spans="47:47" x14ac:dyDescent="0.15">
      <c r="AU589" s="2"/>
    </row>
    <row r="590" spans="47:47" x14ac:dyDescent="0.15">
      <c r="AU590" s="2"/>
    </row>
    <row r="591" spans="47:47" x14ac:dyDescent="0.15">
      <c r="AU591" s="2"/>
    </row>
    <row r="592" spans="47:47" x14ac:dyDescent="0.15">
      <c r="AU592" s="2"/>
    </row>
    <row r="593" spans="47:47" x14ac:dyDescent="0.15">
      <c r="AU593" s="2"/>
    </row>
    <row r="594" spans="47:47" x14ac:dyDescent="0.15">
      <c r="AU594" s="2"/>
    </row>
    <row r="595" spans="47:47" x14ac:dyDescent="0.15">
      <c r="AU595" s="2"/>
    </row>
    <row r="596" spans="47:47" x14ac:dyDescent="0.15">
      <c r="AU596" s="2"/>
    </row>
    <row r="597" spans="47:47" x14ac:dyDescent="0.15">
      <c r="AU597" s="2"/>
    </row>
    <row r="598" spans="47:47" x14ac:dyDescent="0.15">
      <c r="AU598" s="2"/>
    </row>
    <row r="599" spans="47:47" x14ac:dyDescent="0.15">
      <c r="AU599" s="2"/>
    </row>
    <row r="600" spans="47:47" x14ac:dyDescent="0.15">
      <c r="AU600" s="2"/>
    </row>
    <row r="601" spans="47:47" x14ac:dyDescent="0.15">
      <c r="AU601" s="2"/>
    </row>
    <row r="602" spans="47:47" x14ac:dyDescent="0.15">
      <c r="AU602" s="2"/>
    </row>
    <row r="603" spans="47:47" x14ac:dyDescent="0.15">
      <c r="AU603" s="2"/>
    </row>
    <row r="604" spans="47:47" x14ac:dyDescent="0.15">
      <c r="AU604" s="2"/>
    </row>
    <row r="605" spans="47:47" x14ac:dyDescent="0.15">
      <c r="AU605" s="2"/>
    </row>
    <row r="606" spans="47:47" x14ac:dyDescent="0.15">
      <c r="AU606" s="2"/>
    </row>
    <row r="607" spans="47:47" x14ac:dyDescent="0.15">
      <c r="AU607" s="2"/>
    </row>
    <row r="608" spans="47:47" x14ac:dyDescent="0.15">
      <c r="AU608" s="2"/>
    </row>
    <row r="609" spans="47:47" x14ac:dyDescent="0.15">
      <c r="AU609" s="2"/>
    </row>
    <row r="610" spans="47:47" x14ac:dyDescent="0.15">
      <c r="AU610" s="2"/>
    </row>
    <row r="611" spans="47:47" x14ac:dyDescent="0.15">
      <c r="AU611" s="2"/>
    </row>
    <row r="612" spans="47:47" x14ac:dyDescent="0.15">
      <c r="AU612" s="2"/>
    </row>
    <row r="613" spans="47:47" x14ac:dyDescent="0.15">
      <c r="AU613" s="2"/>
    </row>
    <row r="614" spans="47:47" x14ac:dyDescent="0.15">
      <c r="AU614" s="2"/>
    </row>
    <row r="615" spans="47:47" x14ac:dyDescent="0.15">
      <c r="AU615" s="2"/>
    </row>
    <row r="616" spans="47:47" x14ac:dyDescent="0.15">
      <c r="AU616" s="2"/>
    </row>
    <row r="617" spans="47:47" x14ac:dyDescent="0.15">
      <c r="AU617" s="2"/>
    </row>
    <row r="618" spans="47:47" x14ac:dyDescent="0.15">
      <c r="AU618" s="2"/>
    </row>
    <row r="619" spans="47:47" x14ac:dyDescent="0.15">
      <c r="AU619" s="2"/>
    </row>
    <row r="620" spans="47:47" x14ac:dyDescent="0.15">
      <c r="AU620" s="2"/>
    </row>
    <row r="621" spans="47:47" x14ac:dyDescent="0.15">
      <c r="AU621" s="2"/>
    </row>
    <row r="622" spans="47:47" x14ac:dyDescent="0.15">
      <c r="AU622" s="2"/>
    </row>
    <row r="623" spans="47:47" x14ac:dyDescent="0.15">
      <c r="AU623" s="2"/>
    </row>
    <row r="624" spans="47:47" x14ac:dyDescent="0.15">
      <c r="AU624" s="2"/>
    </row>
    <row r="625" spans="47:47" x14ac:dyDescent="0.15">
      <c r="AU625" s="2"/>
    </row>
    <row r="626" spans="47:47" x14ac:dyDescent="0.15">
      <c r="AU626" s="2"/>
    </row>
    <row r="627" spans="47:47" x14ac:dyDescent="0.15">
      <c r="AU627" s="2"/>
    </row>
    <row r="628" spans="47:47" x14ac:dyDescent="0.15">
      <c r="AU628" s="2"/>
    </row>
    <row r="629" spans="47:47" x14ac:dyDescent="0.15">
      <c r="AU629" s="2"/>
    </row>
    <row r="630" spans="47:47" x14ac:dyDescent="0.15">
      <c r="AU630" s="2"/>
    </row>
    <row r="631" spans="47:47" x14ac:dyDescent="0.15">
      <c r="AU631" s="2"/>
    </row>
    <row r="632" spans="47:47" x14ac:dyDescent="0.15">
      <c r="AU632" s="2"/>
    </row>
    <row r="633" spans="47:47" x14ac:dyDescent="0.15">
      <c r="AU633" s="2"/>
    </row>
    <row r="634" spans="47:47" x14ac:dyDescent="0.15">
      <c r="AU634" s="2"/>
    </row>
    <row r="635" spans="47:47" x14ac:dyDescent="0.15">
      <c r="AU635" s="2"/>
    </row>
    <row r="636" spans="47:47" x14ac:dyDescent="0.15">
      <c r="AU636" s="2"/>
    </row>
    <row r="637" spans="47:47" x14ac:dyDescent="0.15">
      <c r="AU637" s="2"/>
    </row>
    <row r="638" spans="47:47" x14ac:dyDescent="0.15">
      <c r="AU638" s="2"/>
    </row>
    <row r="639" spans="47:47" x14ac:dyDescent="0.15">
      <c r="AU639" s="2"/>
    </row>
    <row r="640" spans="47:47" x14ac:dyDescent="0.15">
      <c r="AU640" s="2"/>
    </row>
    <row r="641" spans="47:47" x14ac:dyDescent="0.15">
      <c r="AU641" s="2"/>
    </row>
    <row r="642" spans="47:47" x14ac:dyDescent="0.15">
      <c r="AU642" s="2"/>
    </row>
    <row r="643" spans="47:47" x14ac:dyDescent="0.15">
      <c r="AU643" s="2"/>
    </row>
    <row r="644" spans="47:47" x14ac:dyDescent="0.15">
      <c r="AU644" s="2"/>
    </row>
    <row r="645" spans="47:47" x14ac:dyDescent="0.15">
      <c r="AU645" s="2"/>
    </row>
    <row r="646" spans="47:47" x14ac:dyDescent="0.15">
      <c r="AU646" s="2"/>
    </row>
    <row r="647" spans="47:47" x14ac:dyDescent="0.15">
      <c r="AU647" s="2"/>
    </row>
    <row r="648" spans="47:47" x14ac:dyDescent="0.15">
      <c r="AU648" s="2"/>
    </row>
    <row r="649" spans="47:47" x14ac:dyDescent="0.15">
      <c r="AU649" s="2"/>
    </row>
    <row r="650" spans="47:47" x14ac:dyDescent="0.15">
      <c r="AU650" s="2"/>
    </row>
    <row r="651" spans="47:47" x14ac:dyDescent="0.15">
      <c r="AU651" s="2"/>
    </row>
    <row r="652" spans="47:47" x14ac:dyDescent="0.15">
      <c r="AU652" s="2"/>
    </row>
    <row r="653" spans="47:47" x14ac:dyDescent="0.15">
      <c r="AU653" s="2"/>
    </row>
    <row r="654" spans="47:47" x14ac:dyDescent="0.15">
      <c r="AU654" s="2"/>
    </row>
    <row r="655" spans="47:47" x14ac:dyDescent="0.15">
      <c r="AU655" s="2"/>
    </row>
    <row r="656" spans="47:47" x14ac:dyDescent="0.15">
      <c r="AU656" s="2"/>
    </row>
    <row r="657" spans="47:47" x14ac:dyDescent="0.15">
      <c r="AU657" s="2"/>
    </row>
    <row r="658" spans="47:47" x14ac:dyDescent="0.15">
      <c r="AU658" s="2"/>
    </row>
    <row r="659" spans="47:47" x14ac:dyDescent="0.15">
      <c r="AU659" s="2"/>
    </row>
    <row r="660" spans="47:47" x14ac:dyDescent="0.15">
      <c r="AU660" s="2"/>
    </row>
    <row r="661" spans="47:47" x14ac:dyDescent="0.15">
      <c r="AU661" s="2"/>
    </row>
    <row r="662" spans="47:47" x14ac:dyDescent="0.15">
      <c r="AU662" s="2"/>
    </row>
    <row r="663" spans="47:47" x14ac:dyDescent="0.15">
      <c r="AU663" s="2"/>
    </row>
    <row r="664" spans="47:47" x14ac:dyDescent="0.15">
      <c r="AU664" s="2"/>
    </row>
    <row r="665" spans="47:47" x14ac:dyDescent="0.15">
      <c r="AU665" s="2"/>
    </row>
    <row r="666" spans="47:47" x14ac:dyDescent="0.15">
      <c r="AU666" s="2"/>
    </row>
    <row r="667" spans="47:47" x14ac:dyDescent="0.15">
      <c r="AU667" s="2"/>
    </row>
    <row r="668" spans="47:47" x14ac:dyDescent="0.15">
      <c r="AU668" s="2"/>
    </row>
    <row r="669" spans="47:47" x14ac:dyDescent="0.15">
      <c r="AU669" s="2"/>
    </row>
    <row r="670" spans="47:47" x14ac:dyDescent="0.15">
      <c r="AU670" s="2"/>
    </row>
    <row r="671" spans="47:47" x14ac:dyDescent="0.15">
      <c r="AU671" s="2"/>
    </row>
    <row r="672" spans="47:47" x14ac:dyDescent="0.15">
      <c r="AU672" s="2"/>
    </row>
    <row r="673" spans="47:47" x14ac:dyDescent="0.15">
      <c r="AU673" s="2"/>
    </row>
    <row r="674" spans="47:47" x14ac:dyDescent="0.15">
      <c r="AU674" s="2"/>
    </row>
    <row r="675" spans="47:47" x14ac:dyDescent="0.15">
      <c r="AU675" s="2"/>
    </row>
    <row r="676" spans="47:47" x14ac:dyDescent="0.15">
      <c r="AU676" s="2"/>
    </row>
    <row r="677" spans="47:47" x14ac:dyDescent="0.15">
      <c r="AU677" s="2"/>
    </row>
    <row r="678" spans="47:47" x14ac:dyDescent="0.15">
      <c r="AU678" s="2"/>
    </row>
    <row r="679" spans="47:47" x14ac:dyDescent="0.15">
      <c r="AU679" s="2"/>
    </row>
    <row r="680" spans="47:47" x14ac:dyDescent="0.15">
      <c r="AU680" s="2"/>
    </row>
    <row r="681" spans="47:47" x14ac:dyDescent="0.15">
      <c r="AU681" s="2"/>
    </row>
    <row r="682" spans="47:47" x14ac:dyDescent="0.15">
      <c r="AU682" s="2"/>
    </row>
    <row r="683" spans="47:47" x14ac:dyDescent="0.15">
      <c r="AU683" s="2"/>
    </row>
    <row r="684" spans="47:47" x14ac:dyDescent="0.15">
      <c r="AU684" s="2"/>
    </row>
    <row r="685" spans="47:47" x14ac:dyDescent="0.15">
      <c r="AU685" s="2"/>
    </row>
    <row r="686" spans="47:47" x14ac:dyDescent="0.15">
      <c r="AU686" s="2"/>
    </row>
    <row r="687" spans="47:47" x14ac:dyDescent="0.15">
      <c r="AU687" s="2"/>
    </row>
    <row r="688" spans="47:47" x14ac:dyDescent="0.15">
      <c r="AU688" s="2"/>
    </row>
    <row r="689" spans="47:47" x14ac:dyDescent="0.15">
      <c r="AU689" s="2"/>
    </row>
    <row r="690" spans="47:47" x14ac:dyDescent="0.15">
      <c r="AU690" s="2"/>
    </row>
    <row r="691" spans="47:47" x14ac:dyDescent="0.15">
      <c r="AU691" s="2"/>
    </row>
    <row r="692" spans="47:47" x14ac:dyDescent="0.15">
      <c r="AU692" s="2"/>
    </row>
    <row r="693" spans="47:47" x14ac:dyDescent="0.15">
      <c r="AU693" s="2"/>
    </row>
    <row r="694" spans="47:47" x14ac:dyDescent="0.15">
      <c r="AU694" s="2"/>
    </row>
    <row r="695" spans="47:47" x14ac:dyDescent="0.15">
      <c r="AU695" s="2"/>
    </row>
    <row r="696" spans="47:47" x14ac:dyDescent="0.15">
      <c r="AU696" s="2"/>
    </row>
    <row r="697" spans="47:47" x14ac:dyDescent="0.15">
      <c r="AU697" s="2"/>
    </row>
    <row r="698" spans="47:47" x14ac:dyDescent="0.15">
      <c r="AU698" s="2"/>
    </row>
    <row r="699" spans="47:47" x14ac:dyDescent="0.15">
      <c r="AU699" s="2"/>
    </row>
    <row r="700" spans="47:47" x14ac:dyDescent="0.15">
      <c r="AU700" s="2"/>
    </row>
    <row r="701" spans="47:47" x14ac:dyDescent="0.15">
      <c r="AU701" s="2"/>
    </row>
    <row r="702" spans="47:47" x14ac:dyDescent="0.15">
      <c r="AU702" s="2"/>
    </row>
    <row r="703" spans="47:47" x14ac:dyDescent="0.15">
      <c r="AU703" s="2"/>
    </row>
    <row r="704" spans="47:47" x14ac:dyDescent="0.15">
      <c r="AU704" s="2"/>
    </row>
    <row r="705" spans="47:47" x14ac:dyDescent="0.15">
      <c r="AU705" s="2"/>
    </row>
    <row r="706" spans="47:47" x14ac:dyDescent="0.15">
      <c r="AU706" s="2"/>
    </row>
    <row r="707" spans="47:47" x14ac:dyDescent="0.15">
      <c r="AU707" s="2"/>
    </row>
    <row r="708" spans="47:47" x14ac:dyDescent="0.15">
      <c r="AU708" s="2"/>
    </row>
    <row r="709" spans="47:47" x14ac:dyDescent="0.15">
      <c r="AU709" s="2"/>
    </row>
    <row r="710" spans="47:47" x14ac:dyDescent="0.15">
      <c r="AU710" s="2"/>
    </row>
    <row r="711" spans="47:47" x14ac:dyDescent="0.15">
      <c r="AU711" s="2"/>
    </row>
    <row r="712" spans="47:47" x14ac:dyDescent="0.15">
      <c r="AU712" s="2"/>
    </row>
    <row r="713" spans="47:47" x14ac:dyDescent="0.15">
      <c r="AU713" s="2"/>
    </row>
    <row r="714" spans="47:47" x14ac:dyDescent="0.15">
      <c r="AU714" s="2"/>
    </row>
    <row r="715" spans="47:47" x14ac:dyDescent="0.15">
      <c r="AU715" s="2"/>
    </row>
    <row r="716" spans="47:47" x14ac:dyDescent="0.15">
      <c r="AU716" s="2"/>
    </row>
    <row r="717" spans="47:47" x14ac:dyDescent="0.15">
      <c r="AU717" s="2"/>
    </row>
    <row r="718" spans="47:47" x14ac:dyDescent="0.15">
      <c r="AU718" s="2"/>
    </row>
    <row r="719" spans="47:47" x14ac:dyDescent="0.15">
      <c r="AU719" s="2"/>
    </row>
    <row r="720" spans="47:47" x14ac:dyDescent="0.15">
      <c r="AU720" s="2"/>
    </row>
    <row r="721" spans="47:47" x14ac:dyDescent="0.15">
      <c r="AU721" s="2"/>
    </row>
    <row r="722" spans="47:47" x14ac:dyDescent="0.15">
      <c r="AU722" s="2"/>
    </row>
    <row r="723" spans="47:47" x14ac:dyDescent="0.15">
      <c r="AU723" s="2"/>
    </row>
    <row r="724" spans="47:47" x14ac:dyDescent="0.15">
      <c r="AU724" s="2"/>
    </row>
    <row r="725" spans="47:47" x14ac:dyDescent="0.15">
      <c r="AU725" s="2"/>
    </row>
    <row r="726" spans="47:47" x14ac:dyDescent="0.15">
      <c r="AU726" s="2"/>
    </row>
    <row r="727" spans="47:47" x14ac:dyDescent="0.15">
      <c r="AU727" s="2"/>
    </row>
    <row r="728" spans="47:47" x14ac:dyDescent="0.15">
      <c r="AU728" s="2"/>
    </row>
    <row r="729" spans="47:47" x14ac:dyDescent="0.15">
      <c r="AU729" s="2"/>
    </row>
    <row r="730" spans="47:47" x14ac:dyDescent="0.15">
      <c r="AU730" s="2"/>
    </row>
    <row r="731" spans="47:47" x14ac:dyDescent="0.15">
      <c r="AU731" s="2"/>
    </row>
    <row r="732" spans="47:47" x14ac:dyDescent="0.15">
      <c r="AU732" s="2"/>
    </row>
    <row r="733" spans="47:47" x14ac:dyDescent="0.15">
      <c r="AU733" s="2"/>
    </row>
    <row r="734" spans="47:47" x14ac:dyDescent="0.15">
      <c r="AU734" s="2"/>
    </row>
    <row r="735" spans="47:47" x14ac:dyDescent="0.15">
      <c r="AU735" s="2"/>
    </row>
    <row r="736" spans="47:47" x14ac:dyDescent="0.15">
      <c r="AU736" s="2"/>
    </row>
    <row r="737" spans="47:47" x14ac:dyDescent="0.15">
      <c r="AU737" s="2"/>
    </row>
    <row r="738" spans="47:47" x14ac:dyDescent="0.15">
      <c r="AU738" s="2"/>
    </row>
    <row r="739" spans="47:47" x14ac:dyDescent="0.15">
      <c r="AU739" s="2"/>
    </row>
    <row r="740" spans="47:47" x14ac:dyDescent="0.15">
      <c r="AU740" s="2"/>
    </row>
    <row r="741" spans="47:47" x14ac:dyDescent="0.15">
      <c r="AU741" s="2"/>
    </row>
    <row r="742" spans="47:47" x14ac:dyDescent="0.15">
      <c r="AU742" s="2"/>
    </row>
    <row r="743" spans="47:47" x14ac:dyDescent="0.15">
      <c r="AU743" s="2"/>
    </row>
    <row r="744" spans="47:47" x14ac:dyDescent="0.15">
      <c r="AU744" s="2"/>
    </row>
    <row r="745" spans="47:47" x14ac:dyDescent="0.15">
      <c r="AU745" s="2"/>
    </row>
    <row r="746" spans="47:47" x14ac:dyDescent="0.15">
      <c r="AU746" s="2"/>
    </row>
    <row r="747" spans="47:47" x14ac:dyDescent="0.15">
      <c r="AU747" s="2"/>
    </row>
    <row r="748" spans="47:47" x14ac:dyDescent="0.15">
      <c r="AU748" s="2"/>
    </row>
    <row r="749" spans="47:47" x14ac:dyDescent="0.15">
      <c r="AU749" s="2"/>
    </row>
    <row r="750" spans="47:47" x14ac:dyDescent="0.15">
      <c r="AU750" s="2"/>
    </row>
    <row r="751" spans="47:47" x14ac:dyDescent="0.15">
      <c r="AU751" s="2"/>
    </row>
    <row r="752" spans="47:47" x14ac:dyDescent="0.15">
      <c r="AU752" s="2"/>
    </row>
    <row r="753" spans="47:47" x14ac:dyDescent="0.15">
      <c r="AU753" s="2"/>
    </row>
    <row r="754" spans="47:47" x14ac:dyDescent="0.15">
      <c r="AU754" s="2"/>
    </row>
    <row r="755" spans="47:47" x14ac:dyDescent="0.15">
      <c r="AU755" s="2"/>
    </row>
    <row r="756" spans="47:47" x14ac:dyDescent="0.15">
      <c r="AU756" s="2"/>
    </row>
    <row r="757" spans="47:47" x14ac:dyDescent="0.15">
      <c r="AU757" s="2"/>
    </row>
    <row r="758" spans="47:47" x14ac:dyDescent="0.15">
      <c r="AU758" s="2"/>
    </row>
    <row r="759" spans="47:47" x14ac:dyDescent="0.15">
      <c r="AU759" s="2"/>
    </row>
    <row r="760" spans="47:47" x14ac:dyDescent="0.15">
      <c r="AU760" s="2"/>
    </row>
    <row r="761" spans="47:47" x14ac:dyDescent="0.15">
      <c r="AU761" s="2"/>
    </row>
    <row r="762" spans="47:47" x14ac:dyDescent="0.15">
      <c r="AU762" s="2"/>
    </row>
    <row r="763" spans="47:47" x14ac:dyDescent="0.15">
      <c r="AU763" s="2"/>
    </row>
    <row r="764" spans="47:47" x14ac:dyDescent="0.15">
      <c r="AU764" s="2"/>
    </row>
    <row r="765" spans="47:47" x14ac:dyDescent="0.15">
      <c r="AU765" s="2"/>
    </row>
    <row r="766" spans="47:47" x14ac:dyDescent="0.15">
      <c r="AU766" s="2"/>
    </row>
    <row r="767" spans="47:47" x14ac:dyDescent="0.15">
      <c r="AU767" s="2"/>
    </row>
    <row r="768" spans="47:47" x14ac:dyDescent="0.15">
      <c r="AU768" s="2"/>
    </row>
    <row r="769" spans="47:47" x14ac:dyDescent="0.15">
      <c r="AU769" s="2"/>
    </row>
    <row r="770" spans="47:47" x14ac:dyDescent="0.15">
      <c r="AU770" s="2"/>
    </row>
    <row r="771" spans="47:47" x14ac:dyDescent="0.15">
      <c r="AU771" s="2"/>
    </row>
    <row r="772" spans="47:47" x14ac:dyDescent="0.15">
      <c r="AU772" s="2"/>
    </row>
    <row r="773" spans="47:47" x14ac:dyDescent="0.15">
      <c r="AU773" s="2"/>
    </row>
    <row r="774" spans="47:47" x14ac:dyDescent="0.15">
      <c r="AU774" s="2"/>
    </row>
    <row r="775" spans="47:47" x14ac:dyDescent="0.15">
      <c r="AU775" s="2"/>
    </row>
    <row r="776" spans="47:47" x14ac:dyDescent="0.15">
      <c r="AU776" s="2"/>
    </row>
    <row r="777" spans="47:47" x14ac:dyDescent="0.15">
      <c r="AU777" s="2"/>
    </row>
    <row r="778" spans="47:47" x14ac:dyDescent="0.15">
      <c r="AU778" s="2"/>
    </row>
    <row r="779" spans="47:47" x14ac:dyDescent="0.15">
      <c r="AU779" s="2"/>
    </row>
    <row r="780" spans="47:47" x14ac:dyDescent="0.15">
      <c r="AU780" s="2"/>
    </row>
    <row r="781" spans="47:47" x14ac:dyDescent="0.15">
      <c r="AU781" s="2"/>
    </row>
    <row r="782" spans="47:47" x14ac:dyDescent="0.15">
      <c r="AU782" s="2"/>
    </row>
    <row r="783" spans="47:47" x14ac:dyDescent="0.15">
      <c r="AU783" s="2"/>
    </row>
    <row r="784" spans="47:47" x14ac:dyDescent="0.15">
      <c r="AU784" s="2"/>
    </row>
    <row r="785" spans="47:47" x14ac:dyDescent="0.15">
      <c r="AU785" s="2"/>
    </row>
    <row r="786" spans="47:47" x14ac:dyDescent="0.15">
      <c r="AU786" s="2"/>
    </row>
    <row r="787" spans="47:47" x14ac:dyDescent="0.15">
      <c r="AU787" s="2"/>
    </row>
    <row r="788" spans="47:47" x14ac:dyDescent="0.15">
      <c r="AU788" s="2"/>
    </row>
    <row r="789" spans="47:47" x14ac:dyDescent="0.15">
      <c r="AU789" s="2"/>
    </row>
    <row r="790" spans="47:47" x14ac:dyDescent="0.15">
      <c r="AU790" s="2"/>
    </row>
    <row r="791" spans="47:47" x14ac:dyDescent="0.15">
      <c r="AU791" s="2"/>
    </row>
    <row r="792" spans="47:47" x14ac:dyDescent="0.15">
      <c r="AU792" s="2"/>
    </row>
    <row r="793" spans="47:47" x14ac:dyDescent="0.15">
      <c r="AU793" s="2"/>
    </row>
    <row r="794" spans="47:47" x14ac:dyDescent="0.15">
      <c r="AU794" s="2"/>
    </row>
    <row r="795" spans="47:47" x14ac:dyDescent="0.15">
      <c r="AU795" s="2"/>
    </row>
    <row r="796" spans="47:47" x14ac:dyDescent="0.15">
      <c r="AU796" s="2"/>
    </row>
    <row r="797" spans="47:47" x14ac:dyDescent="0.15">
      <c r="AU797" s="2"/>
    </row>
    <row r="798" spans="47:47" x14ac:dyDescent="0.15">
      <c r="AU798" s="2"/>
    </row>
    <row r="799" spans="47:47" x14ac:dyDescent="0.15">
      <c r="AU799" s="2"/>
    </row>
    <row r="800" spans="47:47" x14ac:dyDescent="0.15">
      <c r="AU800" s="2"/>
    </row>
    <row r="801" spans="47:47" x14ac:dyDescent="0.15">
      <c r="AU801" s="2"/>
    </row>
    <row r="802" spans="47:47" x14ac:dyDescent="0.15">
      <c r="AU802" s="2"/>
    </row>
    <row r="803" spans="47:47" x14ac:dyDescent="0.15">
      <c r="AU803" s="2"/>
    </row>
    <row r="804" spans="47:47" x14ac:dyDescent="0.15">
      <c r="AU804" s="2"/>
    </row>
    <row r="805" spans="47:47" x14ac:dyDescent="0.15">
      <c r="AU805" s="2"/>
    </row>
    <row r="806" spans="47:47" x14ac:dyDescent="0.15">
      <c r="AU806" s="2"/>
    </row>
    <row r="807" spans="47:47" x14ac:dyDescent="0.15">
      <c r="AU807" s="2"/>
    </row>
    <row r="808" spans="47:47" x14ac:dyDescent="0.15">
      <c r="AU808" s="2"/>
    </row>
    <row r="809" spans="47:47" x14ac:dyDescent="0.15">
      <c r="AU809" s="2"/>
    </row>
    <row r="810" spans="47:47" x14ac:dyDescent="0.15">
      <c r="AU810" s="2"/>
    </row>
    <row r="811" spans="47:47" x14ac:dyDescent="0.15">
      <c r="AU811" s="2"/>
    </row>
    <row r="812" spans="47:47" x14ac:dyDescent="0.15">
      <c r="AU812" s="2"/>
    </row>
    <row r="813" spans="47:47" x14ac:dyDescent="0.15">
      <c r="AU813" s="2"/>
    </row>
    <row r="814" spans="47:47" x14ac:dyDescent="0.15">
      <c r="AU814" s="2"/>
    </row>
    <row r="815" spans="47:47" x14ac:dyDescent="0.15">
      <c r="AU815" s="2"/>
    </row>
    <row r="816" spans="47:47" x14ac:dyDescent="0.15">
      <c r="AU816" s="2"/>
    </row>
    <row r="817" spans="47:47" x14ac:dyDescent="0.15">
      <c r="AU817" s="2"/>
    </row>
    <row r="818" spans="47:47" x14ac:dyDescent="0.15">
      <c r="AU818" s="2"/>
    </row>
    <row r="819" spans="47:47" x14ac:dyDescent="0.15">
      <c r="AU819" s="2"/>
    </row>
    <row r="820" spans="47:47" x14ac:dyDescent="0.15">
      <c r="AU820" s="2"/>
    </row>
    <row r="821" spans="47:47" x14ac:dyDescent="0.15">
      <c r="AU821" s="2"/>
    </row>
    <row r="822" spans="47:47" x14ac:dyDescent="0.15">
      <c r="AU822" s="2"/>
    </row>
    <row r="823" spans="47:47" x14ac:dyDescent="0.15">
      <c r="AU823" s="2"/>
    </row>
    <row r="824" spans="47:47" x14ac:dyDescent="0.15">
      <c r="AU824" s="2"/>
    </row>
    <row r="825" spans="47:47" x14ac:dyDescent="0.15">
      <c r="AU825" s="2"/>
    </row>
    <row r="826" spans="47:47" x14ac:dyDescent="0.15">
      <c r="AU826" s="2"/>
    </row>
    <row r="827" spans="47:47" x14ac:dyDescent="0.15">
      <c r="AU827" s="2"/>
    </row>
    <row r="828" spans="47:47" x14ac:dyDescent="0.15">
      <c r="AU828" s="2"/>
    </row>
    <row r="829" spans="47:47" x14ac:dyDescent="0.15">
      <c r="AU829" s="2"/>
    </row>
    <row r="830" spans="47:47" x14ac:dyDescent="0.15">
      <c r="AU830" s="2"/>
    </row>
    <row r="831" spans="47:47" x14ac:dyDescent="0.15">
      <c r="AU831" s="2"/>
    </row>
    <row r="832" spans="47:47" x14ac:dyDescent="0.15">
      <c r="AU832" s="2"/>
    </row>
    <row r="833" spans="47:47" x14ac:dyDescent="0.15">
      <c r="AU833" s="2"/>
    </row>
    <row r="834" spans="47:47" x14ac:dyDescent="0.15">
      <c r="AU834" s="2"/>
    </row>
    <row r="835" spans="47:47" x14ac:dyDescent="0.15">
      <c r="AU835" s="2"/>
    </row>
    <row r="836" spans="47:47" x14ac:dyDescent="0.15">
      <c r="AU836" s="2"/>
    </row>
    <row r="837" spans="47:47" x14ac:dyDescent="0.15">
      <c r="AU837" s="2"/>
    </row>
    <row r="838" spans="47:47" x14ac:dyDescent="0.15">
      <c r="AU838" s="2"/>
    </row>
    <row r="839" spans="47:47" x14ac:dyDescent="0.15">
      <c r="AU839" s="2"/>
    </row>
    <row r="840" spans="47:47" x14ac:dyDescent="0.15">
      <c r="AU840" s="2"/>
    </row>
    <row r="841" spans="47:47" x14ac:dyDescent="0.15">
      <c r="AU841" s="2"/>
    </row>
    <row r="842" spans="47:47" x14ac:dyDescent="0.15">
      <c r="AU842" s="2"/>
    </row>
    <row r="843" spans="47:47" x14ac:dyDescent="0.15">
      <c r="AU843" s="2"/>
    </row>
    <row r="844" spans="47:47" x14ac:dyDescent="0.15">
      <c r="AU844" s="2"/>
    </row>
    <row r="845" spans="47:47" x14ac:dyDescent="0.15">
      <c r="AU845" s="2"/>
    </row>
    <row r="846" spans="47:47" x14ac:dyDescent="0.15">
      <c r="AU846" s="2"/>
    </row>
    <row r="847" spans="47:47" x14ac:dyDescent="0.15">
      <c r="AU847" s="2"/>
    </row>
    <row r="848" spans="47:47" x14ac:dyDescent="0.15">
      <c r="AU848" s="2"/>
    </row>
    <row r="849" spans="47:47" x14ac:dyDescent="0.15">
      <c r="AU849" s="2"/>
    </row>
    <row r="850" spans="47:47" x14ac:dyDescent="0.15">
      <c r="AU850" s="2"/>
    </row>
    <row r="851" spans="47:47" x14ac:dyDescent="0.15">
      <c r="AU851" s="2"/>
    </row>
    <row r="852" spans="47:47" x14ac:dyDescent="0.15">
      <c r="AU852" s="2"/>
    </row>
    <row r="853" spans="47:47" x14ac:dyDescent="0.15">
      <c r="AU853" s="2"/>
    </row>
    <row r="854" spans="47:47" x14ac:dyDescent="0.15">
      <c r="AU854" s="2"/>
    </row>
    <row r="855" spans="47:47" x14ac:dyDescent="0.15">
      <c r="AU855" s="2"/>
    </row>
    <row r="856" spans="47:47" x14ac:dyDescent="0.15">
      <c r="AU856" s="2"/>
    </row>
    <row r="857" spans="47:47" x14ac:dyDescent="0.15">
      <c r="AU857" s="2"/>
    </row>
    <row r="858" spans="47:47" x14ac:dyDescent="0.15">
      <c r="AU858" s="2"/>
    </row>
    <row r="859" spans="47:47" x14ac:dyDescent="0.15">
      <c r="AU859" s="2"/>
    </row>
    <row r="860" spans="47:47" x14ac:dyDescent="0.15">
      <c r="AU860" s="2"/>
    </row>
    <row r="861" spans="47:47" x14ac:dyDescent="0.15">
      <c r="AU861" s="2"/>
    </row>
    <row r="862" spans="47:47" x14ac:dyDescent="0.15">
      <c r="AU862" s="2"/>
    </row>
    <row r="863" spans="47:47" x14ac:dyDescent="0.15">
      <c r="AU863" s="2"/>
    </row>
    <row r="864" spans="47:47" x14ac:dyDescent="0.15">
      <c r="AU864" s="2"/>
    </row>
    <row r="865" spans="47:47" x14ac:dyDescent="0.15">
      <c r="AU865" s="2"/>
    </row>
    <row r="866" spans="47:47" x14ac:dyDescent="0.15">
      <c r="AU866" s="2"/>
    </row>
    <row r="867" spans="47:47" x14ac:dyDescent="0.15">
      <c r="AU867" s="2"/>
    </row>
    <row r="868" spans="47:47" x14ac:dyDescent="0.15">
      <c r="AU868" s="2"/>
    </row>
    <row r="869" spans="47:47" x14ac:dyDescent="0.15">
      <c r="AU869" s="2"/>
    </row>
    <row r="870" spans="47:47" x14ac:dyDescent="0.15">
      <c r="AU870" s="2"/>
    </row>
    <row r="871" spans="47:47" x14ac:dyDescent="0.15">
      <c r="AU871" s="2"/>
    </row>
    <row r="872" spans="47:47" x14ac:dyDescent="0.15">
      <c r="AU872" s="2"/>
    </row>
    <row r="873" spans="47:47" x14ac:dyDescent="0.15">
      <c r="AU873" s="2"/>
    </row>
    <row r="874" spans="47:47" x14ac:dyDescent="0.15">
      <c r="AU874" s="2"/>
    </row>
    <row r="875" spans="47:47" x14ac:dyDescent="0.15">
      <c r="AU875" s="2"/>
    </row>
    <row r="876" spans="47:47" x14ac:dyDescent="0.15">
      <c r="AU876" s="2"/>
    </row>
    <row r="877" spans="47:47" x14ac:dyDescent="0.15">
      <c r="AU877" s="2"/>
    </row>
    <row r="878" spans="47:47" x14ac:dyDescent="0.15">
      <c r="AU878" s="2"/>
    </row>
    <row r="879" spans="47:47" x14ac:dyDescent="0.15">
      <c r="AU879" s="2"/>
    </row>
    <row r="880" spans="47:47" x14ac:dyDescent="0.15">
      <c r="AU880" s="2"/>
    </row>
    <row r="881" spans="47:47" x14ac:dyDescent="0.15">
      <c r="AU881" s="2"/>
    </row>
    <row r="882" spans="47:47" x14ac:dyDescent="0.15">
      <c r="AU882" s="2"/>
    </row>
    <row r="883" spans="47:47" x14ac:dyDescent="0.15">
      <c r="AU883" s="2"/>
    </row>
    <row r="884" spans="47:47" x14ac:dyDescent="0.15">
      <c r="AU884" s="2"/>
    </row>
    <row r="885" spans="47:47" x14ac:dyDescent="0.15">
      <c r="AU885" s="2"/>
    </row>
    <row r="886" spans="47:47" x14ac:dyDescent="0.15">
      <c r="AU886" s="2"/>
    </row>
    <row r="887" spans="47:47" x14ac:dyDescent="0.15">
      <c r="AU887" s="2"/>
    </row>
    <row r="888" spans="47:47" x14ac:dyDescent="0.15">
      <c r="AU888" s="2"/>
    </row>
    <row r="889" spans="47:47" x14ac:dyDescent="0.15">
      <c r="AU889" s="2"/>
    </row>
    <row r="890" spans="47:47" x14ac:dyDescent="0.15">
      <c r="AU890" s="2"/>
    </row>
    <row r="891" spans="47:47" x14ac:dyDescent="0.15">
      <c r="AU891" s="2"/>
    </row>
    <row r="892" spans="47:47" x14ac:dyDescent="0.15">
      <c r="AU892" s="2"/>
    </row>
    <row r="893" spans="47:47" x14ac:dyDescent="0.15">
      <c r="AU893" s="2"/>
    </row>
    <row r="894" spans="47:47" x14ac:dyDescent="0.15">
      <c r="AU894" s="2"/>
    </row>
    <row r="895" spans="47:47" x14ac:dyDescent="0.15">
      <c r="AU895" s="2"/>
    </row>
    <row r="896" spans="47:47" x14ac:dyDescent="0.15">
      <c r="AU896" s="2"/>
    </row>
    <row r="897" spans="47:47" x14ac:dyDescent="0.15">
      <c r="AU897" s="2"/>
    </row>
    <row r="898" spans="47:47" x14ac:dyDescent="0.15">
      <c r="AU898" s="2"/>
    </row>
    <row r="899" spans="47:47" x14ac:dyDescent="0.15">
      <c r="AU899" s="2"/>
    </row>
    <row r="900" spans="47:47" x14ac:dyDescent="0.15">
      <c r="AU900" s="2"/>
    </row>
    <row r="901" spans="47:47" x14ac:dyDescent="0.15">
      <c r="AU901" s="2"/>
    </row>
    <row r="902" spans="47:47" x14ac:dyDescent="0.15">
      <c r="AU902" s="2"/>
    </row>
    <row r="903" spans="47:47" x14ac:dyDescent="0.15">
      <c r="AU903" s="2"/>
    </row>
    <row r="904" spans="47:47" x14ac:dyDescent="0.15">
      <c r="AU904" s="2"/>
    </row>
    <row r="905" spans="47:47" x14ac:dyDescent="0.15">
      <c r="AU905" s="2"/>
    </row>
    <row r="906" spans="47:47" x14ac:dyDescent="0.15">
      <c r="AU906" s="2"/>
    </row>
    <row r="907" spans="47:47" x14ac:dyDescent="0.15">
      <c r="AU907" s="2"/>
    </row>
    <row r="908" spans="47:47" x14ac:dyDescent="0.15">
      <c r="AU908" s="2"/>
    </row>
    <row r="909" spans="47:47" x14ac:dyDescent="0.15">
      <c r="AU909" s="2"/>
    </row>
    <row r="910" spans="47:47" x14ac:dyDescent="0.15">
      <c r="AU910" s="2"/>
    </row>
    <row r="911" spans="47:47" x14ac:dyDescent="0.15">
      <c r="AU911" s="2"/>
    </row>
    <row r="912" spans="47:47" x14ac:dyDescent="0.15">
      <c r="AU912" s="2"/>
    </row>
    <row r="913" spans="47:47" x14ac:dyDescent="0.15">
      <c r="AU913" s="2"/>
    </row>
    <row r="914" spans="47:47" x14ac:dyDescent="0.15">
      <c r="AU914" s="2"/>
    </row>
    <row r="915" spans="47:47" x14ac:dyDescent="0.15">
      <c r="AU915" s="2"/>
    </row>
    <row r="916" spans="47:47" x14ac:dyDescent="0.15">
      <c r="AU916" s="2"/>
    </row>
    <row r="917" spans="47:47" x14ac:dyDescent="0.15">
      <c r="AU917" s="2"/>
    </row>
    <row r="918" spans="47:47" x14ac:dyDescent="0.15">
      <c r="AU918" s="2"/>
    </row>
    <row r="919" spans="47:47" x14ac:dyDescent="0.15">
      <c r="AU919" s="2"/>
    </row>
    <row r="920" spans="47:47" x14ac:dyDescent="0.15">
      <c r="AU920" s="2"/>
    </row>
    <row r="921" spans="47:47" x14ac:dyDescent="0.15">
      <c r="AU921" s="2"/>
    </row>
    <row r="922" spans="47:47" x14ac:dyDescent="0.15">
      <c r="AU922" s="2"/>
    </row>
    <row r="923" spans="47:47" x14ac:dyDescent="0.15">
      <c r="AU923" s="2"/>
    </row>
    <row r="924" spans="47:47" x14ac:dyDescent="0.15">
      <c r="AU924" s="2"/>
    </row>
    <row r="925" spans="47:47" x14ac:dyDescent="0.15">
      <c r="AU925" s="2"/>
    </row>
    <row r="926" spans="47:47" x14ac:dyDescent="0.15">
      <c r="AU926" s="2"/>
    </row>
    <row r="927" spans="47:47" x14ac:dyDescent="0.15">
      <c r="AU927" s="2"/>
    </row>
    <row r="928" spans="47:47" x14ac:dyDescent="0.15">
      <c r="AU928" s="2"/>
    </row>
    <row r="929" spans="47:47" x14ac:dyDescent="0.15">
      <c r="AU929" s="2"/>
    </row>
    <row r="930" spans="47:47" x14ac:dyDescent="0.15">
      <c r="AU930" s="2"/>
    </row>
    <row r="931" spans="47:47" x14ac:dyDescent="0.15">
      <c r="AU931" s="2"/>
    </row>
    <row r="932" spans="47:47" x14ac:dyDescent="0.15">
      <c r="AU932" s="2"/>
    </row>
    <row r="933" spans="47:47" x14ac:dyDescent="0.15">
      <c r="AU933" s="2"/>
    </row>
    <row r="934" spans="47:47" x14ac:dyDescent="0.15">
      <c r="AU934" s="2"/>
    </row>
    <row r="935" spans="47:47" x14ac:dyDescent="0.15">
      <c r="AU935" s="2"/>
    </row>
    <row r="936" spans="47:47" x14ac:dyDescent="0.15">
      <c r="AU936" s="2"/>
    </row>
    <row r="937" spans="47:47" x14ac:dyDescent="0.15">
      <c r="AU937" s="2"/>
    </row>
    <row r="938" spans="47:47" x14ac:dyDescent="0.15">
      <c r="AU938" s="2"/>
    </row>
    <row r="939" spans="47:47" x14ac:dyDescent="0.15">
      <c r="AU939" s="2"/>
    </row>
    <row r="940" spans="47:47" x14ac:dyDescent="0.15">
      <c r="AU940" s="2"/>
    </row>
    <row r="941" spans="47:47" x14ac:dyDescent="0.15">
      <c r="AU941" s="2"/>
    </row>
    <row r="942" spans="47:47" x14ac:dyDescent="0.15">
      <c r="AU942" s="2"/>
    </row>
    <row r="943" spans="47:47" x14ac:dyDescent="0.15">
      <c r="AU943" s="2"/>
    </row>
    <row r="944" spans="47:47" x14ac:dyDescent="0.15">
      <c r="AU944" s="2"/>
    </row>
    <row r="945" spans="47:47" x14ac:dyDescent="0.15">
      <c r="AU945" s="2"/>
    </row>
    <row r="946" spans="47:47" x14ac:dyDescent="0.15">
      <c r="AU946" s="2"/>
    </row>
    <row r="947" spans="47:47" x14ac:dyDescent="0.15">
      <c r="AU947" s="2"/>
    </row>
    <row r="948" spans="47:47" x14ac:dyDescent="0.15">
      <c r="AU948" s="2"/>
    </row>
    <row r="949" spans="47:47" x14ac:dyDescent="0.15">
      <c r="AU949" s="2"/>
    </row>
    <row r="950" spans="47:47" x14ac:dyDescent="0.15">
      <c r="AU950" s="2"/>
    </row>
    <row r="951" spans="47:47" x14ac:dyDescent="0.15">
      <c r="AU951" s="2"/>
    </row>
    <row r="952" spans="47:47" x14ac:dyDescent="0.15">
      <c r="AU952" s="2"/>
    </row>
    <row r="953" spans="47:47" x14ac:dyDescent="0.15">
      <c r="AU953" s="2"/>
    </row>
    <row r="954" spans="47:47" x14ac:dyDescent="0.15">
      <c r="AU954" s="2"/>
    </row>
    <row r="955" spans="47:47" x14ac:dyDescent="0.15">
      <c r="AU955" s="2"/>
    </row>
    <row r="956" spans="47:47" x14ac:dyDescent="0.15">
      <c r="AU956" s="2"/>
    </row>
    <row r="957" spans="47:47" x14ac:dyDescent="0.15">
      <c r="AU957" s="2"/>
    </row>
    <row r="958" spans="47:47" x14ac:dyDescent="0.15">
      <c r="AU958" s="2"/>
    </row>
    <row r="959" spans="47:47" x14ac:dyDescent="0.15">
      <c r="AU959" s="2"/>
    </row>
    <row r="960" spans="47:47" x14ac:dyDescent="0.15">
      <c r="AU960" s="2"/>
    </row>
    <row r="961" spans="47:47" x14ac:dyDescent="0.15">
      <c r="AU961" s="2"/>
    </row>
    <row r="962" spans="47:47" x14ac:dyDescent="0.15">
      <c r="AU962" s="2"/>
    </row>
    <row r="963" spans="47:47" x14ac:dyDescent="0.15">
      <c r="AU963" s="2"/>
    </row>
    <row r="964" spans="47:47" x14ac:dyDescent="0.15">
      <c r="AU964" s="2"/>
    </row>
    <row r="965" spans="47:47" x14ac:dyDescent="0.15">
      <c r="AU965" s="2"/>
    </row>
    <row r="966" spans="47:47" x14ac:dyDescent="0.15">
      <c r="AU966" s="2"/>
    </row>
    <row r="967" spans="47:47" x14ac:dyDescent="0.15">
      <c r="AU967" s="2"/>
    </row>
    <row r="968" spans="47:47" x14ac:dyDescent="0.15">
      <c r="AU968" s="2"/>
    </row>
    <row r="969" spans="47:47" x14ac:dyDescent="0.15">
      <c r="AU969" s="2"/>
    </row>
    <row r="970" spans="47:47" x14ac:dyDescent="0.15">
      <c r="AU970" s="2"/>
    </row>
    <row r="971" spans="47:47" x14ac:dyDescent="0.15">
      <c r="AU971" s="2"/>
    </row>
    <row r="972" spans="47:47" x14ac:dyDescent="0.15">
      <c r="AU972" s="2"/>
    </row>
    <row r="973" spans="47:47" x14ac:dyDescent="0.15">
      <c r="AU973" s="2"/>
    </row>
    <row r="974" spans="47:47" x14ac:dyDescent="0.15">
      <c r="AU974" s="2"/>
    </row>
    <row r="975" spans="47:47" x14ac:dyDescent="0.15">
      <c r="AU975" s="2"/>
    </row>
    <row r="976" spans="47:47" x14ac:dyDescent="0.15">
      <c r="AU976" s="2"/>
    </row>
    <row r="977" spans="47:47" x14ac:dyDescent="0.15">
      <c r="AU977" s="2"/>
    </row>
    <row r="978" spans="47:47" x14ac:dyDescent="0.15">
      <c r="AU978" s="2"/>
    </row>
    <row r="979" spans="47:47" x14ac:dyDescent="0.15">
      <c r="AU979" s="2"/>
    </row>
    <row r="980" spans="47:47" x14ac:dyDescent="0.15">
      <c r="AU980" s="2"/>
    </row>
    <row r="981" spans="47:47" x14ac:dyDescent="0.15">
      <c r="AU981" s="2"/>
    </row>
    <row r="982" spans="47:47" x14ac:dyDescent="0.15">
      <c r="AU982" s="2"/>
    </row>
    <row r="983" spans="47:47" x14ac:dyDescent="0.15">
      <c r="AU983" s="2"/>
    </row>
    <row r="984" spans="47:47" x14ac:dyDescent="0.15">
      <c r="AU984" s="2"/>
    </row>
    <row r="985" spans="47:47" x14ac:dyDescent="0.15">
      <c r="AU985" s="2"/>
    </row>
    <row r="986" spans="47:47" x14ac:dyDescent="0.15">
      <c r="AU986" s="2"/>
    </row>
    <row r="987" spans="47:47" x14ac:dyDescent="0.15">
      <c r="AU987" s="2"/>
    </row>
    <row r="988" spans="47:47" x14ac:dyDescent="0.15">
      <c r="AU988" s="2"/>
    </row>
    <row r="989" spans="47:47" x14ac:dyDescent="0.15">
      <c r="AU989" s="2"/>
    </row>
    <row r="990" spans="47:47" x14ac:dyDescent="0.15">
      <c r="AU990" s="2"/>
    </row>
    <row r="991" spans="47:47" x14ac:dyDescent="0.15">
      <c r="AU991" s="2"/>
    </row>
    <row r="992" spans="47:47" x14ac:dyDescent="0.15">
      <c r="AU992" s="2"/>
    </row>
    <row r="993" spans="47:47" x14ac:dyDescent="0.15">
      <c r="AU993" s="2"/>
    </row>
    <row r="994" spans="47:47" x14ac:dyDescent="0.15">
      <c r="AU994" s="2"/>
    </row>
    <row r="995" spans="47:47" x14ac:dyDescent="0.15">
      <c r="AU995" s="2"/>
    </row>
    <row r="996" spans="47:47" x14ac:dyDescent="0.15">
      <c r="AU996" s="2"/>
    </row>
    <row r="997" spans="47:47" x14ac:dyDescent="0.15">
      <c r="AU997" s="2"/>
    </row>
    <row r="998" spans="47:47" x14ac:dyDescent="0.15">
      <c r="AU998" s="2"/>
    </row>
    <row r="999" spans="47:47" x14ac:dyDescent="0.15">
      <c r="AU999" s="2"/>
    </row>
    <row r="1000" spans="47:47" x14ac:dyDescent="0.15">
      <c r="AU1000" s="2"/>
    </row>
    <row r="1001" spans="47:47" x14ac:dyDescent="0.15">
      <c r="AU1001" s="2"/>
    </row>
    <row r="1002" spans="47:47" x14ac:dyDescent="0.15">
      <c r="AU1002" s="2"/>
    </row>
    <row r="1003" spans="47:47" x14ac:dyDescent="0.15">
      <c r="AU1003" s="2"/>
    </row>
    <row r="1004" spans="47:47" x14ac:dyDescent="0.15">
      <c r="AU1004" s="2"/>
    </row>
    <row r="1005" spans="47:47" x14ac:dyDescent="0.15">
      <c r="AU1005" s="2"/>
    </row>
    <row r="1006" spans="47:47" x14ac:dyDescent="0.15">
      <c r="AU1006" s="2"/>
    </row>
    <row r="1007" spans="47:47" x14ac:dyDescent="0.15">
      <c r="AU1007" s="2"/>
    </row>
    <row r="1008" spans="47:47" x14ac:dyDescent="0.15">
      <c r="AU1008" s="2"/>
    </row>
    <row r="1009" spans="47:47" x14ac:dyDescent="0.15">
      <c r="AU1009" s="2"/>
    </row>
    <row r="1010" spans="47:47" x14ac:dyDescent="0.15">
      <c r="AU1010" s="2"/>
    </row>
    <row r="1011" spans="47:47" x14ac:dyDescent="0.15">
      <c r="AU1011" s="2"/>
    </row>
    <row r="1012" spans="47:47" x14ac:dyDescent="0.15">
      <c r="AU1012" s="2"/>
    </row>
    <row r="1013" spans="47:47" x14ac:dyDescent="0.15">
      <c r="AU1013" s="2"/>
    </row>
    <row r="1014" spans="47:47" x14ac:dyDescent="0.15">
      <c r="AU1014" s="2"/>
    </row>
    <row r="1015" spans="47:47" x14ac:dyDescent="0.15">
      <c r="AU1015" s="2"/>
    </row>
    <row r="1016" spans="47:47" x14ac:dyDescent="0.15">
      <c r="AU1016" s="2"/>
    </row>
    <row r="1017" spans="47:47" x14ac:dyDescent="0.15">
      <c r="AU1017" s="2"/>
    </row>
    <row r="1018" spans="47:47" x14ac:dyDescent="0.15">
      <c r="AU1018" s="2"/>
    </row>
    <row r="1019" spans="47:47" x14ac:dyDescent="0.15">
      <c r="AU1019" s="2"/>
    </row>
    <row r="1020" spans="47:47" x14ac:dyDescent="0.15">
      <c r="AU1020" s="2"/>
    </row>
    <row r="1021" spans="47:47" x14ac:dyDescent="0.15">
      <c r="AU1021" s="2"/>
    </row>
    <row r="1022" spans="47:47" x14ac:dyDescent="0.15">
      <c r="AU1022" s="2"/>
    </row>
    <row r="1023" spans="47:47" x14ac:dyDescent="0.15">
      <c r="AU1023" s="2"/>
    </row>
    <row r="1024" spans="47:47" x14ac:dyDescent="0.15">
      <c r="AU1024" s="2"/>
    </row>
    <row r="1025" spans="47:47" x14ac:dyDescent="0.15">
      <c r="AU1025" s="2"/>
    </row>
    <row r="1026" spans="47:47" x14ac:dyDescent="0.15">
      <c r="AU1026" s="2"/>
    </row>
    <row r="1027" spans="47:47" x14ac:dyDescent="0.15">
      <c r="AU1027" s="2"/>
    </row>
    <row r="1028" spans="47:47" x14ac:dyDescent="0.15">
      <c r="AU1028" s="2"/>
    </row>
    <row r="1029" spans="47:47" x14ac:dyDescent="0.15">
      <c r="AU1029" s="2"/>
    </row>
    <row r="1030" spans="47:47" x14ac:dyDescent="0.15">
      <c r="AU1030" s="2"/>
    </row>
    <row r="1031" spans="47:47" x14ac:dyDescent="0.15">
      <c r="AU1031" s="2"/>
    </row>
    <row r="1032" spans="47:47" x14ac:dyDescent="0.15">
      <c r="AU1032" s="2"/>
    </row>
    <row r="1033" spans="47:47" x14ac:dyDescent="0.15">
      <c r="AU1033" s="2"/>
    </row>
    <row r="1034" spans="47:47" x14ac:dyDescent="0.15">
      <c r="AU1034" s="2"/>
    </row>
    <row r="1035" spans="47:47" x14ac:dyDescent="0.15">
      <c r="AU1035" s="2"/>
    </row>
    <row r="1036" spans="47:47" x14ac:dyDescent="0.15">
      <c r="AU1036" s="2"/>
    </row>
    <row r="1037" spans="47:47" x14ac:dyDescent="0.15">
      <c r="AU1037" s="2"/>
    </row>
    <row r="1038" spans="47:47" x14ac:dyDescent="0.15">
      <c r="AU1038" s="2"/>
    </row>
    <row r="1039" spans="47:47" x14ac:dyDescent="0.15">
      <c r="AU1039" s="2"/>
    </row>
    <row r="1040" spans="47:47" x14ac:dyDescent="0.15">
      <c r="AU1040" s="2"/>
    </row>
    <row r="1041" spans="47:47" x14ac:dyDescent="0.15">
      <c r="AU1041" s="2"/>
    </row>
    <row r="1042" spans="47:47" x14ac:dyDescent="0.15">
      <c r="AU1042" s="2"/>
    </row>
    <row r="1043" spans="47:47" x14ac:dyDescent="0.15">
      <c r="AU1043" s="2"/>
    </row>
    <row r="1044" spans="47:47" x14ac:dyDescent="0.15">
      <c r="AU1044" s="2"/>
    </row>
    <row r="1045" spans="47:47" x14ac:dyDescent="0.15">
      <c r="AU1045" s="2"/>
    </row>
    <row r="1046" spans="47:47" x14ac:dyDescent="0.15">
      <c r="AU1046" s="2"/>
    </row>
    <row r="1047" spans="47:47" x14ac:dyDescent="0.15">
      <c r="AU1047" s="2"/>
    </row>
    <row r="1048" spans="47:47" x14ac:dyDescent="0.15">
      <c r="AU1048" s="2"/>
    </row>
    <row r="1049" spans="47:47" x14ac:dyDescent="0.15">
      <c r="AU1049" s="2"/>
    </row>
    <row r="1050" spans="47:47" x14ac:dyDescent="0.15">
      <c r="AU1050" s="2"/>
    </row>
    <row r="1051" spans="47:47" x14ac:dyDescent="0.15">
      <c r="AU1051" s="2"/>
    </row>
    <row r="1052" spans="47:47" x14ac:dyDescent="0.15">
      <c r="AU1052" s="2"/>
    </row>
    <row r="1053" spans="47:47" x14ac:dyDescent="0.15">
      <c r="AU1053" s="2"/>
    </row>
    <row r="1054" spans="47:47" x14ac:dyDescent="0.15">
      <c r="AU1054" s="2"/>
    </row>
    <row r="1055" spans="47:47" x14ac:dyDescent="0.15">
      <c r="AU1055" s="2"/>
    </row>
    <row r="1056" spans="47:47" x14ac:dyDescent="0.15">
      <c r="AU1056" s="2"/>
    </row>
    <row r="1057" spans="47:47" x14ac:dyDescent="0.15">
      <c r="AU1057" s="2"/>
    </row>
    <row r="1058" spans="47:47" x14ac:dyDescent="0.15">
      <c r="AU1058" s="2"/>
    </row>
    <row r="1059" spans="47:47" x14ac:dyDescent="0.15">
      <c r="AU1059" s="2"/>
    </row>
    <row r="1060" spans="47:47" x14ac:dyDescent="0.15">
      <c r="AU1060" s="2"/>
    </row>
    <row r="1061" spans="47:47" x14ac:dyDescent="0.15">
      <c r="AU1061" s="2"/>
    </row>
    <row r="1062" spans="47:47" x14ac:dyDescent="0.15">
      <c r="AU1062" s="2"/>
    </row>
    <row r="1063" spans="47:47" x14ac:dyDescent="0.15">
      <c r="AU1063" s="2"/>
    </row>
    <row r="1064" spans="47:47" x14ac:dyDescent="0.15">
      <c r="AU1064" s="2"/>
    </row>
    <row r="1065" spans="47:47" x14ac:dyDescent="0.15">
      <c r="AU1065" s="2"/>
    </row>
    <row r="1066" spans="47:47" x14ac:dyDescent="0.15">
      <c r="AU1066" s="2"/>
    </row>
    <row r="1067" spans="47:47" x14ac:dyDescent="0.15">
      <c r="AU1067" s="2"/>
    </row>
    <row r="1068" spans="47:47" x14ac:dyDescent="0.15">
      <c r="AU1068" s="2"/>
    </row>
    <row r="1069" spans="47:47" x14ac:dyDescent="0.15">
      <c r="AU1069" s="2"/>
    </row>
    <row r="1070" spans="47:47" x14ac:dyDescent="0.15">
      <c r="AU1070" s="2"/>
    </row>
    <row r="1071" spans="47:47" x14ac:dyDescent="0.15">
      <c r="AU1071" s="2"/>
    </row>
    <row r="1072" spans="47:47" x14ac:dyDescent="0.15">
      <c r="AU1072" s="2"/>
    </row>
    <row r="1073" spans="47:47" x14ac:dyDescent="0.15">
      <c r="AU1073" s="2"/>
    </row>
    <row r="1074" spans="47:47" x14ac:dyDescent="0.15">
      <c r="AU1074" s="2"/>
    </row>
    <row r="1075" spans="47:47" x14ac:dyDescent="0.15">
      <c r="AU1075" s="2"/>
    </row>
    <row r="1076" spans="47:47" x14ac:dyDescent="0.15">
      <c r="AU1076" s="2"/>
    </row>
    <row r="1077" spans="47:47" x14ac:dyDescent="0.15">
      <c r="AU1077" s="2"/>
    </row>
    <row r="1078" spans="47:47" x14ac:dyDescent="0.15">
      <c r="AU1078" s="2"/>
    </row>
    <row r="1079" spans="47:47" x14ac:dyDescent="0.15">
      <c r="AU1079" s="2"/>
    </row>
    <row r="1080" spans="47:47" x14ac:dyDescent="0.15">
      <c r="AU1080" s="2"/>
    </row>
    <row r="1081" spans="47:47" x14ac:dyDescent="0.15">
      <c r="AU1081" s="2"/>
    </row>
    <row r="1082" spans="47:47" x14ac:dyDescent="0.15">
      <c r="AU1082" s="2"/>
    </row>
    <row r="1083" spans="47:47" x14ac:dyDescent="0.15">
      <c r="AU1083" s="2"/>
    </row>
    <row r="1084" spans="47:47" x14ac:dyDescent="0.15">
      <c r="AU1084" s="2"/>
    </row>
    <row r="1085" spans="47:47" x14ac:dyDescent="0.15">
      <c r="AU1085" s="2"/>
    </row>
    <row r="1086" spans="47:47" x14ac:dyDescent="0.15">
      <c r="AU1086" s="2"/>
    </row>
    <row r="1087" spans="47:47" x14ac:dyDescent="0.15">
      <c r="AU1087" s="2"/>
    </row>
    <row r="1088" spans="47:47" x14ac:dyDescent="0.15">
      <c r="AU1088" s="2"/>
    </row>
    <row r="1089" spans="47:47" x14ac:dyDescent="0.15">
      <c r="AU1089" s="2"/>
    </row>
    <row r="1090" spans="47:47" x14ac:dyDescent="0.15">
      <c r="AU1090" s="2"/>
    </row>
    <row r="1091" spans="47:47" x14ac:dyDescent="0.15">
      <c r="AU1091" s="2"/>
    </row>
    <row r="1092" spans="47:47" x14ac:dyDescent="0.15">
      <c r="AU1092" s="2"/>
    </row>
    <row r="1093" spans="47:47" x14ac:dyDescent="0.15">
      <c r="AU1093" s="2"/>
    </row>
    <row r="1094" spans="47:47" x14ac:dyDescent="0.15">
      <c r="AU1094" s="2"/>
    </row>
    <row r="1095" spans="47:47" x14ac:dyDescent="0.15">
      <c r="AU1095" s="2"/>
    </row>
    <row r="1096" spans="47:47" x14ac:dyDescent="0.15">
      <c r="AU1096" s="2"/>
    </row>
    <row r="1097" spans="47:47" x14ac:dyDescent="0.15">
      <c r="AU1097" s="2"/>
    </row>
    <row r="1098" spans="47:47" x14ac:dyDescent="0.15">
      <c r="AU1098" s="2"/>
    </row>
    <row r="1099" spans="47:47" x14ac:dyDescent="0.15">
      <c r="AU1099" s="2"/>
    </row>
    <row r="1100" spans="47:47" x14ac:dyDescent="0.15">
      <c r="AU1100" s="2"/>
    </row>
    <row r="1101" spans="47:47" x14ac:dyDescent="0.15">
      <c r="AU1101" s="2"/>
    </row>
    <row r="1102" spans="47:47" x14ac:dyDescent="0.15">
      <c r="AU1102" s="2"/>
    </row>
    <row r="1103" spans="47:47" x14ac:dyDescent="0.15">
      <c r="AU1103" s="2"/>
    </row>
    <row r="1104" spans="47:47" x14ac:dyDescent="0.15">
      <c r="AU1104" s="2"/>
    </row>
    <row r="1105" spans="47:47" x14ac:dyDescent="0.15">
      <c r="AU1105" s="2"/>
    </row>
    <row r="1106" spans="47:47" x14ac:dyDescent="0.15">
      <c r="AU1106" s="2"/>
    </row>
    <row r="1107" spans="47:47" x14ac:dyDescent="0.15">
      <c r="AU1107" s="2"/>
    </row>
    <row r="1108" spans="47:47" x14ac:dyDescent="0.15">
      <c r="AU1108" s="2"/>
    </row>
    <row r="1109" spans="47:47" x14ac:dyDescent="0.15">
      <c r="AU1109" s="2"/>
    </row>
    <row r="1110" spans="47:47" x14ac:dyDescent="0.15">
      <c r="AU1110" s="2"/>
    </row>
    <row r="1111" spans="47:47" x14ac:dyDescent="0.15">
      <c r="AU1111" s="2"/>
    </row>
    <row r="1112" spans="47:47" x14ac:dyDescent="0.15">
      <c r="AU1112" s="2"/>
    </row>
    <row r="1113" spans="47:47" x14ac:dyDescent="0.15">
      <c r="AU1113" s="2"/>
    </row>
    <row r="1114" spans="47:47" x14ac:dyDescent="0.15">
      <c r="AU1114" s="2"/>
    </row>
    <row r="1115" spans="47:47" x14ac:dyDescent="0.15">
      <c r="AU1115" s="2"/>
    </row>
    <row r="1116" spans="47:47" x14ac:dyDescent="0.15">
      <c r="AU1116" s="2"/>
    </row>
    <row r="1117" spans="47:47" x14ac:dyDescent="0.15">
      <c r="AU1117" s="2"/>
    </row>
    <row r="1118" spans="47:47" x14ac:dyDescent="0.15">
      <c r="AU1118" s="2"/>
    </row>
    <row r="1119" spans="47:47" x14ac:dyDescent="0.15">
      <c r="AU1119" s="2"/>
    </row>
    <row r="1120" spans="47:47" x14ac:dyDescent="0.15">
      <c r="AU1120" s="2"/>
    </row>
    <row r="1121" spans="47:47" x14ac:dyDescent="0.15">
      <c r="AU1121" s="2"/>
    </row>
    <row r="1122" spans="47:47" x14ac:dyDescent="0.15">
      <c r="AU1122" s="2"/>
    </row>
    <row r="1123" spans="47:47" x14ac:dyDescent="0.15">
      <c r="AU1123" s="2"/>
    </row>
    <row r="1124" spans="47:47" x14ac:dyDescent="0.15">
      <c r="AU1124" s="2"/>
    </row>
    <row r="1125" spans="47:47" x14ac:dyDescent="0.15">
      <c r="AU1125" s="2"/>
    </row>
    <row r="1126" spans="47:47" x14ac:dyDescent="0.15">
      <c r="AU1126" s="2"/>
    </row>
    <row r="1127" spans="47:47" x14ac:dyDescent="0.15">
      <c r="AU1127" s="2"/>
    </row>
    <row r="1128" spans="47:47" x14ac:dyDescent="0.15">
      <c r="AU1128" s="2"/>
    </row>
    <row r="1129" spans="47:47" x14ac:dyDescent="0.15">
      <c r="AU1129" s="2"/>
    </row>
    <row r="1130" spans="47:47" x14ac:dyDescent="0.15">
      <c r="AU1130" s="2"/>
    </row>
    <row r="1131" spans="47:47" x14ac:dyDescent="0.15">
      <c r="AU1131" s="2"/>
    </row>
    <row r="1132" spans="47:47" x14ac:dyDescent="0.15">
      <c r="AU1132" s="2"/>
    </row>
    <row r="1133" spans="47:47" x14ac:dyDescent="0.15">
      <c r="AU1133" s="2"/>
    </row>
    <row r="1134" spans="47:47" x14ac:dyDescent="0.15">
      <c r="AU1134" s="2"/>
    </row>
    <row r="1135" spans="47:47" x14ac:dyDescent="0.15">
      <c r="AU1135" s="2"/>
    </row>
    <row r="1136" spans="47:47" x14ac:dyDescent="0.15">
      <c r="AU1136" s="2"/>
    </row>
    <row r="1137" spans="47:47" x14ac:dyDescent="0.15">
      <c r="AU1137" s="2"/>
    </row>
    <row r="1138" spans="47:47" x14ac:dyDescent="0.15">
      <c r="AU1138" s="2"/>
    </row>
    <row r="1139" spans="47:47" x14ac:dyDescent="0.15">
      <c r="AU1139" s="2"/>
    </row>
    <row r="1140" spans="47:47" x14ac:dyDescent="0.15">
      <c r="AU1140" s="2"/>
    </row>
    <row r="1141" spans="47:47" x14ac:dyDescent="0.15">
      <c r="AU1141" s="2"/>
    </row>
    <row r="1142" spans="47:47" x14ac:dyDescent="0.15">
      <c r="AU1142" s="2"/>
    </row>
    <row r="1143" spans="47:47" x14ac:dyDescent="0.15">
      <c r="AU1143" s="2"/>
    </row>
    <row r="1144" spans="47:47" x14ac:dyDescent="0.15">
      <c r="AU1144" s="2"/>
    </row>
    <row r="1145" spans="47:47" x14ac:dyDescent="0.15">
      <c r="AU1145" s="2"/>
    </row>
    <row r="1146" spans="47:47" x14ac:dyDescent="0.15">
      <c r="AU1146" s="2"/>
    </row>
    <row r="1147" spans="47:47" x14ac:dyDescent="0.15">
      <c r="AU1147" s="2"/>
    </row>
    <row r="1148" spans="47:47" x14ac:dyDescent="0.15">
      <c r="AU1148" s="2"/>
    </row>
    <row r="1149" spans="47:47" x14ac:dyDescent="0.15">
      <c r="AU1149" s="2"/>
    </row>
    <row r="1150" spans="47:47" x14ac:dyDescent="0.15">
      <c r="AU1150" s="2"/>
    </row>
    <row r="1151" spans="47:47" x14ac:dyDescent="0.15">
      <c r="AU1151" s="2"/>
    </row>
    <row r="1152" spans="47:47" x14ac:dyDescent="0.15">
      <c r="AU1152" s="2"/>
    </row>
    <row r="1153" spans="47:47" x14ac:dyDescent="0.15">
      <c r="AU1153" s="2"/>
    </row>
    <row r="1154" spans="47:47" x14ac:dyDescent="0.15">
      <c r="AU1154" s="2"/>
    </row>
    <row r="1155" spans="47:47" x14ac:dyDescent="0.15">
      <c r="AU1155" s="2"/>
    </row>
    <row r="1156" spans="47:47" x14ac:dyDescent="0.15">
      <c r="AU1156" s="2"/>
    </row>
    <row r="1157" spans="47:47" x14ac:dyDescent="0.15">
      <c r="AU1157" s="2"/>
    </row>
    <row r="1158" spans="47:47" x14ac:dyDescent="0.15">
      <c r="AU1158" s="2"/>
    </row>
    <row r="1159" spans="47:47" x14ac:dyDescent="0.15">
      <c r="AU1159" s="2"/>
    </row>
    <row r="1160" spans="47:47" x14ac:dyDescent="0.15">
      <c r="AU1160" s="2"/>
    </row>
    <row r="1161" spans="47:47" x14ac:dyDescent="0.15">
      <c r="AU1161" s="2"/>
    </row>
    <row r="1162" spans="47:47" x14ac:dyDescent="0.15">
      <c r="AU1162" s="2"/>
    </row>
    <row r="1163" spans="47:47" x14ac:dyDescent="0.15">
      <c r="AU1163" s="2"/>
    </row>
    <row r="1164" spans="47:47" x14ac:dyDescent="0.15">
      <c r="AU1164" s="2"/>
    </row>
    <row r="1165" spans="47:47" x14ac:dyDescent="0.15">
      <c r="AU1165" s="2"/>
    </row>
    <row r="1166" spans="47:47" x14ac:dyDescent="0.15">
      <c r="AU1166" s="2"/>
    </row>
    <row r="1167" spans="47:47" x14ac:dyDescent="0.15">
      <c r="AU1167" s="2"/>
    </row>
    <row r="1168" spans="47:47" x14ac:dyDescent="0.15">
      <c r="AU1168" s="2"/>
    </row>
    <row r="1169" spans="47:47" x14ac:dyDescent="0.15">
      <c r="AU1169" s="2"/>
    </row>
    <row r="1170" spans="47:47" x14ac:dyDescent="0.15">
      <c r="AU1170" s="2"/>
    </row>
    <row r="1171" spans="47:47" x14ac:dyDescent="0.15">
      <c r="AU1171" s="2"/>
    </row>
    <row r="1172" spans="47:47" x14ac:dyDescent="0.15">
      <c r="AU1172" s="2"/>
    </row>
    <row r="1173" spans="47:47" x14ac:dyDescent="0.15">
      <c r="AU1173" s="2"/>
    </row>
    <row r="1174" spans="47:47" x14ac:dyDescent="0.15">
      <c r="AU1174" s="2"/>
    </row>
    <row r="1175" spans="47:47" x14ac:dyDescent="0.15">
      <c r="AU1175" s="2"/>
    </row>
    <row r="1176" spans="47:47" x14ac:dyDescent="0.15">
      <c r="AU1176" s="2"/>
    </row>
    <row r="1177" spans="47:47" x14ac:dyDescent="0.15">
      <c r="AU1177" s="2"/>
    </row>
    <row r="1178" spans="47:47" x14ac:dyDescent="0.15">
      <c r="AU1178" s="2"/>
    </row>
    <row r="1179" spans="47:47" x14ac:dyDescent="0.15">
      <c r="AU1179" s="2"/>
    </row>
    <row r="1180" spans="47:47" x14ac:dyDescent="0.15">
      <c r="AU1180" s="2"/>
    </row>
    <row r="1181" spans="47:47" x14ac:dyDescent="0.15">
      <c r="AU1181" s="2"/>
    </row>
    <row r="1182" spans="47:47" x14ac:dyDescent="0.15">
      <c r="AU1182" s="2"/>
    </row>
    <row r="1183" spans="47:47" x14ac:dyDescent="0.15">
      <c r="AU1183" s="2"/>
    </row>
    <row r="1184" spans="47:47" x14ac:dyDescent="0.15">
      <c r="AU1184" s="2"/>
    </row>
    <row r="1185" spans="47:47" x14ac:dyDescent="0.15">
      <c r="AU1185" s="2"/>
    </row>
    <row r="1186" spans="47:47" x14ac:dyDescent="0.15">
      <c r="AU1186" s="2"/>
    </row>
    <row r="1187" spans="47:47" x14ac:dyDescent="0.15">
      <c r="AU1187" s="2"/>
    </row>
    <row r="1188" spans="47:47" x14ac:dyDescent="0.15">
      <c r="AU1188" s="2"/>
    </row>
    <row r="1189" spans="47:47" x14ac:dyDescent="0.15">
      <c r="AU1189" s="2"/>
    </row>
    <row r="1190" spans="47:47" x14ac:dyDescent="0.15">
      <c r="AU1190" s="2"/>
    </row>
    <row r="1191" spans="47:47" x14ac:dyDescent="0.15">
      <c r="AU1191" s="2"/>
    </row>
    <row r="1192" spans="47:47" x14ac:dyDescent="0.15">
      <c r="AU1192" s="2"/>
    </row>
    <row r="1193" spans="47:47" x14ac:dyDescent="0.15">
      <c r="AU1193" s="2"/>
    </row>
    <row r="1194" spans="47:47" x14ac:dyDescent="0.15">
      <c r="AU1194" s="2"/>
    </row>
    <row r="1195" spans="47:47" x14ac:dyDescent="0.15">
      <c r="AU1195" s="2"/>
    </row>
    <row r="1196" spans="47:47" x14ac:dyDescent="0.15">
      <c r="AU1196" s="2"/>
    </row>
    <row r="1197" spans="47:47" x14ac:dyDescent="0.15">
      <c r="AU1197" s="2"/>
    </row>
    <row r="1198" spans="47:47" x14ac:dyDescent="0.15">
      <c r="AU1198" s="2"/>
    </row>
    <row r="1199" spans="47:47" x14ac:dyDescent="0.15">
      <c r="AU1199" s="2"/>
    </row>
    <row r="1200" spans="47:47" x14ac:dyDescent="0.15">
      <c r="AU1200" s="2"/>
    </row>
    <row r="1201" spans="47:47" x14ac:dyDescent="0.15">
      <c r="AU1201" s="2"/>
    </row>
    <row r="1202" spans="47:47" x14ac:dyDescent="0.15">
      <c r="AU1202" s="2"/>
    </row>
    <row r="1203" spans="47:47" x14ac:dyDescent="0.15">
      <c r="AU1203" s="2"/>
    </row>
    <row r="1204" spans="47:47" x14ac:dyDescent="0.15">
      <c r="AU1204" s="2"/>
    </row>
    <row r="1205" spans="47:47" x14ac:dyDescent="0.15">
      <c r="AU1205" s="2"/>
    </row>
    <row r="1206" spans="47:47" x14ac:dyDescent="0.15">
      <c r="AU1206" s="2"/>
    </row>
    <row r="1207" spans="47:47" x14ac:dyDescent="0.15">
      <c r="AU1207" s="2"/>
    </row>
    <row r="1208" spans="47:47" x14ac:dyDescent="0.15">
      <c r="AU1208" s="2"/>
    </row>
    <row r="1209" spans="47:47" x14ac:dyDescent="0.15">
      <c r="AU1209" s="2"/>
    </row>
    <row r="1210" spans="47:47" x14ac:dyDescent="0.15">
      <c r="AU1210" s="2"/>
    </row>
    <row r="1211" spans="47:47" x14ac:dyDescent="0.15">
      <c r="AU1211" s="2"/>
    </row>
    <row r="1212" spans="47:47" x14ac:dyDescent="0.15">
      <c r="AU1212" s="2"/>
    </row>
    <row r="1213" spans="47:47" x14ac:dyDescent="0.15">
      <c r="AU1213" s="2"/>
    </row>
    <row r="1214" spans="47:47" x14ac:dyDescent="0.15">
      <c r="AU1214" s="2"/>
    </row>
    <row r="1215" spans="47:47" x14ac:dyDescent="0.15">
      <c r="AU1215" s="2"/>
    </row>
    <row r="1216" spans="47:47" x14ac:dyDescent="0.15">
      <c r="AU1216" s="2"/>
    </row>
    <row r="1217" spans="47:47" x14ac:dyDescent="0.15">
      <c r="AU1217" s="2"/>
    </row>
    <row r="1218" spans="47:47" x14ac:dyDescent="0.15">
      <c r="AU1218" s="2"/>
    </row>
    <row r="1219" spans="47:47" x14ac:dyDescent="0.15">
      <c r="AU1219" s="2"/>
    </row>
    <row r="1220" spans="47:47" x14ac:dyDescent="0.15">
      <c r="AU1220" s="2"/>
    </row>
    <row r="1221" spans="47:47" x14ac:dyDescent="0.15">
      <c r="AU1221" s="2"/>
    </row>
    <row r="1222" spans="47:47" x14ac:dyDescent="0.15">
      <c r="AU1222" s="2"/>
    </row>
    <row r="1223" spans="47:47" x14ac:dyDescent="0.15">
      <c r="AU1223" s="2"/>
    </row>
    <row r="1224" spans="47:47" x14ac:dyDescent="0.15">
      <c r="AU1224" s="2"/>
    </row>
    <row r="1225" spans="47:47" x14ac:dyDescent="0.15">
      <c r="AU1225" s="2"/>
    </row>
    <row r="1226" spans="47:47" x14ac:dyDescent="0.15">
      <c r="AU1226" s="2"/>
    </row>
    <row r="1227" spans="47:47" x14ac:dyDescent="0.15">
      <c r="AU1227" s="2"/>
    </row>
    <row r="1228" spans="47:47" x14ac:dyDescent="0.15">
      <c r="AU1228" s="2"/>
    </row>
    <row r="1229" spans="47:47" x14ac:dyDescent="0.15">
      <c r="AU1229" s="2"/>
    </row>
    <row r="1230" spans="47:47" x14ac:dyDescent="0.15">
      <c r="AU1230" s="2"/>
    </row>
    <row r="1231" spans="47:47" x14ac:dyDescent="0.15">
      <c r="AU1231" s="2"/>
    </row>
    <row r="1232" spans="47:47" x14ac:dyDescent="0.15">
      <c r="AU1232" s="2"/>
    </row>
    <row r="1233" spans="47:47" x14ac:dyDescent="0.15">
      <c r="AU1233" s="2"/>
    </row>
    <row r="1234" spans="47:47" x14ac:dyDescent="0.15">
      <c r="AU1234" s="2"/>
    </row>
    <row r="1235" spans="47:47" x14ac:dyDescent="0.15">
      <c r="AU1235" s="2"/>
    </row>
    <row r="1236" spans="47:47" x14ac:dyDescent="0.15">
      <c r="AU1236" s="2"/>
    </row>
    <row r="1237" spans="47:47" x14ac:dyDescent="0.15">
      <c r="AU1237" s="2"/>
    </row>
    <row r="1238" spans="47:47" x14ac:dyDescent="0.15">
      <c r="AU1238" s="2"/>
    </row>
    <row r="1239" spans="47:47" x14ac:dyDescent="0.15">
      <c r="AU1239" s="2"/>
    </row>
    <row r="1240" spans="47:47" x14ac:dyDescent="0.15">
      <c r="AU1240" s="2"/>
    </row>
    <row r="1241" spans="47:47" x14ac:dyDescent="0.15">
      <c r="AU1241" s="2"/>
    </row>
    <row r="1242" spans="47:47" x14ac:dyDescent="0.15">
      <c r="AU1242" s="2"/>
    </row>
    <row r="1243" spans="47:47" x14ac:dyDescent="0.15">
      <c r="AU1243" s="2"/>
    </row>
    <row r="1244" spans="47:47" x14ac:dyDescent="0.15">
      <c r="AU1244" s="2"/>
    </row>
    <row r="1245" spans="47:47" x14ac:dyDescent="0.15">
      <c r="AU1245" s="2"/>
    </row>
    <row r="1246" spans="47:47" x14ac:dyDescent="0.15">
      <c r="AU1246" s="2"/>
    </row>
    <row r="1247" spans="47:47" x14ac:dyDescent="0.15">
      <c r="AU1247" s="2"/>
    </row>
    <row r="1248" spans="47:47" x14ac:dyDescent="0.15">
      <c r="AU1248" s="2"/>
    </row>
    <row r="1249" spans="47:47" x14ac:dyDescent="0.15">
      <c r="AU1249" s="2"/>
    </row>
    <row r="1250" spans="47:47" x14ac:dyDescent="0.15">
      <c r="AU1250" s="2"/>
    </row>
    <row r="1251" spans="47:47" x14ac:dyDescent="0.15">
      <c r="AU1251" s="2"/>
    </row>
    <row r="1252" spans="47:47" x14ac:dyDescent="0.15">
      <c r="AU1252" s="2"/>
    </row>
    <row r="1253" spans="47:47" x14ac:dyDescent="0.15">
      <c r="AU1253" s="2"/>
    </row>
    <row r="1254" spans="47:47" x14ac:dyDescent="0.15">
      <c r="AU1254" s="2"/>
    </row>
    <row r="1255" spans="47:47" x14ac:dyDescent="0.15">
      <c r="AU1255" s="2"/>
    </row>
    <row r="1256" spans="47:47" x14ac:dyDescent="0.15">
      <c r="AU1256" s="2"/>
    </row>
    <row r="1257" spans="47:47" x14ac:dyDescent="0.15">
      <c r="AU1257" s="2"/>
    </row>
    <row r="1258" spans="47:47" x14ac:dyDescent="0.15">
      <c r="AU1258" s="2"/>
    </row>
    <row r="1259" spans="47:47" x14ac:dyDescent="0.15">
      <c r="AU1259" s="2"/>
    </row>
    <row r="1260" spans="47:47" x14ac:dyDescent="0.15">
      <c r="AU1260" s="2"/>
    </row>
    <row r="1261" spans="47:47" x14ac:dyDescent="0.15">
      <c r="AU1261" s="2"/>
    </row>
    <row r="1262" spans="47:47" x14ac:dyDescent="0.15">
      <c r="AU1262" s="2"/>
    </row>
    <row r="1263" spans="47:47" x14ac:dyDescent="0.15">
      <c r="AU1263" s="2"/>
    </row>
    <row r="1264" spans="47:47" x14ac:dyDescent="0.15">
      <c r="AU1264" s="2"/>
    </row>
    <row r="1265" spans="47:47" x14ac:dyDescent="0.15">
      <c r="AU1265" s="2"/>
    </row>
    <row r="1266" spans="47:47" x14ac:dyDescent="0.15">
      <c r="AU1266" s="2"/>
    </row>
    <row r="1267" spans="47:47" x14ac:dyDescent="0.15">
      <c r="AU1267" s="2"/>
    </row>
    <row r="1268" spans="47:47" x14ac:dyDescent="0.15">
      <c r="AU1268" s="2"/>
    </row>
    <row r="1269" spans="47:47" x14ac:dyDescent="0.15">
      <c r="AU1269" s="2"/>
    </row>
    <row r="1270" spans="47:47" x14ac:dyDescent="0.15">
      <c r="AU1270" s="2"/>
    </row>
    <row r="1271" spans="47:47" x14ac:dyDescent="0.15">
      <c r="AU1271" s="2"/>
    </row>
    <row r="1272" spans="47:47" x14ac:dyDescent="0.15">
      <c r="AU1272" s="2"/>
    </row>
    <row r="1273" spans="47:47" x14ac:dyDescent="0.15">
      <c r="AU1273" s="2"/>
    </row>
    <row r="1274" spans="47:47" x14ac:dyDescent="0.15">
      <c r="AU1274" s="2"/>
    </row>
    <row r="1275" spans="47:47" x14ac:dyDescent="0.15">
      <c r="AU1275" s="2"/>
    </row>
    <row r="1276" spans="47:47" x14ac:dyDescent="0.15">
      <c r="AU1276" s="2"/>
    </row>
    <row r="1277" spans="47:47" x14ac:dyDescent="0.15">
      <c r="AU1277" s="2"/>
    </row>
    <row r="1278" spans="47:47" x14ac:dyDescent="0.15">
      <c r="AU1278" s="2"/>
    </row>
    <row r="1279" spans="47:47" x14ac:dyDescent="0.15">
      <c r="AU1279" s="2"/>
    </row>
    <row r="1280" spans="47:47" x14ac:dyDescent="0.15">
      <c r="AU1280" s="2"/>
    </row>
    <row r="1281" spans="47:47" x14ac:dyDescent="0.15">
      <c r="AU1281" s="2"/>
    </row>
    <row r="1282" spans="47:47" x14ac:dyDescent="0.15">
      <c r="AU1282" s="2"/>
    </row>
    <row r="1283" spans="47:47" x14ac:dyDescent="0.15">
      <c r="AU1283" s="2"/>
    </row>
    <row r="1284" spans="47:47" x14ac:dyDescent="0.15">
      <c r="AU1284" s="2"/>
    </row>
    <row r="1285" spans="47:47" x14ac:dyDescent="0.15">
      <c r="AU1285" s="2"/>
    </row>
    <row r="1286" spans="47:47" x14ac:dyDescent="0.15">
      <c r="AU1286" s="2"/>
    </row>
    <row r="1287" spans="47:47" x14ac:dyDescent="0.15">
      <c r="AU1287" s="2"/>
    </row>
    <row r="1288" spans="47:47" x14ac:dyDescent="0.15">
      <c r="AU1288" s="2"/>
    </row>
    <row r="1289" spans="47:47" x14ac:dyDescent="0.15">
      <c r="AU1289" s="2"/>
    </row>
    <row r="1290" spans="47:47" x14ac:dyDescent="0.15">
      <c r="AU1290" s="2"/>
    </row>
    <row r="1291" spans="47:47" x14ac:dyDescent="0.15">
      <c r="AU1291" s="2"/>
    </row>
    <row r="1292" spans="47:47" x14ac:dyDescent="0.15">
      <c r="AU1292" s="2"/>
    </row>
    <row r="1293" spans="47:47" x14ac:dyDescent="0.15">
      <c r="AU1293" s="2"/>
    </row>
    <row r="1294" spans="47:47" x14ac:dyDescent="0.15">
      <c r="AU1294" s="2"/>
    </row>
    <row r="1295" spans="47:47" x14ac:dyDescent="0.15">
      <c r="AU1295" s="2"/>
    </row>
    <row r="1296" spans="47:47" x14ac:dyDescent="0.15">
      <c r="AU1296" s="2"/>
    </row>
    <row r="1297" spans="47:47" x14ac:dyDescent="0.15">
      <c r="AU1297" s="2"/>
    </row>
    <row r="1298" spans="47:47" x14ac:dyDescent="0.15">
      <c r="AU1298" s="2"/>
    </row>
    <row r="1299" spans="47:47" x14ac:dyDescent="0.15">
      <c r="AU1299" s="2"/>
    </row>
    <row r="1300" spans="47:47" x14ac:dyDescent="0.15">
      <c r="AU1300" s="2"/>
    </row>
    <row r="1301" spans="47:47" x14ac:dyDescent="0.15">
      <c r="AU1301" s="2"/>
    </row>
    <row r="1302" spans="47:47" x14ac:dyDescent="0.15">
      <c r="AU1302" s="2"/>
    </row>
    <row r="1303" spans="47:47" x14ac:dyDescent="0.15">
      <c r="AU1303" s="2"/>
    </row>
    <row r="1304" spans="47:47" x14ac:dyDescent="0.15">
      <c r="AU1304" s="2"/>
    </row>
    <row r="1305" spans="47:47" x14ac:dyDescent="0.15">
      <c r="AU1305" s="2"/>
    </row>
    <row r="1306" spans="47:47" x14ac:dyDescent="0.15">
      <c r="AU1306" s="2"/>
    </row>
    <row r="1307" spans="47:47" x14ac:dyDescent="0.15">
      <c r="AU1307" s="2"/>
    </row>
    <row r="1308" spans="47:47" x14ac:dyDescent="0.15">
      <c r="AU1308" s="2"/>
    </row>
    <row r="1309" spans="47:47" x14ac:dyDescent="0.15">
      <c r="AU1309" s="2"/>
    </row>
    <row r="1310" spans="47:47" x14ac:dyDescent="0.15">
      <c r="AU1310" s="2"/>
    </row>
    <row r="1311" spans="47:47" x14ac:dyDescent="0.15">
      <c r="AU1311" s="2"/>
    </row>
    <row r="1312" spans="47:47" x14ac:dyDescent="0.15">
      <c r="AU1312" s="2"/>
    </row>
    <row r="1313" spans="47:47" x14ac:dyDescent="0.15">
      <c r="AU1313" s="2"/>
    </row>
    <row r="1314" spans="47:47" x14ac:dyDescent="0.15">
      <c r="AU1314" s="2"/>
    </row>
    <row r="1315" spans="47:47" x14ac:dyDescent="0.15">
      <c r="AU1315" s="2"/>
    </row>
    <row r="1316" spans="47:47" x14ac:dyDescent="0.15">
      <c r="AU1316" s="2"/>
    </row>
    <row r="1317" spans="47:47" x14ac:dyDescent="0.15">
      <c r="AU1317" s="2"/>
    </row>
    <row r="1318" spans="47:47" x14ac:dyDescent="0.15">
      <c r="AU1318" s="2"/>
    </row>
    <row r="1319" spans="47:47" x14ac:dyDescent="0.15">
      <c r="AU1319" s="2"/>
    </row>
    <row r="1320" spans="47:47" x14ac:dyDescent="0.15">
      <c r="AU1320" s="2"/>
    </row>
    <row r="1321" spans="47:47" x14ac:dyDescent="0.15">
      <c r="AU1321" s="2"/>
    </row>
    <row r="1322" spans="47:47" x14ac:dyDescent="0.15">
      <c r="AU1322" s="2"/>
    </row>
    <row r="1323" spans="47:47" x14ac:dyDescent="0.15">
      <c r="AU1323" s="2"/>
    </row>
    <row r="1324" spans="47:47" x14ac:dyDescent="0.15">
      <c r="AU1324" s="2"/>
    </row>
    <row r="1325" spans="47:47" x14ac:dyDescent="0.15">
      <c r="AU1325" s="2"/>
    </row>
    <row r="1326" spans="47:47" x14ac:dyDescent="0.15">
      <c r="AU1326" s="2"/>
    </row>
    <row r="1327" spans="47:47" x14ac:dyDescent="0.15">
      <c r="AU1327" s="2"/>
    </row>
    <row r="1328" spans="47:47" x14ac:dyDescent="0.15">
      <c r="AU1328" s="2"/>
    </row>
    <row r="1329" spans="47:47" x14ac:dyDescent="0.15">
      <c r="AU1329" s="2"/>
    </row>
    <row r="1330" spans="47:47" x14ac:dyDescent="0.15">
      <c r="AU1330" s="2"/>
    </row>
    <row r="1331" spans="47:47" x14ac:dyDescent="0.15">
      <c r="AU1331" s="2"/>
    </row>
    <row r="1332" spans="47:47" x14ac:dyDescent="0.15">
      <c r="AU1332" s="2"/>
    </row>
    <row r="1333" spans="47:47" x14ac:dyDescent="0.15">
      <c r="AU1333" s="2"/>
    </row>
    <row r="1334" spans="47:47" x14ac:dyDescent="0.15">
      <c r="AU1334" s="2"/>
    </row>
    <row r="1335" spans="47:47" x14ac:dyDescent="0.15">
      <c r="AU1335" s="2"/>
    </row>
    <row r="1336" spans="47:47" x14ac:dyDescent="0.15">
      <c r="AU1336" s="2"/>
    </row>
    <row r="1337" spans="47:47" x14ac:dyDescent="0.15">
      <c r="AU1337" s="2"/>
    </row>
    <row r="1338" spans="47:47" x14ac:dyDescent="0.15">
      <c r="AU1338" s="2"/>
    </row>
    <row r="1339" spans="47:47" x14ac:dyDescent="0.15">
      <c r="AU1339" s="2"/>
    </row>
    <row r="1340" spans="47:47" x14ac:dyDescent="0.15">
      <c r="AU1340" s="2"/>
    </row>
    <row r="1341" spans="47:47" x14ac:dyDescent="0.15">
      <c r="AU1341" s="2"/>
    </row>
    <row r="1342" spans="47:47" x14ac:dyDescent="0.15">
      <c r="AU1342" s="2"/>
    </row>
    <row r="1343" spans="47:47" x14ac:dyDescent="0.15">
      <c r="AU1343" s="2"/>
    </row>
    <row r="1344" spans="47:47" x14ac:dyDescent="0.15">
      <c r="AU1344" s="2"/>
    </row>
    <row r="1345" spans="47:47" x14ac:dyDescent="0.15">
      <c r="AU1345" s="2"/>
    </row>
    <row r="1346" spans="47:47" x14ac:dyDescent="0.15">
      <c r="AU1346" s="2"/>
    </row>
    <row r="1347" spans="47:47" x14ac:dyDescent="0.15">
      <c r="AU1347" s="2"/>
    </row>
    <row r="1348" spans="47:47" x14ac:dyDescent="0.15">
      <c r="AU1348" s="2"/>
    </row>
    <row r="1349" spans="47:47" x14ac:dyDescent="0.15">
      <c r="AU1349" s="2"/>
    </row>
    <row r="1350" spans="47:47" x14ac:dyDescent="0.15">
      <c r="AU1350" s="2"/>
    </row>
    <row r="1351" spans="47:47" x14ac:dyDescent="0.15">
      <c r="AU1351" s="2"/>
    </row>
    <row r="1352" spans="47:47" x14ac:dyDescent="0.15">
      <c r="AU1352" s="2"/>
    </row>
    <row r="1353" spans="47:47" x14ac:dyDescent="0.15">
      <c r="AU1353" s="2"/>
    </row>
    <row r="1354" spans="47:47" x14ac:dyDescent="0.15">
      <c r="AU1354" s="2"/>
    </row>
    <row r="1355" spans="47:47" x14ac:dyDescent="0.15">
      <c r="AU1355" s="2"/>
    </row>
    <row r="1356" spans="47:47" x14ac:dyDescent="0.15">
      <c r="AU1356" s="2"/>
    </row>
    <row r="1357" spans="47:47" x14ac:dyDescent="0.15">
      <c r="AU1357" s="2"/>
    </row>
    <row r="1358" spans="47:47" x14ac:dyDescent="0.15">
      <c r="AU1358" s="2"/>
    </row>
    <row r="1359" spans="47:47" x14ac:dyDescent="0.15">
      <c r="AU1359" s="2"/>
    </row>
    <row r="1360" spans="47:47" x14ac:dyDescent="0.15">
      <c r="AU1360" s="2"/>
    </row>
    <row r="1361" spans="47:47" x14ac:dyDescent="0.15">
      <c r="AU1361" s="2"/>
    </row>
    <row r="1362" spans="47:47" x14ac:dyDescent="0.15">
      <c r="AU1362" s="2"/>
    </row>
    <row r="1363" spans="47:47" x14ac:dyDescent="0.15">
      <c r="AU1363" s="2"/>
    </row>
    <row r="1364" spans="47:47" x14ac:dyDescent="0.15">
      <c r="AU1364" s="2"/>
    </row>
    <row r="1365" spans="47:47" x14ac:dyDescent="0.15">
      <c r="AU1365" s="2"/>
    </row>
    <row r="1366" spans="47:47" x14ac:dyDescent="0.15">
      <c r="AU1366" s="2"/>
    </row>
    <row r="1367" spans="47:47" x14ac:dyDescent="0.15">
      <c r="AU1367" s="2"/>
    </row>
    <row r="1368" spans="47:47" x14ac:dyDescent="0.15">
      <c r="AU1368" s="2"/>
    </row>
    <row r="1369" spans="47:47" x14ac:dyDescent="0.15">
      <c r="AU1369" s="2"/>
    </row>
    <row r="1370" spans="47:47" x14ac:dyDescent="0.15">
      <c r="AU1370" s="2"/>
    </row>
    <row r="1371" spans="47:47" x14ac:dyDescent="0.15">
      <c r="AU1371" s="2"/>
    </row>
    <row r="1372" spans="47:47" x14ac:dyDescent="0.15">
      <c r="AU1372" s="2"/>
    </row>
    <row r="1373" spans="47:47" x14ac:dyDescent="0.15">
      <c r="AU1373" s="2"/>
    </row>
    <row r="1374" spans="47:47" x14ac:dyDescent="0.15">
      <c r="AU1374" s="2"/>
    </row>
    <row r="1375" spans="47:47" x14ac:dyDescent="0.15">
      <c r="AU1375" s="2"/>
    </row>
    <row r="1376" spans="47:47" x14ac:dyDescent="0.15">
      <c r="AU1376" s="2"/>
    </row>
    <row r="1377" spans="47:47" x14ac:dyDescent="0.15">
      <c r="AU1377" s="2"/>
    </row>
    <row r="1378" spans="47:47" x14ac:dyDescent="0.15">
      <c r="AU1378" s="2"/>
    </row>
    <row r="1379" spans="47:47" x14ac:dyDescent="0.15">
      <c r="AU1379" s="2"/>
    </row>
    <row r="1380" spans="47:47" x14ac:dyDescent="0.15">
      <c r="AU1380" s="2"/>
    </row>
    <row r="1381" spans="47:47" x14ac:dyDescent="0.15">
      <c r="AU1381" s="2"/>
    </row>
    <row r="1382" spans="47:47" x14ac:dyDescent="0.15">
      <c r="AU1382" s="2"/>
    </row>
    <row r="1383" spans="47:47" x14ac:dyDescent="0.15">
      <c r="AU1383" s="2"/>
    </row>
    <row r="1384" spans="47:47" x14ac:dyDescent="0.15">
      <c r="AU1384" s="2"/>
    </row>
    <row r="1385" spans="47:47" x14ac:dyDescent="0.15">
      <c r="AU1385" s="2"/>
    </row>
    <row r="1386" spans="47:47" x14ac:dyDescent="0.15">
      <c r="AU1386" s="2"/>
    </row>
    <row r="1387" spans="47:47" x14ac:dyDescent="0.15">
      <c r="AU1387" s="2"/>
    </row>
    <row r="1388" spans="47:47" x14ac:dyDescent="0.15">
      <c r="AU1388" s="2"/>
    </row>
    <row r="1389" spans="47:47" x14ac:dyDescent="0.15">
      <c r="AU1389" s="2"/>
    </row>
    <row r="1390" spans="47:47" x14ac:dyDescent="0.15">
      <c r="AU1390" s="2"/>
    </row>
    <row r="1391" spans="47:47" x14ac:dyDescent="0.15">
      <c r="AU1391" s="2"/>
    </row>
    <row r="1392" spans="47:47" x14ac:dyDescent="0.15">
      <c r="AU1392" s="2"/>
    </row>
    <row r="1393" spans="47:47" x14ac:dyDescent="0.15">
      <c r="AU1393" s="2"/>
    </row>
    <row r="1394" spans="47:47" x14ac:dyDescent="0.15">
      <c r="AU1394" s="2"/>
    </row>
    <row r="1395" spans="47:47" x14ac:dyDescent="0.15">
      <c r="AU1395" s="2"/>
    </row>
    <row r="1396" spans="47:47" x14ac:dyDescent="0.15">
      <c r="AU1396" s="2"/>
    </row>
    <row r="1397" spans="47:47" x14ac:dyDescent="0.15">
      <c r="AU1397" s="2"/>
    </row>
    <row r="1398" spans="47:47" x14ac:dyDescent="0.15">
      <c r="AU1398" s="2"/>
    </row>
    <row r="1399" spans="47:47" x14ac:dyDescent="0.15">
      <c r="AU1399" s="2"/>
    </row>
    <row r="1400" spans="47:47" x14ac:dyDescent="0.15">
      <c r="AU1400" s="2"/>
    </row>
    <row r="1401" spans="47:47" x14ac:dyDescent="0.15">
      <c r="AU1401" s="2"/>
    </row>
    <row r="1402" spans="47:47" x14ac:dyDescent="0.15">
      <c r="AU1402" s="2"/>
    </row>
    <row r="1403" spans="47:47" x14ac:dyDescent="0.15">
      <c r="AU1403" s="2"/>
    </row>
    <row r="1404" spans="47:47" x14ac:dyDescent="0.15">
      <c r="AU1404" s="2"/>
    </row>
    <row r="1405" spans="47:47" x14ac:dyDescent="0.15">
      <c r="AU1405" s="2"/>
    </row>
    <row r="1406" spans="47:47" x14ac:dyDescent="0.15">
      <c r="AU1406" s="2"/>
    </row>
    <row r="1407" spans="47:47" x14ac:dyDescent="0.15">
      <c r="AU1407" s="2"/>
    </row>
    <row r="1408" spans="47:47" x14ac:dyDescent="0.15">
      <c r="AU1408" s="2"/>
    </row>
    <row r="1409" spans="47:47" x14ac:dyDescent="0.15">
      <c r="AU1409" s="2"/>
    </row>
    <row r="1410" spans="47:47" x14ac:dyDescent="0.15">
      <c r="AU1410" s="2"/>
    </row>
    <row r="1411" spans="47:47" x14ac:dyDescent="0.15">
      <c r="AU1411" s="2"/>
    </row>
    <row r="1412" spans="47:47" x14ac:dyDescent="0.15">
      <c r="AU1412" s="2"/>
    </row>
    <row r="1413" spans="47:47" x14ac:dyDescent="0.15">
      <c r="AU1413" s="2"/>
    </row>
    <row r="1414" spans="47:47" x14ac:dyDescent="0.15">
      <c r="AU1414" s="2"/>
    </row>
    <row r="1415" spans="47:47" x14ac:dyDescent="0.15">
      <c r="AU1415" s="2"/>
    </row>
    <row r="1416" spans="47:47" x14ac:dyDescent="0.15">
      <c r="AU1416" s="2"/>
    </row>
    <row r="1417" spans="47:47" x14ac:dyDescent="0.15">
      <c r="AU1417" s="2"/>
    </row>
    <row r="1418" spans="47:47" x14ac:dyDescent="0.15">
      <c r="AU1418" s="2"/>
    </row>
    <row r="1419" spans="47:47" x14ac:dyDescent="0.15">
      <c r="AU1419" s="2"/>
    </row>
    <row r="1420" spans="47:47" x14ac:dyDescent="0.15">
      <c r="AU1420" s="2"/>
    </row>
    <row r="1421" spans="47:47" x14ac:dyDescent="0.15">
      <c r="AU1421" s="2"/>
    </row>
    <row r="1422" spans="47:47" x14ac:dyDescent="0.15">
      <c r="AU1422" s="2"/>
    </row>
    <row r="1423" spans="47:47" x14ac:dyDescent="0.15">
      <c r="AU1423" s="2"/>
    </row>
    <row r="1424" spans="47:47" x14ac:dyDescent="0.15">
      <c r="AU1424" s="2"/>
    </row>
    <row r="1425" spans="47:47" x14ac:dyDescent="0.15">
      <c r="AU1425" s="2"/>
    </row>
    <row r="1426" spans="47:47" x14ac:dyDescent="0.15">
      <c r="AU1426" s="2"/>
    </row>
    <row r="1427" spans="47:47" x14ac:dyDescent="0.15">
      <c r="AU1427" s="2"/>
    </row>
    <row r="1428" spans="47:47" x14ac:dyDescent="0.15">
      <c r="AU1428" s="2"/>
    </row>
    <row r="1429" spans="47:47" x14ac:dyDescent="0.15">
      <c r="AU1429" s="2"/>
    </row>
    <row r="1430" spans="47:47" x14ac:dyDescent="0.15">
      <c r="AU1430" s="2"/>
    </row>
    <row r="1431" spans="47:47" x14ac:dyDescent="0.15">
      <c r="AU1431" s="2"/>
    </row>
    <row r="1432" spans="47:47" x14ac:dyDescent="0.15">
      <c r="AU1432" s="2"/>
    </row>
    <row r="1433" spans="47:47" x14ac:dyDescent="0.15">
      <c r="AU1433" s="2"/>
    </row>
    <row r="1434" spans="47:47" x14ac:dyDescent="0.15">
      <c r="AU1434" s="2"/>
    </row>
    <row r="1435" spans="47:47" x14ac:dyDescent="0.15">
      <c r="AU1435" s="2"/>
    </row>
    <row r="1436" spans="47:47" x14ac:dyDescent="0.15">
      <c r="AU1436" s="2"/>
    </row>
    <row r="1437" spans="47:47" x14ac:dyDescent="0.15">
      <c r="AU1437" s="2"/>
    </row>
    <row r="1438" spans="47:47" x14ac:dyDescent="0.15">
      <c r="AU1438" s="2"/>
    </row>
    <row r="1439" spans="47:47" x14ac:dyDescent="0.15">
      <c r="AU1439" s="2"/>
    </row>
    <row r="1440" spans="47:47" x14ac:dyDescent="0.15">
      <c r="AU1440" s="2"/>
    </row>
    <row r="1441" spans="47:47" x14ac:dyDescent="0.15">
      <c r="AU1441" s="2"/>
    </row>
    <row r="1442" spans="47:47" x14ac:dyDescent="0.15">
      <c r="AU1442" s="2"/>
    </row>
    <row r="1443" spans="47:47" x14ac:dyDescent="0.15">
      <c r="AU1443" s="2"/>
    </row>
    <row r="1444" spans="47:47" x14ac:dyDescent="0.15">
      <c r="AU1444" s="2"/>
    </row>
    <row r="1445" spans="47:47" x14ac:dyDescent="0.15">
      <c r="AU1445" s="2"/>
    </row>
    <row r="1446" spans="47:47" x14ac:dyDescent="0.15">
      <c r="AU1446" s="2"/>
    </row>
    <row r="1447" spans="47:47" x14ac:dyDescent="0.15">
      <c r="AU1447" s="2"/>
    </row>
    <row r="1448" spans="47:47" x14ac:dyDescent="0.15">
      <c r="AU1448" s="2"/>
    </row>
    <row r="1449" spans="47:47" x14ac:dyDescent="0.15">
      <c r="AU1449" s="2"/>
    </row>
    <row r="1450" spans="47:47" x14ac:dyDescent="0.15">
      <c r="AU1450" s="2"/>
    </row>
    <row r="1451" spans="47:47" x14ac:dyDescent="0.15">
      <c r="AU1451" s="2"/>
    </row>
    <row r="1452" spans="47:47" x14ac:dyDescent="0.15">
      <c r="AU1452" s="2"/>
    </row>
    <row r="1453" spans="47:47" x14ac:dyDescent="0.15">
      <c r="AU1453" s="2"/>
    </row>
    <row r="1454" spans="47:47" x14ac:dyDescent="0.15">
      <c r="AU1454" s="2"/>
    </row>
    <row r="1455" spans="47:47" x14ac:dyDescent="0.15">
      <c r="AU1455" s="2"/>
    </row>
    <row r="1456" spans="47:47" x14ac:dyDescent="0.15">
      <c r="AU1456" s="2"/>
    </row>
    <row r="1457" spans="47:47" x14ac:dyDescent="0.15">
      <c r="AU1457" s="2"/>
    </row>
    <row r="1458" spans="47:47" x14ac:dyDescent="0.15">
      <c r="AU1458" s="2"/>
    </row>
    <row r="1459" spans="47:47" x14ac:dyDescent="0.15">
      <c r="AU1459" s="2"/>
    </row>
    <row r="1460" spans="47:47" x14ac:dyDescent="0.15">
      <c r="AU1460" s="2"/>
    </row>
    <row r="1461" spans="47:47" x14ac:dyDescent="0.15">
      <c r="AU1461" s="2"/>
    </row>
    <row r="1462" spans="47:47" x14ac:dyDescent="0.15">
      <c r="AU1462" s="2"/>
    </row>
    <row r="1463" spans="47:47" x14ac:dyDescent="0.15">
      <c r="AU1463" s="2"/>
    </row>
    <row r="1464" spans="47:47" x14ac:dyDescent="0.15">
      <c r="AU1464" s="2"/>
    </row>
    <row r="1465" spans="47:47" x14ac:dyDescent="0.15">
      <c r="AU1465" s="3"/>
    </row>
    <row r="1466" spans="47:47" x14ac:dyDescent="0.15">
      <c r="AU1466" s="3"/>
    </row>
    <row r="1467" spans="47:47" x14ac:dyDescent="0.15">
      <c r="AU1467" s="3"/>
    </row>
    <row r="1468" spans="47:47" x14ac:dyDescent="0.15">
      <c r="AU1468" s="3"/>
    </row>
    <row r="1469" spans="47:47" x14ac:dyDescent="0.15">
      <c r="AU1469" s="3"/>
    </row>
    <row r="1470" spans="47:47" x14ac:dyDescent="0.15">
      <c r="AU1470" s="3"/>
    </row>
    <row r="1471" spans="47:47" x14ac:dyDescent="0.15">
      <c r="AU1471" s="3"/>
    </row>
    <row r="1472" spans="47:47" x14ac:dyDescent="0.15">
      <c r="AU1472" s="3"/>
    </row>
    <row r="1473" spans="47:47" x14ac:dyDescent="0.15">
      <c r="AU1473" s="3"/>
    </row>
    <row r="1474" spans="47:47" x14ac:dyDescent="0.15">
      <c r="AU1474" s="3"/>
    </row>
    <row r="1475" spans="47:47" x14ac:dyDescent="0.15">
      <c r="AU1475" s="3"/>
    </row>
    <row r="1476" spans="47:47" x14ac:dyDescent="0.15">
      <c r="AU1476" s="3"/>
    </row>
    <row r="1477" spans="47:47" x14ac:dyDescent="0.15">
      <c r="AU1477" s="3"/>
    </row>
    <row r="1478" spans="47:47" x14ac:dyDescent="0.15">
      <c r="AU1478" s="3"/>
    </row>
    <row r="1479" spans="47:47" x14ac:dyDescent="0.15">
      <c r="AU1479" s="3"/>
    </row>
    <row r="1480" spans="47:47" x14ac:dyDescent="0.15">
      <c r="AU1480" s="3"/>
    </row>
    <row r="1481" spans="47:47" x14ac:dyDescent="0.15">
      <c r="AU1481" s="3"/>
    </row>
    <row r="1482" spans="47:47" x14ac:dyDescent="0.15">
      <c r="AU1482" s="3"/>
    </row>
    <row r="1483" spans="47:47" x14ac:dyDescent="0.15">
      <c r="AU1483" s="3"/>
    </row>
    <row r="1484" spans="47:47" x14ac:dyDescent="0.15">
      <c r="AU1484" s="3"/>
    </row>
    <row r="1485" spans="47:47" x14ac:dyDescent="0.15">
      <c r="AU1485" s="3"/>
    </row>
    <row r="1486" spans="47:47" x14ac:dyDescent="0.15">
      <c r="AU1486" s="3"/>
    </row>
    <row r="1487" spans="47:47" x14ac:dyDescent="0.15">
      <c r="AU1487" s="3"/>
    </row>
    <row r="1488" spans="47:47" x14ac:dyDescent="0.15">
      <c r="AU1488" s="3"/>
    </row>
    <row r="1489" spans="47:47" x14ac:dyDescent="0.15">
      <c r="AU1489" s="3"/>
    </row>
    <row r="1490" spans="47:47" x14ac:dyDescent="0.15">
      <c r="AU1490" s="3"/>
    </row>
    <row r="1491" spans="47:47" x14ac:dyDescent="0.15">
      <c r="AU1491" s="3"/>
    </row>
    <row r="1492" spans="47:47" x14ac:dyDescent="0.15">
      <c r="AU1492" s="3"/>
    </row>
    <row r="1493" spans="47:47" x14ac:dyDescent="0.15">
      <c r="AU1493" s="3"/>
    </row>
    <row r="1494" spans="47:47" x14ac:dyDescent="0.15">
      <c r="AU1494" s="3"/>
    </row>
    <row r="1495" spans="47:47" x14ac:dyDescent="0.15">
      <c r="AU1495" s="3"/>
    </row>
    <row r="1496" spans="47:47" x14ac:dyDescent="0.15">
      <c r="AU1496" s="3"/>
    </row>
    <row r="1497" spans="47:47" x14ac:dyDescent="0.15">
      <c r="AU1497" s="3"/>
    </row>
    <row r="1498" spans="47:47" x14ac:dyDescent="0.15">
      <c r="AU1498" s="3"/>
    </row>
    <row r="1499" spans="47:47" x14ac:dyDescent="0.15">
      <c r="AU1499" s="3"/>
    </row>
    <row r="1500" spans="47:47" x14ac:dyDescent="0.15">
      <c r="AU1500" s="3"/>
    </row>
    <row r="1501" spans="47:47" x14ac:dyDescent="0.15">
      <c r="AU1501" s="3"/>
    </row>
    <row r="1502" spans="47:47" x14ac:dyDescent="0.15">
      <c r="AU1502" s="3"/>
    </row>
    <row r="1503" spans="47:47" x14ac:dyDescent="0.15">
      <c r="AU1503" s="3"/>
    </row>
    <row r="1504" spans="47:47" x14ac:dyDescent="0.15">
      <c r="AU1504" s="3"/>
    </row>
    <row r="1505" spans="47:47" x14ac:dyDescent="0.15">
      <c r="AU1505" s="3"/>
    </row>
    <row r="1506" spans="47:47" x14ac:dyDescent="0.15">
      <c r="AU1506" s="3"/>
    </row>
    <row r="1507" spans="47:47" x14ac:dyDescent="0.15">
      <c r="AU1507" s="3"/>
    </row>
    <row r="1508" spans="47:47" x14ac:dyDescent="0.15">
      <c r="AU1508" s="3"/>
    </row>
    <row r="1509" spans="47:47" x14ac:dyDescent="0.15">
      <c r="AU1509" s="3"/>
    </row>
    <row r="1510" spans="47:47" x14ac:dyDescent="0.15">
      <c r="AU1510" s="3"/>
    </row>
    <row r="1511" spans="47:47" x14ac:dyDescent="0.15">
      <c r="AU1511" s="3"/>
    </row>
    <row r="1512" spans="47:47" x14ac:dyDescent="0.15">
      <c r="AU1512" s="3"/>
    </row>
    <row r="1513" spans="47:47" x14ac:dyDescent="0.15">
      <c r="AU1513" s="3"/>
    </row>
    <row r="1514" spans="47:47" x14ac:dyDescent="0.15">
      <c r="AU1514" s="3"/>
    </row>
    <row r="1515" spans="47:47" x14ac:dyDescent="0.15">
      <c r="AU1515" s="3"/>
    </row>
    <row r="1516" spans="47:47" x14ac:dyDescent="0.15">
      <c r="AU1516" s="3"/>
    </row>
    <row r="1517" spans="47:47" x14ac:dyDescent="0.15">
      <c r="AU1517" s="3"/>
    </row>
    <row r="1518" spans="47:47" x14ac:dyDescent="0.15">
      <c r="AU1518" s="3"/>
    </row>
    <row r="1519" spans="47:47" x14ac:dyDescent="0.15">
      <c r="AU1519" s="3"/>
    </row>
    <row r="1520" spans="47:47" x14ac:dyDescent="0.15">
      <c r="AU1520" s="3"/>
    </row>
    <row r="1521" spans="47:47" x14ac:dyDescent="0.15">
      <c r="AU1521" s="3"/>
    </row>
    <row r="1522" spans="47:47" x14ac:dyDescent="0.15">
      <c r="AU1522" s="3"/>
    </row>
    <row r="1523" spans="47:47" x14ac:dyDescent="0.15">
      <c r="AU1523" s="3"/>
    </row>
    <row r="1524" spans="47:47" x14ac:dyDescent="0.15">
      <c r="AU1524" s="3"/>
    </row>
    <row r="1525" spans="47:47" x14ac:dyDescent="0.15">
      <c r="AU1525" s="3"/>
    </row>
    <row r="1526" spans="47:47" x14ac:dyDescent="0.15">
      <c r="AU1526" s="3"/>
    </row>
    <row r="1527" spans="47:47" x14ac:dyDescent="0.15">
      <c r="AU1527" s="3"/>
    </row>
    <row r="1528" spans="47:47" x14ac:dyDescent="0.15">
      <c r="AU1528" s="3"/>
    </row>
    <row r="1529" spans="47:47" x14ac:dyDescent="0.15">
      <c r="AU1529" s="3"/>
    </row>
    <row r="1530" spans="47:47" x14ac:dyDescent="0.15">
      <c r="AU1530" s="3"/>
    </row>
    <row r="1531" spans="47:47" x14ac:dyDescent="0.15">
      <c r="AU1531" s="3"/>
    </row>
    <row r="1532" spans="47:47" x14ac:dyDescent="0.15">
      <c r="AU1532" s="3"/>
    </row>
    <row r="1533" spans="47:47" x14ac:dyDescent="0.15">
      <c r="AU1533" s="3"/>
    </row>
    <row r="1534" spans="47:47" x14ac:dyDescent="0.15">
      <c r="AU1534" s="3"/>
    </row>
    <row r="1535" spans="47:47" x14ac:dyDescent="0.15">
      <c r="AU1535" s="3"/>
    </row>
    <row r="1536" spans="47:47" x14ac:dyDescent="0.15">
      <c r="AU1536" s="3"/>
    </row>
    <row r="1537" spans="47:47" x14ac:dyDescent="0.15">
      <c r="AU1537" s="3"/>
    </row>
    <row r="1538" spans="47:47" x14ac:dyDescent="0.15">
      <c r="AU1538" s="3"/>
    </row>
    <row r="1539" spans="47:47" x14ac:dyDescent="0.15">
      <c r="AU1539" s="3"/>
    </row>
    <row r="1540" spans="47:47" x14ac:dyDescent="0.15">
      <c r="AU1540" s="3"/>
    </row>
    <row r="1541" spans="47:47" x14ac:dyDescent="0.15">
      <c r="AU1541" s="3"/>
    </row>
    <row r="1542" spans="47:47" x14ac:dyDescent="0.15">
      <c r="AU1542" s="3"/>
    </row>
    <row r="1543" spans="47:47" x14ac:dyDescent="0.15">
      <c r="AU1543" s="3"/>
    </row>
    <row r="1544" spans="47:47" x14ac:dyDescent="0.15">
      <c r="AU1544" s="3"/>
    </row>
    <row r="1545" spans="47:47" x14ac:dyDescent="0.15">
      <c r="AU1545" s="3"/>
    </row>
    <row r="1546" spans="47:47" x14ac:dyDescent="0.15">
      <c r="AU1546" s="3"/>
    </row>
    <row r="1547" spans="47:47" x14ac:dyDescent="0.15">
      <c r="AU1547" s="3"/>
    </row>
    <row r="1548" spans="47:47" x14ac:dyDescent="0.15">
      <c r="AU1548" s="3"/>
    </row>
    <row r="1549" spans="47:47" x14ac:dyDescent="0.15">
      <c r="AU1549" s="3"/>
    </row>
    <row r="1550" spans="47:47" x14ac:dyDescent="0.15">
      <c r="AU1550" s="3"/>
    </row>
    <row r="1551" spans="47:47" x14ac:dyDescent="0.15">
      <c r="AU1551" s="3"/>
    </row>
    <row r="1552" spans="47:47" x14ac:dyDescent="0.15">
      <c r="AU1552" s="3"/>
    </row>
    <row r="1553" spans="47:47" x14ac:dyDescent="0.15">
      <c r="AU1553" s="3"/>
    </row>
    <row r="1554" spans="47:47" x14ac:dyDescent="0.15">
      <c r="AU1554" s="3"/>
    </row>
    <row r="1555" spans="47:47" x14ac:dyDescent="0.15">
      <c r="AU1555" s="3"/>
    </row>
    <row r="1556" spans="47:47" x14ac:dyDescent="0.15">
      <c r="AU1556" s="3"/>
    </row>
    <row r="1557" spans="47:47" x14ac:dyDescent="0.15">
      <c r="AU1557" s="3"/>
    </row>
    <row r="1558" spans="47:47" x14ac:dyDescent="0.15">
      <c r="AU1558" s="3"/>
    </row>
    <row r="1559" spans="47:47" x14ac:dyDescent="0.15">
      <c r="AU1559" s="3"/>
    </row>
    <row r="1560" spans="47:47" x14ac:dyDescent="0.15">
      <c r="AU1560" s="3"/>
    </row>
    <row r="1561" spans="47:47" x14ac:dyDescent="0.15">
      <c r="AU1561" s="3"/>
    </row>
    <row r="1562" spans="47:47" x14ac:dyDescent="0.15">
      <c r="AU1562" s="3"/>
    </row>
    <row r="1563" spans="47:47" x14ac:dyDescent="0.15">
      <c r="AU1563" s="3"/>
    </row>
    <row r="1564" spans="47:47" x14ac:dyDescent="0.15">
      <c r="AU1564" s="3"/>
    </row>
    <row r="1565" spans="47:47" x14ac:dyDescent="0.15">
      <c r="AU1565" s="3"/>
    </row>
    <row r="1566" spans="47:47" x14ac:dyDescent="0.15">
      <c r="AU1566" s="3"/>
    </row>
    <row r="1567" spans="47:47" x14ac:dyDescent="0.15">
      <c r="AU1567" s="3"/>
    </row>
    <row r="1568" spans="47:47" x14ac:dyDescent="0.15">
      <c r="AU1568" s="3"/>
    </row>
    <row r="1569" spans="47:47" x14ac:dyDescent="0.15">
      <c r="AU1569" s="3"/>
    </row>
    <row r="1570" spans="47:47" x14ac:dyDescent="0.15">
      <c r="AU1570" s="3"/>
    </row>
    <row r="1571" spans="47:47" x14ac:dyDescent="0.15">
      <c r="AU1571" s="3"/>
    </row>
    <row r="1572" spans="47:47" x14ac:dyDescent="0.15">
      <c r="AU1572" s="3"/>
    </row>
    <row r="1573" spans="47:47" x14ac:dyDescent="0.15">
      <c r="AU1573" s="3"/>
    </row>
    <row r="1574" spans="47:47" x14ac:dyDescent="0.15">
      <c r="AU1574" s="3"/>
    </row>
    <row r="1575" spans="47:47" x14ac:dyDescent="0.15">
      <c r="AU1575" s="3"/>
    </row>
    <row r="1576" spans="47:47" x14ac:dyDescent="0.15">
      <c r="AU1576" s="3"/>
    </row>
  </sheetData>
  <mergeCells count="348">
    <mergeCell ref="O23:O24"/>
    <mergeCell ref="P23:AG24"/>
    <mergeCell ref="AH23:AP24"/>
    <mergeCell ref="A26:C27"/>
    <mergeCell ref="D26:D27"/>
    <mergeCell ref="E26:E27"/>
    <mergeCell ref="F26:F27"/>
    <mergeCell ref="G26:G27"/>
    <mergeCell ref="H26:H27"/>
    <mergeCell ref="I26:I27"/>
    <mergeCell ref="A23:E24"/>
    <mergeCell ref="I23:J24"/>
    <mergeCell ref="K23:K24"/>
    <mergeCell ref="L23:L24"/>
    <mergeCell ref="M23:M24"/>
    <mergeCell ref="N23:N24"/>
    <mergeCell ref="AI26:AI27"/>
    <mergeCell ref="AJ26:AJ27"/>
    <mergeCell ref="AK26:AN27"/>
    <mergeCell ref="AO26:AU27"/>
    <mergeCell ref="Z26:AC27"/>
    <mergeCell ref="AD26:AD27"/>
    <mergeCell ref="AE26:AE27"/>
    <mergeCell ref="AF26:AF27"/>
    <mergeCell ref="AG26:AG27"/>
    <mergeCell ref="AH26:AH27"/>
    <mergeCell ref="J26:J27"/>
    <mergeCell ref="K26:K27"/>
    <mergeCell ref="L26:L27"/>
    <mergeCell ref="M26:M27"/>
    <mergeCell ref="N26:Q27"/>
    <mergeCell ref="R26:Y27"/>
    <mergeCell ref="AT31:AU32"/>
    <mergeCell ref="A33:B33"/>
    <mergeCell ref="D33:H34"/>
    <mergeCell ref="I33:M34"/>
    <mergeCell ref="B34:C34"/>
    <mergeCell ref="AQ28:AU28"/>
    <mergeCell ref="A29:C29"/>
    <mergeCell ref="D29:M29"/>
    <mergeCell ref="N29:Q29"/>
    <mergeCell ref="R29:Y29"/>
    <mergeCell ref="Z29:AC29"/>
    <mergeCell ref="AD29:AN29"/>
    <mergeCell ref="A28:C28"/>
    <mergeCell ref="N28:Q28"/>
    <mergeCell ref="R28:Y28"/>
    <mergeCell ref="Z28:AC28"/>
    <mergeCell ref="AD28:AN28"/>
    <mergeCell ref="AO28:AP28"/>
    <mergeCell ref="A35:B35"/>
    <mergeCell ref="D35:H36"/>
    <mergeCell ref="I35:M36"/>
    <mergeCell ref="B36:C36"/>
    <mergeCell ref="A37:B37"/>
    <mergeCell ref="D37:H38"/>
    <mergeCell ref="I37:M38"/>
    <mergeCell ref="B38:C38"/>
    <mergeCell ref="A31:C32"/>
    <mergeCell ref="D31:H32"/>
    <mergeCell ref="I31:M32"/>
    <mergeCell ref="A43:B43"/>
    <mergeCell ref="D43:H44"/>
    <mergeCell ref="I43:M44"/>
    <mergeCell ref="B44:C44"/>
    <mergeCell ref="A45:B45"/>
    <mergeCell ref="D45:H46"/>
    <mergeCell ref="I45:M46"/>
    <mergeCell ref="B46:C46"/>
    <mergeCell ref="A39:B39"/>
    <mergeCell ref="D39:H40"/>
    <mergeCell ref="I39:M40"/>
    <mergeCell ref="B40:C40"/>
    <mergeCell ref="A41:B41"/>
    <mergeCell ref="D41:H42"/>
    <mergeCell ref="I41:M42"/>
    <mergeCell ref="B42:C42"/>
    <mergeCell ref="A51:B51"/>
    <mergeCell ref="D51:H52"/>
    <mergeCell ref="I51:M52"/>
    <mergeCell ref="B52:C52"/>
    <mergeCell ref="A53:B53"/>
    <mergeCell ref="D53:H54"/>
    <mergeCell ref="I53:M54"/>
    <mergeCell ref="B54:C54"/>
    <mergeCell ref="A47:B47"/>
    <mergeCell ref="D47:H48"/>
    <mergeCell ref="I47:M48"/>
    <mergeCell ref="B48:C48"/>
    <mergeCell ref="A49:B49"/>
    <mergeCell ref="D49:H50"/>
    <mergeCell ref="I49:M50"/>
    <mergeCell ref="B50:C50"/>
    <mergeCell ref="B56:AU56"/>
    <mergeCell ref="B58:E58"/>
    <mergeCell ref="F58:K58"/>
    <mergeCell ref="L58:N58"/>
    <mergeCell ref="O58:P58"/>
    <mergeCell ref="Q58:S58"/>
    <mergeCell ref="U58:W58"/>
    <mergeCell ref="X58:Z58"/>
    <mergeCell ref="AA58:AC58"/>
    <mergeCell ref="AD58:AF58"/>
    <mergeCell ref="AG58:AI58"/>
    <mergeCell ref="AJ58:AK58"/>
    <mergeCell ref="AL58:AN58"/>
    <mergeCell ref="AS58:AU58"/>
    <mergeCell ref="AV58:AW58"/>
    <mergeCell ref="B59:E59"/>
    <mergeCell ref="F59:K59"/>
    <mergeCell ref="L59:N59"/>
    <mergeCell ref="O59:P59"/>
    <mergeCell ref="R59:S59"/>
    <mergeCell ref="AL59:AN59"/>
    <mergeCell ref="AP59:AR59"/>
    <mergeCell ref="AS59:AU59"/>
    <mergeCell ref="AV59:AW59"/>
    <mergeCell ref="AD59:AF59"/>
    <mergeCell ref="AG59:AI59"/>
    <mergeCell ref="AJ59:AK59"/>
    <mergeCell ref="B60:E60"/>
    <mergeCell ref="F60:K60"/>
    <mergeCell ref="L60:N60"/>
    <mergeCell ref="O60:P60"/>
    <mergeCell ref="R60:S60"/>
    <mergeCell ref="U60:W60"/>
    <mergeCell ref="U59:W59"/>
    <mergeCell ref="X59:Z59"/>
    <mergeCell ref="AA59:AC59"/>
    <mergeCell ref="AA61:AC61"/>
    <mergeCell ref="AP60:AR60"/>
    <mergeCell ref="AS60:AU60"/>
    <mergeCell ref="AV60:AW60"/>
    <mergeCell ref="B61:E61"/>
    <mergeCell ref="F61:K61"/>
    <mergeCell ref="L61:N61"/>
    <mergeCell ref="O61:P61"/>
    <mergeCell ref="R61:S61"/>
    <mergeCell ref="U61:W61"/>
    <mergeCell ref="X61:Z61"/>
    <mergeCell ref="X60:Z60"/>
    <mergeCell ref="AA60:AC60"/>
    <mergeCell ref="AD60:AF60"/>
    <mergeCell ref="AG60:AI60"/>
    <mergeCell ref="AJ60:AK60"/>
    <mergeCell ref="AL60:AN60"/>
    <mergeCell ref="AS61:AU61"/>
    <mergeCell ref="AV61:AW61"/>
    <mergeCell ref="AD61:AF61"/>
    <mergeCell ref="AG61:AI61"/>
    <mergeCell ref="AJ61:AK61"/>
    <mergeCell ref="AL61:AN61"/>
    <mergeCell ref="AP61:AR61"/>
    <mergeCell ref="AV62:AW62"/>
    <mergeCell ref="B63:E63"/>
    <mergeCell ref="F63:K63"/>
    <mergeCell ref="L63:N63"/>
    <mergeCell ref="O63:P63"/>
    <mergeCell ref="R63:S63"/>
    <mergeCell ref="U63:W63"/>
    <mergeCell ref="X63:Z63"/>
    <mergeCell ref="AA63:AC63"/>
    <mergeCell ref="AD63:AF63"/>
    <mergeCell ref="AD62:AF62"/>
    <mergeCell ref="AG62:AI62"/>
    <mergeCell ref="AJ62:AK62"/>
    <mergeCell ref="AL62:AN62"/>
    <mergeCell ref="AP62:AR62"/>
    <mergeCell ref="AS62:AU62"/>
    <mergeCell ref="B62:E62"/>
    <mergeCell ref="F62:K62"/>
    <mergeCell ref="L62:N62"/>
    <mergeCell ref="O62:P62"/>
    <mergeCell ref="R62:S62"/>
    <mergeCell ref="U62:W62"/>
    <mergeCell ref="X62:Z62"/>
    <mergeCell ref="AA62:AC62"/>
    <mergeCell ref="U64:W64"/>
    <mergeCell ref="AS65:AU65"/>
    <mergeCell ref="AV65:AW65"/>
    <mergeCell ref="AG63:AI63"/>
    <mergeCell ref="AJ63:AK63"/>
    <mergeCell ref="AL63:AN63"/>
    <mergeCell ref="AP63:AR63"/>
    <mergeCell ref="AS63:AU63"/>
    <mergeCell ref="AV63:AW63"/>
    <mergeCell ref="X66:Z66"/>
    <mergeCell ref="AA66:AC66"/>
    <mergeCell ref="AA65:AC65"/>
    <mergeCell ref="AP64:AR64"/>
    <mergeCell ref="AS64:AU64"/>
    <mergeCell ref="AV64:AW64"/>
    <mergeCell ref="B65:E65"/>
    <mergeCell ref="F65:K65"/>
    <mergeCell ref="L65:N65"/>
    <mergeCell ref="O65:P65"/>
    <mergeCell ref="R65:S65"/>
    <mergeCell ref="U65:W65"/>
    <mergeCell ref="X65:Z65"/>
    <mergeCell ref="X64:Z64"/>
    <mergeCell ref="AA64:AC64"/>
    <mergeCell ref="AD64:AF64"/>
    <mergeCell ref="AG64:AI64"/>
    <mergeCell ref="AJ64:AK64"/>
    <mergeCell ref="AL64:AN64"/>
    <mergeCell ref="B64:E64"/>
    <mergeCell ref="F64:K64"/>
    <mergeCell ref="L64:N64"/>
    <mergeCell ref="O64:P64"/>
    <mergeCell ref="R64:S64"/>
    <mergeCell ref="AD65:AF65"/>
    <mergeCell ref="AG65:AI65"/>
    <mergeCell ref="AJ65:AK65"/>
    <mergeCell ref="AL65:AN65"/>
    <mergeCell ref="AP65:AR65"/>
    <mergeCell ref="AG67:AI67"/>
    <mergeCell ref="AJ67:AK67"/>
    <mergeCell ref="AL67:AN67"/>
    <mergeCell ref="AP67:AR67"/>
    <mergeCell ref="AS67:AU67"/>
    <mergeCell ref="AV67:AW67"/>
    <mergeCell ref="AV66:AW66"/>
    <mergeCell ref="B67:E67"/>
    <mergeCell ref="F67:K67"/>
    <mergeCell ref="L67:N67"/>
    <mergeCell ref="O67:P67"/>
    <mergeCell ref="R67:S67"/>
    <mergeCell ref="U67:W67"/>
    <mergeCell ref="X67:Z67"/>
    <mergeCell ref="AA67:AC67"/>
    <mergeCell ref="AD67:AF67"/>
    <mergeCell ref="AD66:AF66"/>
    <mergeCell ref="AG66:AI66"/>
    <mergeCell ref="AJ66:AK66"/>
    <mergeCell ref="AL66:AN66"/>
    <mergeCell ref="AP66:AR66"/>
    <mergeCell ref="AS66:AU66"/>
    <mergeCell ref="B66:E66"/>
    <mergeCell ref="F66:K66"/>
    <mergeCell ref="L66:N66"/>
    <mergeCell ref="O66:P66"/>
    <mergeCell ref="R66:S66"/>
    <mergeCell ref="U66:W66"/>
    <mergeCell ref="AP68:AR68"/>
    <mergeCell ref="AS68:AU68"/>
    <mergeCell ref="AV68:AW68"/>
    <mergeCell ref="B69:E69"/>
    <mergeCell ref="F69:K69"/>
    <mergeCell ref="L69:N69"/>
    <mergeCell ref="O69:P69"/>
    <mergeCell ref="R69:S69"/>
    <mergeCell ref="U69:W69"/>
    <mergeCell ref="X69:Z69"/>
    <mergeCell ref="X68:Z68"/>
    <mergeCell ref="AA68:AC68"/>
    <mergeCell ref="AD68:AF68"/>
    <mergeCell ref="AG68:AI68"/>
    <mergeCell ref="AJ68:AK68"/>
    <mergeCell ref="AL68:AN68"/>
    <mergeCell ref="B68:E68"/>
    <mergeCell ref="F68:K68"/>
    <mergeCell ref="L68:N68"/>
    <mergeCell ref="O68:P68"/>
    <mergeCell ref="R68:S68"/>
    <mergeCell ref="U68:W68"/>
    <mergeCell ref="AS69:AU69"/>
    <mergeCell ref="AV69:AW69"/>
    <mergeCell ref="A70:E70"/>
    <mergeCell ref="F70:K70"/>
    <mergeCell ref="L70:N70"/>
    <mergeCell ref="O70:P70"/>
    <mergeCell ref="R70:S70"/>
    <mergeCell ref="U70:W70"/>
    <mergeCell ref="X70:Z70"/>
    <mergeCell ref="AA70:AC70"/>
    <mergeCell ref="AA69:AC69"/>
    <mergeCell ref="AD69:AF69"/>
    <mergeCell ref="AG69:AI69"/>
    <mergeCell ref="AJ69:AK69"/>
    <mergeCell ref="AL69:AN69"/>
    <mergeCell ref="AP69:AR69"/>
    <mergeCell ref="AD70:AF70"/>
    <mergeCell ref="AG70:AI70"/>
    <mergeCell ref="AJ70:AK70"/>
    <mergeCell ref="AL70:AN70"/>
    <mergeCell ref="AP70:AR70"/>
    <mergeCell ref="B71:E71"/>
    <mergeCell ref="F71:K71"/>
    <mergeCell ref="L71:N71"/>
    <mergeCell ref="O71:P71"/>
    <mergeCell ref="R71:S71"/>
    <mergeCell ref="AL71:AN71"/>
    <mergeCell ref="AP71:AR71"/>
    <mergeCell ref="B72:E72"/>
    <mergeCell ref="F72:K72"/>
    <mergeCell ref="L72:N72"/>
    <mergeCell ref="O72:P72"/>
    <mergeCell ref="R72:S72"/>
    <mergeCell ref="U72:W72"/>
    <mergeCell ref="X72:Z72"/>
    <mergeCell ref="AA72:AC72"/>
    <mergeCell ref="U71:W71"/>
    <mergeCell ref="X71:Z71"/>
    <mergeCell ref="AA71:AC71"/>
    <mergeCell ref="AD71:AF71"/>
    <mergeCell ref="AG71:AI71"/>
    <mergeCell ref="AJ71:AK71"/>
    <mergeCell ref="AD72:AF72"/>
    <mergeCell ref="AG72:AI72"/>
    <mergeCell ref="AJ72:AK72"/>
    <mergeCell ref="AL72:AN72"/>
    <mergeCell ref="AP72:AR72"/>
    <mergeCell ref="A73:K73"/>
    <mergeCell ref="L73:N73"/>
    <mergeCell ref="O73:S73"/>
    <mergeCell ref="U73:W73"/>
    <mergeCell ref="X73:Z73"/>
    <mergeCell ref="B83:E83"/>
    <mergeCell ref="F83:K83"/>
    <mergeCell ref="L83:N83"/>
    <mergeCell ref="Q83:S83"/>
    <mergeCell ref="U83:W83"/>
    <mergeCell ref="X83:Z83"/>
    <mergeCell ref="AR83:AU83"/>
    <mergeCell ref="A75:D75"/>
    <mergeCell ref="E75:H75"/>
    <mergeCell ref="I75:K75"/>
    <mergeCell ref="L75:O75"/>
    <mergeCell ref="P75:S75"/>
    <mergeCell ref="T75:W75"/>
    <mergeCell ref="X75:Z75"/>
    <mergeCell ref="AA75:AD75"/>
    <mergeCell ref="AA73:AC73"/>
    <mergeCell ref="AD73:AF73"/>
    <mergeCell ref="AV83:AW83"/>
    <mergeCell ref="AA83:AC83"/>
    <mergeCell ref="AD83:AF83"/>
    <mergeCell ref="AG83:AI83"/>
    <mergeCell ref="AJ83:AK83"/>
    <mergeCell ref="AL83:AN83"/>
    <mergeCell ref="AO83:AQ83"/>
    <mergeCell ref="T79:Z79"/>
    <mergeCell ref="AS73:AU73"/>
    <mergeCell ref="AV73:AW73"/>
    <mergeCell ref="AG73:AI73"/>
    <mergeCell ref="AJ73:AK73"/>
    <mergeCell ref="AL73:AN73"/>
    <mergeCell ref="AP73:AR73"/>
  </mergeCells>
  <phoneticPr fontId="2"/>
  <dataValidations count="14">
    <dataValidation type="list" allowBlank="1" showInputMessage="1" showErrorMessage="1" sqref="AQ28:AU28">
      <formula1>$BP$30:$BP$32</formula1>
    </dataValidation>
    <dataValidation type="list" allowBlank="1" showInputMessage="1" sqref="D39:H44">
      <formula1>$AZ$44:$AZ$61</formula1>
    </dataValidation>
    <dataValidation type="list" allowBlank="1" showInputMessage="1" sqref="D33:H38">
      <formula1>$AZ$30:$AZ$43</formula1>
    </dataValidation>
    <dataValidation type="list" allowBlank="1" sqref="AE26:AE27">
      <formula1>"27,28,29,30,31"</formula1>
    </dataValidation>
    <dataValidation type="list" allowBlank="1" sqref="M23:M24 AG26:AG27">
      <formula1>"1,2,3,4,5,6,7,8,9,10,11,12"</formula1>
    </dataValidation>
    <dataValidation type="list" allowBlank="1" showInputMessage="1" showErrorMessage="1" sqref="A23:E24">
      <formula1>"認定済,申請中"</formula1>
    </dataValidation>
    <dataValidation type="list" allowBlank="1" showInputMessage="1" showErrorMessage="1" sqref="AI26:AI27">
      <formula1>"1,2,3,4,5,6,7,8,9,10,11,12,13,14,15,16,17,18,19,20,21,22,23,24,25,26,27,28,29,30,31"</formula1>
    </dataValidation>
    <dataValidation type="list" allowBlank="1" showInputMessage="1" showErrorMessage="1" sqref="D53:H54">
      <formula1>$AZ$72:$AZ$76</formula1>
    </dataValidation>
    <dataValidation type="list" allowBlank="1" showInputMessage="1" showErrorMessage="1" sqref="D45 D47:H48">
      <formula1>$AZ$62:$AZ$67</formula1>
    </dataValidation>
    <dataValidation type="list" allowBlank="1" showInputMessage="1" showErrorMessage="1" sqref="D49:H52">
      <formula1>$AZ$68:$AZ$71</formula1>
    </dataValidation>
    <dataValidation type="list" allowBlank="1" showInputMessage="1" showErrorMessage="1" sqref="B56">
      <formula1>"サービス利用票別表,サービス提供票別表"</formula1>
    </dataValidation>
    <dataValidation type="list" allowBlank="1" showInputMessage="1" showErrorMessage="1" sqref="R28:Y28">
      <formula1>$BD$30:$BD$35</formula1>
    </dataValidation>
    <dataValidation type="list" allowBlank="1" sqref="K23:K24">
      <formula1>$BQ$30:$BQ$34</formula1>
    </dataValidation>
    <dataValidation type="list" errorStyle="information" allowBlank="1" sqref="B34:C34 A33:B33 A35:B35 B36:C36 A37:B37 B54:C54 A45:B45 B46:C46 A47:B47 B44:C44 A53:B53 B38:C38 A39:B39 B52:C52 A43:B43 B48:C48 A49:B49 B50:C50 A51:B51 B40:C40 B42:C42 A41:B41">
      <formula1>$BG$30:$BG$126</formula1>
    </dataValidation>
  </dataValidations>
  <pageMargins left="0.2" right="0.2" top="0.74803149606299213" bottom="0.56999999999999995" header="0.31496062992125984" footer="0.65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55"/>
  <sheetViews>
    <sheetView tabSelected="1" zoomScale="90" zoomScaleNormal="90" workbookViewId="0">
      <selection activeCell="D12" sqref="D12:H13"/>
    </sheetView>
  </sheetViews>
  <sheetFormatPr defaultColWidth="3" defaultRowHeight="12" x14ac:dyDescent="0.15"/>
  <cols>
    <col min="1" max="1" width="4" style="1" customWidth="1"/>
    <col min="2" max="2" width="3.125" style="1" customWidth="1"/>
    <col min="3" max="3" width="4.625" style="1" customWidth="1"/>
    <col min="4" max="13" width="3.125" style="1" customWidth="1"/>
    <col min="14" max="41" width="3" style="1" customWidth="1"/>
    <col min="42" max="42" width="2.5" style="1" customWidth="1"/>
    <col min="43" max="45" width="3" style="1" customWidth="1"/>
    <col min="46" max="46" width="1.75" style="1" customWidth="1"/>
    <col min="47" max="47" width="2" style="1" customWidth="1"/>
    <col min="48" max="49" width="2.25" style="1" customWidth="1"/>
    <col min="50" max="50" width="4.25" style="1" customWidth="1"/>
    <col min="51" max="51" width="0.375" style="1" hidden="1" customWidth="1"/>
    <col min="52" max="52" width="27.375" style="1" customWidth="1"/>
    <col min="53" max="53" width="9.375" style="1" customWidth="1"/>
    <col min="54" max="54" width="7.5" style="1" bestFit="1" customWidth="1"/>
    <col min="55" max="55" width="3" style="1"/>
    <col min="56" max="56" width="17.125" style="1" bestFit="1" customWidth="1"/>
    <col min="57" max="57" width="10" style="1" customWidth="1"/>
    <col min="58" max="58" width="3" style="1"/>
    <col min="59" max="59" width="8.5" style="1" customWidth="1"/>
    <col min="60" max="67" width="3" style="1"/>
    <col min="68" max="68" width="3.75" style="1" bestFit="1" customWidth="1"/>
    <col min="69" max="69" width="3.25" style="1" bestFit="1" customWidth="1"/>
    <col min="70" max="16384" width="3" style="1"/>
  </cols>
  <sheetData>
    <row r="1" spans="1:69" ht="7.5" customHeight="1" x14ac:dyDescent="0.15"/>
    <row r="2" spans="1:69" ht="9.75" customHeight="1" x14ac:dyDescent="0.15">
      <c r="A2" s="468" t="s">
        <v>6</v>
      </c>
      <c r="B2" s="469"/>
      <c r="C2" s="469"/>
      <c r="D2" s="469"/>
      <c r="E2" s="470"/>
      <c r="F2" s="55"/>
      <c r="G2" s="55"/>
      <c r="H2" s="55"/>
      <c r="I2" s="474" t="s">
        <v>1</v>
      </c>
      <c r="J2" s="474"/>
      <c r="K2" s="475">
        <v>29</v>
      </c>
      <c r="L2" s="459" t="s">
        <v>2</v>
      </c>
      <c r="M2" s="475">
        <v>4</v>
      </c>
      <c r="N2" s="459" t="s">
        <v>0</v>
      </c>
      <c r="O2" s="459" t="s">
        <v>3</v>
      </c>
      <c r="P2" s="460" t="s">
        <v>190</v>
      </c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397" t="s">
        <v>13</v>
      </c>
      <c r="AI2" s="397"/>
      <c r="AJ2" s="397"/>
      <c r="AK2" s="397"/>
      <c r="AL2" s="397"/>
      <c r="AM2" s="397"/>
      <c r="AN2" s="397"/>
      <c r="AO2" s="397"/>
      <c r="AP2" s="397"/>
      <c r="AQ2" s="55"/>
      <c r="AR2" s="55"/>
      <c r="AS2" s="55"/>
      <c r="AT2" s="55"/>
      <c r="AU2" s="55"/>
    </row>
    <row r="3" spans="1:69" ht="9.75" customHeight="1" x14ac:dyDescent="0.15">
      <c r="A3" s="471"/>
      <c r="B3" s="472"/>
      <c r="C3" s="472"/>
      <c r="D3" s="472"/>
      <c r="E3" s="473"/>
      <c r="F3" s="55"/>
      <c r="G3" s="55"/>
      <c r="H3" s="55"/>
      <c r="I3" s="474"/>
      <c r="J3" s="474"/>
      <c r="K3" s="475"/>
      <c r="L3" s="459"/>
      <c r="M3" s="475"/>
      <c r="N3" s="459"/>
      <c r="O3" s="459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397"/>
      <c r="AI3" s="397"/>
      <c r="AJ3" s="397"/>
      <c r="AK3" s="397"/>
      <c r="AL3" s="397"/>
      <c r="AM3" s="397"/>
      <c r="AN3" s="397"/>
      <c r="AO3" s="397"/>
      <c r="AP3" s="397"/>
      <c r="AQ3" s="55"/>
      <c r="AR3" s="55"/>
      <c r="AS3" s="55"/>
      <c r="AT3" s="55"/>
      <c r="AU3" s="55"/>
    </row>
    <row r="4" spans="1:69" ht="8.25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</row>
    <row r="5" spans="1:69" customFormat="1" ht="18" customHeight="1" x14ac:dyDescent="0.15">
      <c r="A5" s="436" t="s">
        <v>12</v>
      </c>
      <c r="B5" s="461"/>
      <c r="C5" s="462"/>
      <c r="D5" s="466"/>
      <c r="E5" s="446"/>
      <c r="F5" s="446"/>
      <c r="G5" s="446"/>
      <c r="H5" s="446"/>
      <c r="I5" s="446"/>
      <c r="J5" s="446"/>
      <c r="K5" s="446"/>
      <c r="L5" s="446"/>
      <c r="M5" s="448"/>
      <c r="N5" s="450" t="s">
        <v>14</v>
      </c>
      <c r="O5" s="437"/>
      <c r="P5" s="437"/>
      <c r="Q5" s="451"/>
      <c r="R5" s="453"/>
      <c r="S5" s="454"/>
      <c r="T5" s="454"/>
      <c r="U5" s="454"/>
      <c r="V5" s="454"/>
      <c r="W5" s="454"/>
      <c r="X5" s="454"/>
      <c r="Y5" s="455"/>
      <c r="Z5" s="436" t="s">
        <v>7</v>
      </c>
      <c r="AA5" s="437"/>
      <c r="AB5" s="437"/>
      <c r="AC5" s="437"/>
      <c r="AD5" s="440" t="s">
        <v>15</v>
      </c>
      <c r="AE5" s="442">
        <v>28</v>
      </c>
      <c r="AF5" s="444" t="s">
        <v>16</v>
      </c>
      <c r="AG5" s="442">
        <v>3</v>
      </c>
      <c r="AH5" s="444" t="s">
        <v>17</v>
      </c>
      <c r="AI5" s="476">
        <v>1</v>
      </c>
      <c r="AJ5" s="478" t="s">
        <v>18</v>
      </c>
      <c r="AK5" s="436" t="s">
        <v>19</v>
      </c>
      <c r="AL5" s="437"/>
      <c r="AM5" s="437"/>
      <c r="AN5" s="437"/>
      <c r="AO5" s="480"/>
      <c r="AP5" s="481"/>
      <c r="AQ5" s="481"/>
      <c r="AR5" s="481"/>
      <c r="AS5" s="481"/>
      <c r="AT5" s="481"/>
      <c r="AU5" s="482"/>
    </row>
    <row r="6" spans="1:69" customFormat="1" ht="18.75" customHeight="1" x14ac:dyDescent="0.15">
      <c r="A6" s="463"/>
      <c r="B6" s="464"/>
      <c r="C6" s="465"/>
      <c r="D6" s="467"/>
      <c r="E6" s="447"/>
      <c r="F6" s="447"/>
      <c r="G6" s="447"/>
      <c r="H6" s="447"/>
      <c r="I6" s="447"/>
      <c r="J6" s="447"/>
      <c r="K6" s="447"/>
      <c r="L6" s="447"/>
      <c r="M6" s="449"/>
      <c r="N6" s="438"/>
      <c r="O6" s="439"/>
      <c r="P6" s="439"/>
      <c r="Q6" s="452"/>
      <c r="R6" s="456"/>
      <c r="S6" s="457"/>
      <c r="T6" s="457"/>
      <c r="U6" s="457"/>
      <c r="V6" s="457"/>
      <c r="W6" s="457"/>
      <c r="X6" s="457"/>
      <c r="Y6" s="458"/>
      <c r="Z6" s="438"/>
      <c r="AA6" s="439"/>
      <c r="AB6" s="439"/>
      <c r="AC6" s="439"/>
      <c r="AD6" s="441"/>
      <c r="AE6" s="443"/>
      <c r="AF6" s="445"/>
      <c r="AG6" s="443"/>
      <c r="AH6" s="445"/>
      <c r="AI6" s="477"/>
      <c r="AJ6" s="479"/>
      <c r="AK6" s="438"/>
      <c r="AL6" s="439"/>
      <c r="AM6" s="439"/>
      <c r="AN6" s="439"/>
      <c r="AO6" s="483"/>
      <c r="AP6" s="484"/>
      <c r="AQ6" s="484"/>
      <c r="AR6" s="484"/>
      <c r="AS6" s="484"/>
      <c r="AT6" s="484"/>
      <c r="AU6" s="485"/>
    </row>
    <row r="7" spans="1:69" customFormat="1" ht="36" customHeight="1" x14ac:dyDescent="0.15">
      <c r="A7" s="410" t="s">
        <v>20</v>
      </c>
      <c r="B7" s="411"/>
      <c r="C7" s="412"/>
      <c r="D7" s="56"/>
      <c r="E7" s="57"/>
      <c r="F7" s="57"/>
      <c r="G7" s="57"/>
      <c r="H7" s="57"/>
      <c r="I7" s="57"/>
      <c r="J7" s="57"/>
      <c r="K7" s="57"/>
      <c r="L7" s="57"/>
      <c r="M7" s="58"/>
      <c r="N7" s="424" t="s">
        <v>21</v>
      </c>
      <c r="O7" s="425"/>
      <c r="P7" s="425"/>
      <c r="Q7" s="426"/>
      <c r="R7" s="427" t="s">
        <v>37</v>
      </c>
      <c r="S7" s="428"/>
      <c r="T7" s="428"/>
      <c r="U7" s="428"/>
      <c r="V7" s="428"/>
      <c r="W7" s="428"/>
      <c r="X7" s="428"/>
      <c r="Y7" s="429"/>
      <c r="Z7" s="430" t="s">
        <v>22</v>
      </c>
      <c r="AA7" s="431"/>
      <c r="AB7" s="431"/>
      <c r="AC7" s="432"/>
      <c r="AD7" s="433"/>
      <c r="AE7" s="434"/>
      <c r="AF7" s="434"/>
      <c r="AG7" s="434"/>
      <c r="AH7" s="434"/>
      <c r="AI7" s="434"/>
      <c r="AJ7" s="434"/>
      <c r="AK7" s="435"/>
      <c r="AL7" s="435"/>
      <c r="AM7" s="435"/>
      <c r="AN7" s="435"/>
      <c r="AO7" s="208" t="s">
        <v>187</v>
      </c>
      <c r="AP7" s="210"/>
      <c r="AQ7" s="407">
        <v>90</v>
      </c>
      <c r="AR7" s="408"/>
      <c r="AS7" s="408"/>
      <c r="AT7" s="408"/>
      <c r="AU7" s="409"/>
    </row>
    <row r="8" spans="1:69" customFormat="1" ht="35.25" customHeight="1" x14ac:dyDescent="0.15">
      <c r="A8" s="410" t="s">
        <v>23</v>
      </c>
      <c r="B8" s="411"/>
      <c r="C8" s="412"/>
      <c r="D8" s="413"/>
      <c r="E8" s="414"/>
      <c r="F8" s="414"/>
      <c r="G8" s="414"/>
      <c r="H8" s="414"/>
      <c r="I8" s="415"/>
      <c r="J8" s="415"/>
      <c r="K8" s="415"/>
      <c r="L8" s="415"/>
      <c r="M8" s="416"/>
      <c r="N8" s="410" t="s">
        <v>24</v>
      </c>
      <c r="O8" s="411"/>
      <c r="P8" s="411"/>
      <c r="Q8" s="412"/>
      <c r="R8" s="417">
        <f>VLOOKUP(R7,BD9:BE14,2,FALSE)</f>
        <v>50030</v>
      </c>
      <c r="S8" s="418"/>
      <c r="T8" s="418"/>
      <c r="U8" s="418"/>
      <c r="V8" s="418"/>
      <c r="W8" s="418"/>
      <c r="X8" s="418"/>
      <c r="Y8" s="419"/>
      <c r="Z8" s="420" t="s">
        <v>25</v>
      </c>
      <c r="AA8" s="421"/>
      <c r="AB8" s="421"/>
      <c r="AC8" s="422"/>
      <c r="AD8" s="413"/>
      <c r="AE8" s="414"/>
      <c r="AF8" s="414"/>
      <c r="AG8" s="414"/>
      <c r="AH8" s="414"/>
      <c r="AI8" s="414"/>
      <c r="AJ8" s="414"/>
      <c r="AK8" s="414"/>
      <c r="AL8" s="414"/>
      <c r="AM8" s="414"/>
      <c r="AN8" s="423"/>
      <c r="AO8" s="59"/>
      <c r="AP8" s="59"/>
      <c r="AQ8" s="59"/>
      <c r="AR8" s="59"/>
      <c r="AS8" s="59"/>
      <c r="AT8" s="59"/>
      <c r="AU8" s="59"/>
      <c r="AZ8" s="43" t="s">
        <v>8</v>
      </c>
      <c r="BA8" s="44" t="s">
        <v>31</v>
      </c>
      <c r="BB8" s="45" t="s">
        <v>32</v>
      </c>
      <c r="BD8" s="4" t="s">
        <v>33</v>
      </c>
      <c r="BE8" s="7" t="s">
        <v>24</v>
      </c>
      <c r="BG8" s="4" t="s">
        <v>35</v>
      </c>
    </row>
    <row r="9" spans="1:69" ht="10.5" customHeight="1" thickBo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122"/>
      <c r="AZ9" s="60"/>
      <c r="BA9" s="61"/>
      <c r="BB9" s="62"/>
      <c r="BC9" s="63"/>
      <c r="BD9" s="6"/>
      <c r="BE9" s="6"/>
      <c r="BG9" s="4"/>
      <c r="BP9" s="1">
        <v>90</v>
      </c>
      <c r="BQ9" s="1">
        <v>27</v>
      </c>
    </row>
    <row r="10" spans="1:69" ht="18" customHeight="1" thickBot="1" x14ac:dyDescent="0.2">
      <c r="A10" s="393" t="s">
        <v>30</v>
      </c>
      <c r="B10" s="394"/>
      <c r="C10" s="395"/>
      <c r="D10" s="399" t="s">
        <v>8</v>
      </c>
      <c r="E10" s="399"/>
      <c r="F10" s="399"/>
      <c r="G10" s="399"/>
      <c r="H10" s="399"/>
      <c r="I10" s="401" t="s">
        <v>14</v>
      </c>
      <c r="J10" s="394"/>
      <c r="K10" s="394"/>
      <c r="L10" s="394"/>
      <c r="M10" s="395"/>
      <c r="N10" s="64" t="s">
        <v>4</v>
      </c>
      <c r="O10" s="65">
        <v>1</v>
      </c>
      <c r="P10" s="66">
        <v>2</v>
      </c>
      <c r="Q10" s="66">
        <v>3</v>
      </c>
      <c r="R10" s="66">
        <v>4</v>
      </c>
      <c r="S10" s="66">
        <v>5</v>
      </c>
      <c r="T10" s="66">
        <v>6</v>
      </c>
      <c r="U10" s="66">
        <v>7</v>
      </c>
      <c r="V10" s="66">
        <v>8</v>
      </c>
      <c r="W10" s="66">
        <v>9</v>
      </c>
      <c r="X10" s="66">
        <v>10</v>
      </c>
      <c r="Y10" s="66">
        <v>11</v>
      </c>
      <c r="Z10" s="66">
        <v>12</v>
      </c>
      <c r="AA10" s="66">
        <v>13</v>
      </c>
      <c r="AB10" s="66">
        <v>14</v>
      </c>
      <c r="AC10" s="66">
        <v>15</v>
      </c>
      <c r="AD10" s="66">
        <v>16</v>
      </c>
      <c r="AE10" s="66">
        <v>17</v>
      </c>
      <c r="AF10" s="66">
        <v>18</v>
      </c>
      <c r="AG10" s="66">
        <v>19</v>
      </c>
      <c r="AH10" s="66">
        <v>20</v>
      </c>
      <c r="AI10" s="66">
        <v>21</v>
      </c>
      <c r="AJ10" s="66">
        <v>22</v>
      </c>
      <c r="AK10" s="66">
        <v>23</v>
      </c>
      <c r="AL10" s="66">
        <v>24</v>
      </c>
      <c r="AM10" s="66">
        <v>25</v>
      </c>
      <c r="AN10" s="66">
        <v>26</v>
      </c>
      <c r="AO10" s="66">
        <v>27</v>
      </c>
      <c r="AP10" s="66">
        <v>28</v>
      </c>
      <c r="AQ10" s="66">
        <v>29</v>
      </c>
      <c r="AR10" s="66">
        <v>30</v>
      </c>
      <c r="AS10" s="67">
        <v>31</v>
      </c>
      <c r="AT10" s="403" t="s">
        <v>9</v>
      </c>
      <c r="AU10" s="404"/>
      <c r="AV10" s="123"/>
      <c r="AY10" s="1" t="s">
        <v>26</v>
      </c>
      <c r="AZ10" s="68" t="s">
        <v>100</v>
      </c>
      <c r="BA10" s="69">
        <v>0</v>
      </c>
      <c r="BB10" s="70">
        <v>0</v>
      </c>
      <c r="BC10" s="63"/>
      <c r="BD10" s="6" t="s">
        <v>37</v>
      </c>
      <c r="BE10" s="6">
        <v>50030</v>
      </c>
      <c r="BG10" s="8">
        <v>0</v>
      </c>
      <c r="BP10" s="1">
        <v>80</v>
      </c>
      <c r="BQ10" s="1">
        <v>28</v>
      </c>
    </row>
    <row r="11" spans="1:69" ht="18" customHeight="1" x14ac:dyDescent="0.15">
      <c r="A11" s="396"/>
      <c r="B11" s="397"/>
      <c r="C11" s="398"/>
      <c r="D11" s="400"/>
      <c r="E11" s="400"/>
      <c r="F11" s="400"/>
      <c r="G11" s="400"/>
      <c r="H11" s="400"/>
      <c r="I11" s="402"/>
      <c r="J11" s="397"/>
      <c r="K11" s="397"/>
      <c r="L11" s="397"/>
      <c r="M11" s="398"/>
      <c r="N11" s="27" t="s">
        <v>10</v>
      </c>
      <c r="O11" s="11" t="s">
        <v>39</v>
      </c>
      <c r="P11" s="12" t="s">
        <v>40</v>
      </c>
      <c r="Q11" s="12" t="s">
        <v>41</v>
      </c>
      <c r="R11" s="12" t="s">
        <v>42</v>
      </c>
      <c r="S11" s="12" t="s">
        <v>43</v>
      </c>
      <c r="T11" s="12" t="s">
        <v>44</v>
      </c>
      <c r="U11" s="12" t="s">
        <v>45</v>
      </c>
      <c r="V11" s="12" t="s">
        <v>46</v>
      </c>
      <c r="W11" s="12" t="s">
        <v>47</v>
      </c>
      <c r="X11" s="12" t="s">
        <v>48</v>
      </c>
      <c r="Y11" s="12" t="s">
        <v>49</v>
      </c>
      <c r="Z11" s="12" t="s">
        <v>43</v>
      </c>
      <c r="AA11" s="12" t="s">
        <v>44</v>
      </c>
      <c r="AB11" s="12" t="s">
        <v>45</v>
      </c>
      <c r="AC11" s="12" t="s">
        <v>46</v>
      </c>
      <c r="AD11" s="12" t="s">
        <v>47</v>
      </c>
      <c r="AE11" s="12" t="s">
        <v>48</v>
      </c>
      <c r="AF11" s="12" t="s">
        <v>49</v>
      </c>
      <c r="AG11" s="12" t="s">
        <v>43</v>
      </c>
      <c r="AH11" s="12" t="s">
        <v>44</v>
      </c>
      <c r="AI11" s="12" t="s">
        <v>45</v>
      </c>
      <c r="AJ11" s="12" t="s">
        <v>46</v>
      </c>
      <c r="AK11" s="12" t="s">
        <v>47</v>
      </c>
      <c r="AL11" s="12" t="s">
        <v>48</v>
      </c>
      <c r="AM11" s="12" t="s">
        <v>49</v>
      </c>
      <c r="AN11" s="12" t="s">
        <v>43</v>
      </c>
      <c r="AO11" s="12" t="s">
        <v>44</v>
      </c>
      <c r="AP11" s="12" t="s">
        <v>45</v>
      </c>
      <c r="AQ11" s="12" t="s">
        <v>46</v>
      </c>
      <c r="AR11" s="12" t="s">
        <v>47</v>
      </c>
      <c r="AS11" s="13" t="s">
        <v>41</v>
      </c>
      <c r="AT11" s="405"/>
      <c r="AU11" s="406"/>
      <c r="AV11" s="123"/>
      <c r="AX11" s="1">
        <v>1</v>
      </c>
      <c r="AY11" s="1" t="s">
        <v>27</v>
      </c>
      <c r="AZ11" s="71" t="s">
        <v>191</v>
      </c>
      <c r="BA11" s="115" t="s">
        <v>230</v>
      </c>
      <c r="BB11" s="72">
        <v>1168</v>
      </c>
      <c r="BC11" s="63"/>
      <c r="BD11" s="6" t="s">
        <v>38</v>
      </c>
      <c r="BE11" s="6">
        <v>104730</v>
      </c>
      <c r="BG11" s="8">
        <v>1.0416666666666666E-2</v>
      </c>
      <c r="BL11" s="1" t="str">
        <f t="shared" ref="BL11:BL22" si="0">"A1"&amp;BA11</f>
        <v>A1A21111</v>
      </c>
      <c r="BP11" s="1">
        <v>70</v>
      </c>
      <c r="BQ11" s="1">
        <v>29</v>
      </c>
    </row>
    <row r="12" spans="1:69" ht="15.95" customHeight="1" x14ac:dyDescent="0.15">
      <c r="A12" s="352">
        <v>0.375</v>
      </c>
      <c r="B12" s="353"/>
      <c r="C12" s="73" t="s">
        <v>102</v>
      </c>
      <c r="D12" s="388"/>
      <c r="E12" s="388"/>
      <c r="F12" s="388"/>
      <c r="G12" s="388"/>
      <c r="H12" s="389"/>
      <c r="I12" s="392"/>
      <c r="J12" s="392"/>
      <c r="K12" s="392"/>
      <c r="L12" s="392"/>
      <c r="M12" s="392"/>
      <c r="N12" s="119" t="s">
        <v>185</v>
      </c>
      <c r="O12" s="134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6"/>
      <c r="AT12" s="137">
        <f t="shared" ref="AT12:AT33" si="1">SUM(O12:AS12)</f>
        <v>0</v>
      </c>
      <c r="AU12" s="138"/>
      <c r="AV12" s="120"/>
      <c r="AX12" s="1">
        <v>2</v>
      </c>
      <c r="AY12" s="1" t="s">
        <v>28</v>
      </c>
      <c r="AZ12" s="74" t="s">
        <v>192</v>
      </c>
      <c r="BA12" s="116" t="s">
        <v>231</v>
      </c>
      <c r="BB12" s="75">
        <v>818</v>
      </c>
      <c r="BC12" s="63"/>
      <c r="BD12" s="6" t="s">
        <v>26</v>
      </c>
      <c r="BE12" s="6">
        <v>50030</v>
      </c>
      <c r="BG12" s="8">
        <v>2.0833333333333301E-2</v>
      </c>
      <c r="BL12" s="1" t="str">
        <f t="shared" si="0"/>
        <v>A1A21113</v>
      </c>
      <c r="BQ12" s="1">
        <v>30</v>
      </c>
    </row>
    <row r="13" spans="1:69" ht="15.95" customHeight="1" x14ac:dyDescent="0.15">
      <c r="A13" s="76"/>
      <c r="B13" s="359">
        <v>0.4375</v>
      </c>
      <c r="C13" s="360"/>
      <c r="D13" s="390"/>
      <c r="E13" s="390"/>
      <c r="F13" s="390"/>
      <c r="G13" s="390"/>
      <c r="H13" s="391"/>
      <c r="I13" s="392"/>
      <c r="J13" s="392"/>
      <c r="K13" s="392"/>
      <c r="L13" s="392"/>
      <c r="M13" s="392"/>
      <c r="N13" s="119" t="s">
        <v>11</v>
      </c>
      <c r="O13" s="128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30"/>
      <c r="AT13" s="137">
        <f t="shared" si="1"/>
        <v>0</v>
      </c>
      <c r="AU13" s="126"/>
      <c r="AV13" s="121"/>
      <c r="AX13" s="1">
        <v>3</v>
      </c>
      <c r="AZ13" s="74" t="s">
        <v>193</v>
      </c>
      <c r="BA13" s="116" t="s">
        <v>232</v>
      </c>
      <c r="BB13" s="77">
        <v>1051</v>
      </c>
      <c r="BC13" s="63"/>
      <c r="BD13" s="6" t="s">
        <v>27</v>
      </c>
      <c r="BE13" s="6">
        <v>104730</v>
      </c>
      <c r="BG13" s="8">
        <v>3.125E-2</v>
      </c>
      <c r="BL13" s="1" t="str">
        <f t="shared" si="0"/>
        <v>A1A21114</v>
      </c>
      <c r="BQ13" s="1">
        <v>31</v>
      </c>
    </row>
    <row r="14" spans="1:69" ht="15.95" customHeight="1" x14ac:dyDescent="0.15">
      <c r="A14" s="352"/>
      <c r="B14" s="353"/>
      <c r="C14" s="73" t="s">
        <v>102</v>
      </c>
      <c r="D14" s="388"/>
      <c r="E14" s="388"/>
      <c r="F14" s="388"/>
      <c r="G14" s="388"/>
      <c r="H14" s="389"/>
      <c r="I14" s="392"/>
      <c r="J14" s="392"/>
      <c r="K14" s="392"/>
      <c r="L14" s="392"/>
      <c r="M14" s="392"/>
      <c r="N14" s="119" t="s">
        <v>185</v>
      </c>
      <c r="O14" s="134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37">
        <f t="shared" si="1"/>
        <v>0</v>
      </c>
      <c r="AU14" s="139"/>
      <c r="AV14" s="121"/>
      <c r="AX14" s="1">
        <v>4</v>
      </c>
      <c r="AZ14" s="74" t="s">
        <v>194</v>
      </c>
      <c r="BA14" s="116" t="s">
        <v>233</v>
      </c>
      <c r="BB14" s="78">
        <v>736</v>
      </c>
      <c r="BC14" s="63"/>
      <c r="BD14" s="6" t="s">
        <v>29</v>
      </c>
      <c r="BE14" s="5" t="s">
        <v>34</v>
      </c>
      <c r="BG14" s="8">
        <v>4.1666666666666699E-2</v>
      </c>
      <c r="BL14" s="1" t="str">
        <f t="shared" si="0"/>
        <v>A1A21115</v>
      </c>
    </row>
    <row r="15" spans="1:69" ht="15.95" customHeight="1" x14ac:dyDescent="0.15">
      <c r="A15" s="76"/>
      <c r="B15" s="359"/>
      <c r="C15" s="360"/>
      <c r="D15" s="390"/>
      <c r="E15" s="390"/>
      <c r="F15" s="390"/>
      <c r="G15" s="390"/>
      <c r="H15" s="391"/>
      <c r="I15" s="392"/>
      <c r="J15" s="392"/>
      <c r="K15" s="392"/>
      <c r="L15" s="392"/>
      <c r="M15" s="392"/>
      <c r="N15" s="119" t="s">
        <v>11</v>
      </c>
      <c r="O15" s="128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30"/>
      <c r="AT15" s="137">
        <f t="shared" si="1"/>
        <v>0</v>
      </c>
      <c r="AU15" s="126"/>
      <c r="AV15" s="121"/>
      <c r="AX15" s="1">
        <v>5</v>
      </c>
      <c r="AZ15" s="74" t="s">
        <v>195</v>
      </c>
      <c r="BA15" s="116" t="s">
        <v>234</v>
      </c>
      <c r="BB15" s="77">
        <v>2335</v>
      </c>
      <c r="BC15" s="63"/>
      <c r="BG15" s="8">
        <v>5.2083333333333301E-2</v>
      </c>
      <c r="BL15" s="1" t="str">
        <f t="shared" si="0"/>
        <v>A1A21211</v>
      </c>
    </row>
    <row r="16" spans="1:69" ht="15.95" customHeight="1" x14ac:dyDescent="0.15">
      <c r="A16" s="352"/>
      <c r="B16" s="353"/>
      <c r="C16" s="73" t="s">
        <v>102</v>
      </c>
      <c r="D16" s="388"/>
      <c r="E16" s="388"/>
      <c r="F16" s="388"/>
      <c r="G16" s="388"/>
      <c r="H16" s="389"/>
      <c r="I16" s="392"/>
      <c r="J16" s="392"/>
      <c r="K16" s="392"/>
      <c r="L16" s="392"/>
      <c r="M16" s="392"/>
      <c r="N16" s="119" t="s">
        <v>185</v>
      </c>
      <c r="O16" s="134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6"/>
      <c r="AT16" s="137">
        <f t="shared" si="1"/>
        <v>0</v>
      </c>
      <c r="AU16" s="138"/>
      <c r="AV16" s="120"/>
      <c r="AX16" s="1">
        <v>6</v>
      </c>
      <c r="AZ16" s="74" t="s">
        <v>196</v>
      </c>
      <c r="BA16" s="116" t="s">
        <v>235</v>
      </c>
      <c r="BB16" s="75">
        <v>1635</v>
      </c>
      <c r="BC16" s="63"/>
      <c r="BG16" s="8">
        <v>6.25E-2</v>
      </c>
      <c r="BL16" s="1" t="str">
        <f t="shared" si="0"/>
        <v>A1A21213</v>
      </c>
    </row>
    <row r="17" spans="1:64" ht="15.95" customHeight="1" x14ac:dyDescent="0.15">
      <c r="A17" s="76"/>
      <c r="B17" s="359"/>
      <c r="C17" s="360"/>
      <c r="D17" s="390"/>
      <c r="E17" s="390"/>
      <c r="F17" s="390"/>
      <c r="G17" s="390"/>
      <c r="H17" s="391"/>
      <c r="I17" s="392"/>
      <c r="J17" s="392"/>
      <c r="K17" s="392"/>
      <c r="L17" s="392"/>
      <c r="M17" s="392"/>
      <c r="N17" s="119" t="s">
        <v>11</v>
      </c>
      <c r="O17" s="128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30"/>
      <c r="AT17" s="137">
        <f t="shared" si="1"/>
        <v>0</v>
      </c>
      <c r="AU17" s="126"/>
      <c r="AV17" s="121"/>
      <c r="AX17" s="1">
        <v>7</v>
      </c>
      <c r="AZ17" s="74" t="s">
        <v>197</v>
      </c>
      <c r="BA17" s="116" t="s">
        <v>236</v>
      </c>
      <c r="BB17" s="77">
        <v>2102</v>
      </c>
      <c r="BC17" s="63"/>
      <c r="BG17" s="8">
        <v>7.2916666666666699E-2</v>
      </c>
      <c r="BL17" s="1" t="str">
        <f t="shared" si="0"/>
        <v>A1A21214</v>
      </c>
    </row>
    <row r="18" spans="1:64" ht="15.95" customHeight="1" x14ac:dyDescent="0.15">
      <c r="A18" s="352"/>
      <c r="B18" s="353"/>
      <c r="C18" s="73" t="s">
        <v>102</v>
      </c>
      <c r="D18" s="380" t="s">
        <v>273</v>
      </c>
      <c r="E18" s="380"/>
      <c r="F18" s="380"/>
      <c r="G18" s="380"/>
      <c r="H18" s="381"/>
      <c r="I18" s="384"/>
      <c r="J18" s="384"/>
      <c r="K18" s="384"/>
      <c r="L18" s="384"/>
      <c r="M18" s="384"/>
      <c r="N18" s="119" t="s">
        <v>185</v>
      </c>
      <c r="O18" s="134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6"/>
      <c r="AT18" s="137">
        <f t="shared" si="1"/>
        <v>0</v>
      </c>
      <c r="AU18" s="139"/>
      <c r="AV18" s="121"/>
      <c r="AX18" s="1">
        <v>8</v>
      </c>
      <c r="AZ18" s="74" t="s">
        <v>198</v>
      </c>
      <c r="BA18" s="116" t="s">
        <v>237</v>
      </c>
      <c r="BB18" s="77">
        <v>1472</v>
      </c>
      <c r="BC18" s="63"/>
      <c r="BG18" s="8">
        <v>8.3333333333333301E-2</v>
      </c>
      <c r="BL18" s="1" t="str">
        <f t="shared" si="0"/>
        <v>A1A21215</v>
      </c>
    </row>
    <row r="19" spans="1:64" ht="15.95" customHeight="1" x14ac:dyDescent="0.15">
      <c r="A19" s="76"/>
      <c r="B19" s="359"/>
      <c r="C19" s="360"/>
      <c r="D19" s="382"/>
      <c r="E19" s="382"/>
      <c r="F19" s="382"/>
      <c r="G19" s="382"/>
      <c r="H19" s="383"/>
      <c r="I19" s="384"/>
      <c r="J19" s="384"/>
      <c r="K19" s="384"/>
      <c r="L19" s="384"/>
      <c r="M19" s="384"/>
      <c r="N19" s="119" t="s">
        <v>11</v>
      </c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30"/>
      <c r="AT19" s="137">
        <f t="shared" si="1"/>
        <v>0</v>
      </c>
      <c r="AU19" s="126"/>
      <c r="AV19" s="121"/>
      <c r="AX19" s="1">
        <v>9</v>
      </c>
      <c r="AZ19" s="74" t="s">
        <v>199</v>
      </c>
      <c r="BA19" s="116" t="s">
        <v>238</v>
      </c>
      <c r="BB19" s="77">
        <v>3704</v>
      </c>
      <c r="BC19" s="63"/>
      <c r="BG19" s="8">
        <v>9.375E-2</v>
      </c>
      <c r="BL19" s="1" t="str">
        <f t="shared" si="0"/>
        <v>A1A21321</v>
      </c>
    </row>
    <row r="20" spans="1:64" ht="15.95" customHeight="1" x14ac:dyDescent="0.15">
      <c r="A20" s="352"/>
      <c r="B20" s="353"/>
      <c r="C20" s="73" t="s">
        <v>102</v>
      </c>
      <c r="D20" s="380"/>
      <c r="E20" s="380"/>
      <c r="F20" s="380"/>
      <c r="G20" s="380"/>
      <c r="H20" s="381"/>
      <c r="I20" s="384"/>
      <c r="J20" s="384"/>
      <c r="K20" s="384"/>
      <c r="L20" s="384"/>
      <c r="M20" s="384"/>
      <c r="N20" s="119" t="s">
        <v>185</v>
      </c>
      <c r="O20" s="134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6"/>
      <c r="AT20" s="137">
        <f t="shared" si="1"/>
        <v>0</v>
      </c>
      <c r="AU20" s="138"/>
      <c r="AV20" s="120"/>
      <c r="AX20" s="1">
        <v>10</v>
      </c>
      <c r="AZ20" s="74" t="s">
        <v>200</v>
      </c>
      <c r="BA20" s="116" t="s">
        <v>239</v>
      </c>
      <c r="BB20" s="75">
        <v>2593</v>
      </c>
      <c r="BC20" s="63"/>
      <c r="BG20" s="8">
        <v>0.104166666666667</v>
      </c>
      <c r="BL20" s="1" t="str">
        <f t="shared" si="0"/>
        <v>A1A21323</v>
      </c>
    </row>
    <row r="21" spans="1:64" ht="15.95" customHeight="1" x14ac:dyDescent="0.15">
      <c r="A21" s="76"/>
      <c r="B21" s="359"/>
      <c r="C21" s="360"/>
      <c r="D21" s="382"/>
      <c r="E21" s="382"/>
      <c r="F21" s="382"/>
      <c r="G21" s="382"/>
      <c r="H21" s="383"/>
      <c r="I21" s="384"/>
      <c r="J21" s="384"/>
      <c r="K21" s="384"/>
      <c r="L21" s="384"/>
      <c r="M21" s="384"/>
      <c r="N21" s="119" t="s">
        <v>11</v>
      </c>
      <c r="O21" s="128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30"/>
      <c r="AT21" s="137">
        <f t="shared" si="1"/>
        <v>0</v>
      </c>
      <c r="AU21" s="126"/>
      <c r="AV21" s="121"/>
      <c r="AX21" s="1">
        <v>11</v>
      </c>
      <c r="AZ21" s="79" t="s">
        <v>201</v>
      </c>
      <c r="BA21" s="116" t="s">
        <v>240</v>
      </c>
      <c r="BB21" s="77">
        <v>3334</v>
      </c>
      <c r="BC21" s="63"/>
      <c r="BG21" s="8">
        <v>0.114583333333333</v>
      </c>
      <c r="BL21" s="1" t="str">
        <f t="shared" si="0"/>
        <v>A1A21324</v>
      </c>
    </row>
    <row r="22" spans="1:64" ht="15.95" customHeight="1" x14ac:dyDescent="0.15">
      <c r="A22" s="352"/>
      <c r="B22" s="353"/>
      <c r="C22" s="73" t="s">
        <v>102</v>
      </c>
      <c r="D22" s="380"/>
      <c r="E22" s="380"/>
      <c r="F22" s="380"/>
      <c r="G22" s="380"/>
      <c r="H22" s="381"/>
      <c r="I22" s="384"/>
      <c r="J22" s="384"/>
      <c r="K22" s="384"/>
      <c r="L22" s="384"/>
      <c r="M22" s="384"/>
      <c r="N22" s="119" t="s">
        <v>185</v>
      </c>
      <c r="O22" s="134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6"/>
      <c r="AT22" s="137">
        <f t="shared" si="1"/>
        <v>0</v>
      </c>
      <c r="AU22" s="138"/>
      <c r="AV22" s="120"/>
      <c r="AX22" s="1">
        <v>12</v>
      </c>
      <c r="AZ22" s="79" t="s">
        <v>202</v>
      </c>
      <c r="BA22" s="116" t="s">
        <v>241</v>
      </c>
      <c r="BB22" s="77">
        <v>2334</v>
      </c>
      <c r="BC22" s="63"/>
      <c r="BG22" s="8">
        <v>0.125</v>
      </c>
      <c r="BL22" s="1" t="str">
        <f t="shared" si="0"/>
        <v>A1A21325</v>
      </c>
    </row>
    <row r="23" spans="1:64" ht="15.95" customHeight="1" x14ac:dyDescent="0.15">
      <c r="A23" s="76"/>
      <c r="B23" s="359"/>
      <c r="C23" s="360"/>
      <c r="D23" s="382"/>
      <c r="E23" s="382"/>
      <c r="F23" s="382"/>
      <c r="G23" s="382"/>
      <c r="H23" s="383"/>
      <c r="I23" s="384"/>
      <c r="J23" s="384"/>
      <c r="K23" s="384"/>
      <c r="L23" s="384"/>
      <c r="M23" s="384"/>
      <c r="N23" s="119" t="s">
        <v>11</v>
      </c>
      <c r="O23" s="128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30"/>
      <c r="AT23" s="137">
        <f t="shared" si="1"/>
        <v>0</v>
      </c>
      <c r="AU23" s="126"/>
      <c r="AV23" s="121"/>
      <c r="AZ23" s="80"/>
      <c r="BA23" s="81"/>
      <c r="BB23" s="82"/>
      <c r="BC23" s="9"/>
      <c r="BG23" s="8">
        <v>0.13541666666666699</v>
      </c>
    </row>
    <row r="24" spans="1:64" ht="15.95" customHeight="1" thickBot="1" x14ac:dyDescent="0.2">
      <c r="A24" s="352"/>
      <c r="B24" s="353"/>
      <c r="C24" s="73" t="s">
        <v>102</v>
      </c>
      <c r="D24" s="385"/>
      <c r="E24" s="371"/>
      <c r="F24" s="371"/>
      <c r="G24" s="371"/>
      <c r="H24" s="372"/>
      <c r="I24" s="387"/>
      <c r="J24" s="387"/>
      <c r="K24" s="387"/>
      <c r="L24" s="387"/>
      <c r="M24" s="387"/>
      <c r="N24" s="119" t="s">
        <v>185</v>
      </c>
      <c r="O24" s="134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6"/>
      <c r="AT24" s="137">
        <f t="shared" si="1"/>
        <v>0</v>
      </c>
      <c r="AU24" s="138"/>
      <c r="AV24" s="120"/>
      <c r="AZ24" s="83" t="s">
        <v>100</v>
      </c>
      <c r="BA24" s="84">
        <v>0</v>
      </c>
      <c r="BB24" s="84">
        <v>0</v>
      </c>
      <c r="BC24" s="85"/>
      <c r="BG24" s="8">
        <v>0.14583333333333301</v>
      </c>
      <c r="BL24" s="1" t="str">
        <f t="shared" ref="BL24:BL39" si="2">"A1"&amp;BA25</f>
        <v>A1A22411</v>
      </c>
    </row>
    <row r="25" spans="1:64" ht="15.95" customHeight="1" x14ac:dyDescent="0.15">
      <c r="A25" s="76"/>
      <c r="B25" s="359"/>
      <c r="C25" s="360"/>
      <c r="D25" s="386"/>
      <c r="E25" s="373"/>
      <c r="F25" s="373"/>
      <c r="G25" s="373"/>
      <c r="H25" s="374"/>
      <c r="I25" s="387"/>
      <c r="J25" s="387"/>
      <c r="K25" s="387"/>
      <c r="L25" s="387"/>
      <c r="M25" s="387"/>
      <c r="N25" s="119" t="s">
        <v>11</v>
      </c>
      <c r="O25" s="128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30"/>
      <c r="AT25" s="137">
        <f t="shared" si="1"/>
        <v>0</v>
      </c>
      <c r="AU25" s="126"/>
      <c r="AV25" s="121"/>
      <c r="AX25" s="1">
        <v>13</v>
      </c>
      <c r="AZ25" s="86" t="s">
        <v>203</v>
      </c>
      <c r="BA25" s="117" t="s">
        <v>242</v>
      </c>
      <c r="BB25" s="87">
        <v>266</v>
      </c>
      <c r="BE25" s="88"/>
      <c r="BG25" s="8">
        <v>0.15625</v>
      </c>
      <c r="BL25" s="1" t="str">
        <f t="shared" si="2"/>
        <v>A1A22413</v>
      </c>
    </row>
    <row r="26" spans="1:64" ht="15.95" customHeight="1" x14ac:dyDescent="0.15">
      <c r="A26" s="352"/>
      <c r="B26" s="353"/>
      <c r="C26" s="73" t="s">
        <v>102</v>
      </c>
      <c r="D26" s="371"/>
      <c r="E26" s="371"/>
      <c r="F26" s="371"/>
      <c r="G26" s="371"/>
      <c r="H26" s="372"/>
      <c r="I26" s="375"/>
      <c r="J26" s="375"/>
      <c r="K26" s="375"/>
      <c r="L26" s="375"/>
      <c r="M26" s="375"/>
      <c r="N26" s="119" t="s">
        <v>185</v>
      </c>
      <c r="O26" s="134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6"/>
      <c r="AT26" s="137">
        <f t="shared" si="1"/>
        <v>0</v>
      </c>
      <c r="AU26" s="139"/>
      <c r="AV26" s="121"/>
      <c r="AX26" s="1">
        <v>14</v>
      </c>
      <c r="AZ26" s="89" t="s">
        <v>204</v>
      </c>
      <c r="BA26" s="118" t="s">
        <v>243</v>
      </c>
      <c r="BB26" s="90">
        <v>186</v>
      </c>
      <c r="BD26" s="6" t="s">
        <v>36</v>
      </c>
      <c r="BE26" s="10">
        <f>SUM(IF(ISERROR(SUM(U38:W43,U44:W47)),0,SUM(U38:W43,U44:W47)))</f>
        <v>0</v>
      </c>
      <c r="BG26" s="8">
        <v>0.16666666666666699</v>
      </c>
      <c r="BL26" s="1" t="str">
        <f t="shared" si="2"/>
        <v>A1A22414</v>
      </c>
    </row>
    <row r="27" spans="1:64" ht="15.95" customHeight="1" x14ac:dyDescent="0.15">
      <c r="A27" s="76"/>
      <c r="B27" s="359"/>
      <c r="C27" s="360"/>
      <c r="D27" s="373"/>
      <c r="E27" s="373"/>
      <c r="F27" s="373"/>
      <c r="G27" s="373"/>
      <c r="H27" s="374"/>
      <c r="I27" s="375"/>
      <c r="J27" s="375"/>
      <c r="K27" s="375"/>
      <c r="L27" s="375"/>
      <c r="M27" s="375"/>
      <c r="N27" s="119" t="s">
        <v>11</v>
      </c>
      <c r="O27" s="128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30"/>
      <c r="AT27" s="137">
        <f t="shared" si="1"/>
        <v>0</v>
      </c>
      <c r="AU27" s="126"/>
      <c r="AV27" s="121"/>
      <c r="AX27" s="1">
        <v>15</v>
      </c>
      <c r="AZ27" s="91" t="s">
        <v>205</v>
      </c>
      <c r="BA27" s="118" t="s">
        <v>244</v>
      </c>
      <c r="BB27" s="92">
        <v>239</v>
      </c>
      <c r="BG27" s="8">
        <v>0.17708333333333301</v>
      </c>
      <c r="BL27" s="1" t="str">
        <f t="shared" si="2"/>
        <v>A1A22415</v>
      </c>
    </row>
    <row r="28" spans="1:64" ht="15.95" customHeight="1" x14ac:dyDescent="0.15">
      <c r="A28" s="352"/>
      <c r="B28" s="353"/>
      <c r="C28" s="73" t="s">
        <v>102</v>
      </c>
      <c r="D28" s="376"/>
      <c r="E28" s="376"/>
      <c r="F28" s="376"/>
      <c r="G28" s="376"/>
      <c r="H28" s="377"/>
      <c r="I28" s="358"/>
      <c r="J28" s="358"/>
      <c r="K28" s="358"/>
      <c r="L28" s="358"/>
      <c r="M28" s="358"/>
      <c r="N28" s="119" t="s">
        <v>185</v>
      </c>
      <c r="O28" s="134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6"/>
      <c r="AT28" s="137">
        <f t="shared" si="1"/>
        <v>0</v>
      </c>
      <c r="AU28" s="138"/>
      <c r="AV28" s="120"/>
      <c r="AX28" s="1">
        <v>16</v>
      </c>
      <c r="AZ28" s="91" t="s">
        <v>206</v>
      </c>
      <c r="BA28" s="118" t="s">
        <v>245</v>
      </c>
      <c r="BB28" s="92">
        <v>167</v>
      </c>
      <c r="BG28" s="8">
        <v>0.1875</v>
      </c>
      <c r="BL28" s="1" t="str">
        <f t="shared" si="2"/>
        <v>A1A22511</v>
      </c>
    </row>
    <row r="29" spans="1:64" ht="15.95" customHeight="1" x14ac:dyDescent="0.15">
      <c r="A29" s="76"/>
      <c r="B29" s="359"/>
      <c r="C29" s="360"/>
      <c r="D29" s="378"/>
      <c r="E29" s="378"/>
      <c r="F29" s="378"/>
      <c r="G29" s="378"/>
      <c r="H29" s="379"/>
      <c r="I29" s="358"/>
      <c r="J29" s="358"/>
      <c r="K29" s="358"/>
      <c r="L29" s="358"/>
      <c r="M29" s="358"/>
      <c r="N29" s="119" t="s">
        <v>11</v>
      </c>
      <c r="O29" s="128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30"/>
      <c r="AT29" s="137">
        <f t="shared" si="1"/>
        <v>0</v>
      </c>
      <c r="AU29" s="126"/>
      <c r="AV29" s="121"/>
      <c r="AX29" s="1">
        <v>17</v>
      </c>
      <c r="AZ29" s="89" t="s">
        <v>207</v>
      </c>
      <c r="BA29" s="118" t="s">
        <v>246</v>
      </c>
      <c r="BB29" s="92">
        <v>270</v>
      </c>
      <c r="BG29" s="8">
        <v>0.19791666666666699</v>
      </c>
      <c r="BL29" s="1" t="str">
        <f t="shared" si="2"/>
        <v>A1A22513</v>
      </c>
    </row>
    <row r="30" spans="1:64" ht="15.95" customHeight="1" x14ac:dyDescent="0.15">
      <c r="A30" s="352"/>
      <c r="B30" s="353"/>
      <c r="C30" s="73" t="s">
        <v>102</v>
      </c>
      <c r="D30" s="354"/>
      <c r="E30" s="354"/>
      <c r="F30" s="354"/>
      <c r="G30" s="354"/>
      <c r="H30" s="355"/>
      <c r="I30" s="358"/>
      <c r="J30" s="358"/>
      <c r="K30" s="358"/>
      <c r="L30" s="358"/>
      <c r="M30" s="358"/>
      <c r="N30" s="119" t="s">
        <v>185</v>
      </c>
      <c r="O30" s="13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6"/>
      <c r="AT30" s="137">
        <f t="shared" si="1"/>
        <v>0</v>
      </c>
      <c r="AU30" s="139"/>
      <c r="AV30" s="121"/>
      <c r="AX30" s="1">
        <v>18</v>
      </c>
      <c r="AZ30" s="89" t="s">
        <v>208</v>
      </c>
      <c r="BA30" s="118" t="s">
        <v>247</v>
      </c>
      <c r="BB30" s="90">
        <v>189</v>
      </c>
      <c r="BG30" s="8">
        <v>0.20833333333333301</v>
      </c>
      <c r="BL30" s="1" t="str">
        <f t="shared" si="2"/>
        <v>A1A22514</v>
      </c>
    </row>
    <row r="31" spans="1:64" ht="15.95" customHeight="1" x14ac:dyDescent="0.15">
      <c r="A31" s="76"/>
      <c r="B31" s="359"/>
      <c r="C31" s="360"/>
      <c r="D31" s="356"/>
      <c r="E31" s="356"/>
      <c r="F31" s="356"/>
      <c r="G31" s="356"/>
      <c r="H31" s="357"/>
      <c r="I31" s="358"/>
      <c r="J31" s="358"/>
      <c r="K31" s="358"/>
      <c r="L31" s="358"/>
      <c r="M31" s="358"/>
      <c r="N31" s="119" t="s">
        <v>11</v>
      </c>
      <c r="O31" s="128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30"/>
      <c r="AT31" s="137">
        <f t="shared" si="1"/>
        <v>0</v>
      </c>
      <c r="AU31" s="126"/>
      <c r="AV31" s="121"/>
      <c r="AX31" s="1">
        <v>19</v>
      </c>
      <c r="AZ31" s="91" t="s">
        <v>209</v>
      </c>
      <c r="BA31" s="118" t="s">
        <v>248</v>
      </c>
      <c r="BB31" s="92">
        <v>243</v>
      </c>
      <c r="BG31" s="8">
        <v>0.21875</v>
      </c>
      <c r="BL31" s="1" t="str">
        <f t="shared" si="2"/>
        <v>A1A22515</v>
      </c>
    </row>
    <row r="32" spans="1:64" ht="15.95" customHeight="1" x14ac:dyDescent="0.15">
      <c r="A32" s="352"/>
      <c r="B32" s="353"/>
      <c r="C32" s="73" t="s">
        <v>102</v>
      </c>
      <c r="D32" s="361" t="s">
        <v>272</v>
      </c>
      <c r="E32" s="362"/>
      <c r="F32" s="362"/>
      <c r="G32" s="362"/>
      <c r="H32" s="363"/>
      <c r="I32" s="367"/>
      <c r="J32" s="367"/>
      <c r="K32" s="367"/>
      <c r="L32" s="367"/>
      <c r="M32" s="367"/>
      <c r="N32" s="119" t="s">
        <v>185</v>
      </c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6"/>
      <c r="AT32" s="137">
        <f t="shared" si="1"/>
        <v>0</v>
      </c>
      <c r="AU32" s="138"/>
      <c r="AV32" s="120"/>
      <c r="AX32" s="1">
        <v>20</v>
      </c>
      <c r="AZ32" s="91" t="s">
        <v>210</v>
      </c>
      <c r="BA32" s="118" t="s">
        <v>249</v>
      </c>
      <c r="BB32" s="92">
        <v>170</v>
      </c>
      <c r="BG32" s="8">
        <v>0.22916666666666699</v>
      </c>
      <c r="BL32" s="1" t="str">
        <f t="shared" si="2"/>
        <v>A1A22621</v>
      </c>
    </row>
    <row r="33" spans="1:64" ht="15.95" customHeight="1" thickBot="1" x14ac:dyDescent="0.2">
      <c r="A33" s="93"/>
      <c r="B33" s="369"/>
      <c r="C33" s="370"/>
      <c r="D33" s="364"/>
      <c r="E33" s="365"/>
      <c r="F33" s="365"/>
      <c r="G33" s="365"/>
      <c r="H33" s="366"/>
      <c r="I33" s="368"/>
      <c r="J33" s="368"/>
      <c r="K33" s="368"/>
      <c r="L33" s="368"/>
      <c r="M33" s="368"/>
      <c r="N33" s="124" t="s">
        <v>11</v>
      </c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25">
        <f t="shared" si="1"/>
        <v>0</v>
      </c>
      <c r="AU33" s="127"/>
      <c r="AV33" s="121"/>
      <c r="AX33" s="1">
        <v>21</v>
      </c>
      <c r="AZ33" s="89" t="s">
        <v>211</v>
      </c>
      <c r="BA33" s="118" t="s">
        <v>250</v>
      </c>
      <c r="BB33" s="92">
        <v>285</v>
      </c>
      <c r="BG33" s="8">
        <v>0.23958333333333301</v>
      </c>
      <c r="BL33" s="1" t="str">
        <f>"A1"&amp;BA34</f>
        <v>A1A22623</v>
      </c>
    </row>
    <row r="34" spans="1:64" ht="15.9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145"/>
      <c r="AU34" s="55"/>
      <c r="AX34" s="1">
        <v>22</v>
      </c>
      <c r="AZ34" s="89" t="s">
        <v>212</v>
      </c>
      <c r="BA34" s="118" t="s">
        <v>251</v>
      </c>
      <c r="BB34" s="90">
        <v>200</v>
      </c>
      <c r="BG34" s="8">
        <v>0.25</v>
      </c>
      <c r="BL34" s="1" t="str">
        <f t="shared" si="2"/>
        <v>A1A22624</v>
      </c>
    </row>
    <row r="35" spans="1:64" ht="15.95" customHeight="1" x14ac:dyDescent="0.15">
      <c r="A35"/>
      <c r="B35" s="340" t="s">
        <v>188</v>
      </c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/>
      <c r="AW35"/>
      <c r="AX35" s="1">
        <v>23</v>
      </c>
      <c r="AZ35" s="91" t="s">
        <v>213</v>
      </c>
      <c r="BA35" s="118" t="s">
        <v>252</v>
      </c>
      <c r="BB35" s="92">
        <v>257</v>
      </c>
      <c r="BG35" s="8">
        <v>0.26041666666666702</v>
      </c>
      <c r="BL35" s="1" t="str">
        <f t="shared" si="2"/>
        <v>A1A22625</v>
      </c>
    </row>
    <row r="36" spans="1:64" ht="15.95" customHeight="1" x14ac:dyDescent="0.15">
      <c r="A36" s="14" t="s">
        <v>50</v>
      </c>
      <c r="B36"/>
      <c r="C36"/>
      <c r="D36"/>
      <c r="E36" s="15"/>
      <c r="F36" s="15"/>
      <c r="G36" s="1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 s="1">
        <v>24</v>
      </c>
      <c r="AZ36" s="91" t="s">
        <v>214</v>
      </c>
      <c r="BA36" s="118" t="s">
        <v>253</v>
      </c>
      <c r="BB36" s="92">
        <v>180</v>
      </c>
      <c r="BG36" s="8">
        <v>0.27083333333333298</v>
      </c>
      <c r="BL36" s="1" t="str">
        <f t="shared" si="2"/>
        <v>A1A21411</v>
      </c>
    </row>
    <row r="37" spans="1:64" ht="26.25" customHeight="1" x14ac:dyDescent="0.15">
      <c r="A37" s="146" t="s">
        <v>51</v>
      </c>
      <c r="B37" s="202" t="s">
        <v>52</v>
      </c>
      <c r="C37" s="176"/>
      <c r="D37" s="176"/>
      <c r="E37" s="177"/>
      <c r="F37" s="202" t="s">
        <v>53</v>
      </c>
      <c r="G37" s="203"/>
      <c r="H37" s="203"/>
      <c r="I37" s="203"/>
      <c r="J37" s="203"/>
      <c r="K37" s="204"/>
      <c r="L37" s="342" t="s">
        <v>182</v>
      </c>
      <c r="M37" s="343"/>
      <c r="N37" s="344"/>
      <c r="O37" s="202" t="s">
        <v>55</v>
      </c>
      <c r="P37" s="345"/>
      <c r="Q37" s="346" t="s">
        <v>184</v>
      </c>
      <c r="R37" s="347"/>
      <c r="S37" s="347"/>
      <c r="T37" s="17" t="s">
        <v>56</v>
      </c>
      <c r="U37" s="346" t="s">
        <v>183</v>
      </c>
      <c r="V37" s="346"/>
      <c r="W37" s="346"/>
      <c r="X37" s="348" t="s">
        <v>57</v>
      </c>
      <c r="Y37" s="349"/>
      <c r="Z37" s="349"/>
      <c r="AA37" s="348" t="s">
        <v>58</v>
      </c>
      <c r="AB37" s="348"/>
      <c r="AC37" s="348"/>
      <c r="AD37" s="348" t="s">
        <v>59</v>
      </c>
      <c r="AE37" s="348"/>
      <c r="AF37" s="348"/>
      <c r="AG37" s="348" t="s">
        <v>60</v>
      </c>
      <c r="AH37" s="348"/>
      <c r="AI37" s="348"/>
      <c r="AJ37" s="350" t="s">
        <v>61</v>
      </c>
      <c r="AK37" s="204"/>
      <c r="AL37" s="348" t="s">
        <v>62</v>
      </c>
      <c r="AM37" s="351"/>
      <c r="AN37" s="351"/>
      <c r="AO37" s="18" t="s">
        <v>63</v>
      </c>
      <c r="AP37" s="16" t="s">
        <v>64</v>
      </c>
      <c r="AQ37" s="19"/>
      <c r="AR37" s="16"/>
      <c r="AS37" s="348" t="s">
        <v>96</v>
      </c>
      <c r="AT37" s="348"/>
      <c r="AU37" s="348"/>
      <c r="AV37" s="159" t="s">
        <v>97</v>
      </c>
      <c r="AW37" s="160"/>
      <c r="AX37" s="1">
        <v>25</v>
      </c>
      <c r="AZ37" s="89" t="s">
        <v>215</v>
      </c>
      <c r="BA37" s="118" t="s">
        <v>254</v>
      </c>
      <c r="BB37" s="92">
        <v>165</v>
      </c>
      <c r="BG37" s="8">
        <v>0.28125</v>
      </c>
      <c r="BL37" s="1" t="str">
        <f t="shared" si="2"/>
        <v>A1A21413</v>
      </c>
    </row>
    <row r="38" spans="1:64" ht="15.95" customHeight="1" x14ac:dyDescent="0.15">
      <c r="A38" s="140">
        <f>I12</f>
        <v>0</v>
      </c>
      <c r="B38" s="315"/>
      <c r="C38" s="316"/>
      <c r="D38" s="316"/>
      <c r="E38" s="317"/>
      <c r="F38" s="329">
        <f>D12</f>
        <v>0</v>
      </c>
      <c r="G38" s="330"/>
      <c r="H38" s="330"/>
      <c r="I38" s="330"/>
      <c r="J38" s="330"/>
      <c r="K38" s="331"/>
      <c r="L38" s="332" t="str">
        <f>IF(ISERROR(VLOOKUP(F38,$AZ$9:$BB$22,2,0)),"0",IF(VLOOKUP(F38,$AZ$9:$BB$22,2,0)=0,"",VLOOKUP(F38,$AZ$9:$BB$22,2,0)))</f>
        <v>0</v>
      </c>
      <c r="M38" s="333"/>
      <c r="N38" s="334"/>
      <c r="O38" s="335" t="str">
        <f>IF(ISERROR(VLOOKUP(F38,$AZ$9:$BB$22,3,0)),"0",IF(VLOOKUP(F38,$AZ$9:$BB$22,3,0)=0,"",VLOOKUP(F38,$AZ$9:$BB$22,3,0)))</f>
        <v>0</v>
      </c>
      <c r="P38" s="336"/>
      <c r="Q38" s="20">
        <v>100</v>
      </c>
      <c r="R38" s="307"/>
      <c r="S38" s="309"/>
      <c r="T38" s="21">
        <f>AT13</f>
        <v>0</v>
      </c>
      <c r="U38" s="337" t="str">
        <f>IF(ISERROR(VLOOKUP(F38,$AZ$9:$BB$22,3,0)),"0",IF(VLOOKUP(F38,$AZ$9:$BB$22,3,0)=0,"",VLOOKUP(F38,$AZ$9:$BB$22,3,0)))</f>
        <v>0</v>
      </c>
      <c r="V38" s="338"/>
      <c r="W38" s="339"/>
      <c r="X38" s="307"/>
      <c r="Y38" s="308"/>
      <c r="Z38" s="309"/>
      <c r="AA38" s="307"/>
      <c r="AB38" s="308"/>
      <c r="AC38" s="309"/>
      <c r="AD38" s="307"/>
      <c r="AE38" s="308"/>
      <c r="AF38" s="309"/>
      <c r="AG38" s="310" t="str">
        <f>U38</f>
        <v>0</v>
      </c>
      <c r="AH38" s="311"/>
      <c r="AI38" s="312"/>
      <c r="AJ38" s="313">
        <v>10</v>
      </c>
      <c r="AK38" s="314"/>
      <c r="AL38" s="304">
        <f>IF(ISERROR(AG38*AJ38),0,AG38*AJ38)</f>
        <v>0</v>
      </c>
      <c r="AM38" s="305"/>
      <c r="AN38" s="306"/>
      <c r="AO38" s="22">
        <f>AQ7</f>
        <v>90</v>
      </c>
      <c r="AP38" s="304">
        <f t="shared" ref="AP38:AP48" si="3">AL38*(AO38/100)</f>
        <v>0</v>
      </c>
      <c r="AQ38" s="305"/>
      <c r="AR38" s="306"/>
      <c r="AS38" s="304">
        <f>AL38-AP38</f>
        <v>0</v>
      </c>
      <c r="AT38" s="305"/>
      <c r="AU38" s="306"/>
      <c r="AV38" s="232"/>
      <c r="AW38" s="234"/>
      <c r="AX38" s="1">
        <v>26</v>
      </c>
      <c r="AZ38" s="89" t="s">
        <v>216</v>
      </c>
      <c r="BA38" s="118" t="s">
        <v>255</v>
      </c>
      <c r="BB38" s="90">
        <v>116</v>
      </c>
      <c r="BG38" s="8">
        <v>0.29166666666666702</v>
      </c>
      <c r="BL38" s="1" t="str">
        <f t="shared" si="2"/>
        <v>A1A21414</v>
      </c>
    </row>
    <row r="39" spans="1:64" ht="15.95" customHeight="1" x14ac:dyDescent="0.15">
      <c r="A39" s="140">
        <f>I14</f>
        <v>0</v>
      </c>
      <c r="B39" s="315"/>
      <c r="C39" s="316"/>
      <c r="D39" s="316"/>
      <c r="E39" s="317"/>
      <c r="F39" s="329">
        <f>D14</f>
        <v>0</v>
      </c>
      <c r="G39" s="330"/>
      <c r="H39" s="330"/>
      <c r="I39" s="330"/>
      <c r="J39" s="330"/>
      <c r="K39" s="331"/>
      <c r="L39" s="332" t="str">
        <f>IF(ISERROR(VLOOKUP(F39,$AZ$9:$BB$22,2,0)),"0",IF(VLOOKUP(F39,$AZ$9:$BB$22,2,0)=0,"",VLOOKUP(F39,$AZ$9:$BB$22,2,0)))</f>
        <v>0</v>
      </c>
      <c r="M39" s="333"/>
      <c r="N39" s="334"/>
      <c r="O39" s="335" t="str">
        <f>IF(ISERROR(VLOOKUP(F39,$AZ$9:$BB$22,3,0)),"0",IF(VLOOKUP(F39,$AZ$9:$BB$22,3,0)=0,"",VLOOKUP(F39,$AZ$9:$BB$22,3,0)))</f>
        <v>0</v>
      </c>
      <c r="P39" s="336"/>
      <c r="Q39" s="20">
        <v>100</v>
      </c>
      <c r="R39" s="307"/>
      <c r="S39" s="309"/>
      <c r="T39" s="21">
        <f>AT15</f>
        <v>0</v>
      </c>
      <c r="U39" s="337" t="str">
        <f>IF(ISERROR(VLOOKUP(F39,$AZ$9:$BB$22,3,0)),"0",IF(VLOOKUP(F39,$AZ$9:$BB$22,3,0)=0,"",VLOOKUP(F39,$AZ$9:$BB$22,3,0)))</f>
        <v>0</v>
      </c>
      <c r="V39" s="338"/>
      <c r="W39" s="339"/>
      <c r="X39" s="307"/>
      <c r="Y39" s="308"/>
      <c r="Z39" s="309"/>
      <c r="AA39" s="307"/>
      <c r="AB39" s="308"/>
      <c r="AC39" s="309"/>
      <c r="AD39" s="307"/>
      <c r="AE39" s="308"/>
      <c r="AF39" s="309"/>
      <c r="AG39" s="310" t="str">
        <f t="shared" ref="AG39:AG51" si="4">U39</f>
        <v>0</v>
      </c>
      <c r="AH39" s="311"/>
      <c r="AI39" s="312"/>
      <c r="AJ39" s="313">
        <v>10</v>
      </c>
      <c r="AK39" s="314"/>
      <c r="AL39" s="304">
        <f t="shared" ref="AL39:AL47" si="5">IF(ISERROR(AG39*AJ39),0,AG39*AJ39)</f>
        <v>0</v>
      </c>
      <c r="AM39" s="305"/>
      <c r="AN39" s="306"/>
      <c r="AO39" s="22">
        <f>AQ7</f>
        <v>90</v>
      </c>
      <c r="AP39" s="304">
        <f t="shared" si="3"/>
        <v>0</v>
      </c>
      <c r="AQ39" s="305"/>
      <c r="AR39" s="306"/>
      <c r="AS39" s="304">
        <f>AL39-AP39</f>
        <v>0</v>
      </c>
      <c r="AT39" s="305"/>
      <c r="AU39" s="306"/>
      <c r="AV39" s="232"/>
      <c r="AW39" s="234"/>
      <c r="AX39" s="1">
        <v>27</v>
      </c>
      <c r="AZ39" s="91" t="s">
        <v>217</v>
      </c>
      <c r="BA39" s="118" t="s">
        <v>256</v>
      </c>
      <c r="BB39" s="92">
        <v>149</v>
      </c>
      <c r="BG39" s="8">
        <v>0.30208333333333298</v>
      </c>
      <c r="BL39" s="1" t="str">
        <f t="shared" si="2"/>
        <v>A1A21415</v>
      </c>
    </row>
    <row r="40" spans="1:64" ht="15.95" customHeight="1" x14ac:dyDescent="0.15">
      <c r="A40" s="140">
        <f>I16</f>
        <v>0</v>
      </c>
      <c r="B40" s="315"/>
      <c r="C40" s="316"/>
      <c r="D40" s="316"/>
      <c r="E40" s="317"/>
      <c r="F40" s="329">
        <f>D16</f>
        <v>0</v>
      </c>
      <c r="G40" s="330"/>
      <c r="H40" s="330"/>
      <c r="I40" s="330"/>
      <c r="J40" s="330"/>
      <c r="K40" s="331"/>
      <c r="L40" s="332" t="str">
        <f>IF(ISERROR(VLOOKUP(F40,$AZ$9:$BB$22,2,0)),"0",IF(VLOOKUP(F40,$AZ$9:$BB$22,2,0)=0,"",VLOOKUP(F40,$AZ$9:$BB$22,2,0)))</f>
        <v>0</v>
      </c>
      <c r="M40" s="333"/>
      <c r="N40" s="334"/>
      <c r="O40" s="335" t="str">
        <f>IF(ISERROR(VLOOKUP(F40,$AZ$9:$BB$22,3,0)),"0",IF(VLOOKUP(F40,$AZ$9:$BB$22,3,0)=0,"",VLOOKUP(F40,$AZ$9:$BB$22,3,0)))</f>
        <v>0</v>
      </c>
      <c r="P40" s="336"/>
      <c r="Q40" s="20">
        <v>100</v>
      </c>
      <c r="R40" s="307"/>
      <c r="S40" s="309"/>
      <c r="T40" s="21">
        <f>AT17</f>
        <v>0</v>
      </c>
      <c r="U40" s="337" t="str">
        <f>IF(ISERROR(VLOOKUP(F40,$AZ$9:$BB$22,3,0)),"0",IF(VLOOKUP(F40,$AZ$9:$BB$22,3,0)=0,"",VLOOKUP(F40,$AZ$9:$BB$22,3,0)))</f>
        <v>0</v>
      </c>
      <c r="V40" s="338"/>
      <c r="W40" s="339"/>
      <c r="X40" s="307"/>
      <c r="Y40" s="308"/>
      <c r="Z40" s="309"/>
      <c r="AA40" s="307"/>
      <c r="AB40" s="308"/>
      <c r="AC40" s="309"/>
      <c r="AD40" s="307"/>
      <c r="AE40" s="308"/>
      <c r="AF40" s="309"/>
      <c r="AG40" s="310" t="str">
        <f t="shared" si="4"/>
        <v>0</v>
      </c>
      <c r="AH40" s="311"/>
      <c r="AI40" s="312"/>
      <c r="AJ40" s="313">
        <v>10</v>
      </c>
      <c r="AK40" s="314"/>
      <c r="AL40" s="304">
        <f t="shared" si="5"/>
        <v>0</v>
      </c>
      <c r="AM40" s="305"/>
      <c r="AN40" s="306"/>
      <c r="AO40" s="22">
        <f>AQ7</f>
        <v>90</v>
      </c>
      <c r="AP40" s="304">
        <f t="shared" si="3"/>
        <v>0</v>
      </c>
      <c r="AQ40" s="305"/>
      <c r="AR40" s="306"/>
      <c r="AS40" s="304">
        <f>AL40-AP40</f>
        <v>0</v>
      </c>
      <c r="AT40" s="305"/>
      <c r="AU40" s="306"/>
      <c r="AV40" s="232"/>
      <c r="AW40" s="234"/>
      <c r="AX40" s="1">
        <v>28</v>
      </c>
      <c r="AZ40" s="91" t="s">
        <v>218</v>
      </c>
      <c r="BA40" s="118" t="s">
        <v>257</v>
      </c>
      <c r="BB40" s="92">
        <v>104</v>
      </c>
      <c r="BG40" s="8">
        <v>0.3125</v>
      </c>
    </row>
    <row r="41" spans="1:64" ht="15.95" customHeight="1" x14ac:dyDescent="0.15">
      <c r="A41" s="48">
        <f>I18</f>
        <v>0</v>
      </c>
      <c r="B41" s="315"/>
      <c r="C41" s="316"/>
      <c r="D41" s="316"/>
      <c r="E41" s="317"/>
      <c r="F41" s="318" t="str">
        <f>D18</f>
        <v xml:space="preserve"> 訪問型独自サービスⅣ</v>
      </c>
      <c r="G41" s="319"/>
      <c r="H41" s="319"/>
      <c r="I41" s="319"/>
      <c r="J41" s="319"/>
      <c r="K41" s="320"/>
      <c r="L41" s="321" t="str">
        <f>IF(ISERROR(VLOOKUP(F41,$AZ$23:$BB$40,2,0)),"0",IF(VLOOKUP(F41,$AZ$23:$BB$40,2,0)=0,"",VLOOKUP(F41,$AZ$23:$BB$40,2,0)))</f>
        <v>A22411</v>
      </c>
      <c r="M41" s="322"/>
      <c r="N41" s="323"/>
      <c r="O41" s="324">
        <f>IF(ISERROR(VLOOKUP(F41,$AZ$23:$BB$40,3,0)),"0",IF(VLOOKUP(F41,$AZ$23:$BB$40,3,0)=0,"",VLOOKUP(F41,$AZ$23:$BB$40,3,0)))</f>
        <v>266</v>
      </c>
      <c r="P41" s="325"/>
      <c r="Q41" s="20">
        <v>100</v>
      </c>
      <c r="R41" s="307"/>
      <c r="S41" s="309"/>
      <c r="T41" s="49">
        <f>AT19</f>
        <v>0</v>
      </c>
      <c r="U41" s="326">
        <f>IF(ISERROR(VLOOKUP(F41,$AZ$23:$BB$40,3,0)),0,IF(VLOOKUP(F41,$AZ$23:$BB$40,3,0)=0,0,VLOOKUP(F41,$AZ$23:$BB$40,3,0)))*$T$41</f>
        <v>0</v>
      </c>
      <c r="V41" s="327"/>
      <c r="W41" s="328"/>
      <c r="X41" s="307"/>
      <c r="Y41" s="308"/>
      <c r="Z41" s="309"/>
      <c r="AA41" s="307"/>
      <c r="AB41" s="308"/>
      <c r="AC41" s="309"/>
      <c r="AD41" s="307"/>
      <c r="AE41" s="308"/>
      <c r="AF41" s="309"/>
      <c r="AG41" s="310">
        <f t="shared" si="4"/>
        <v>0</v>
      </c>
      <c r="AH41" s="311"/>
      <c r="AI41" s="312"/>
      <c r="AJ41" s="313">
        <v>10</v>
      </c>
      <c r="AK41" s="314"/>
      <c r="AL41" s="304">
        <f>IF(ISERROR(AG41*AJ41),0,AG41*AJ41)</f>
        <v>0</v>
      </c>
      <c r="AM41" s="305"/>
      <c r="AN41" s="306"/>
      <c r="AO41" s="22">
        <f>AQ7</f>
        <v>90</v>
      </c>
      <c r="AP41" s="304">
        <f t="shared" si="3"/>
        <v>0</v>
      </c>
      <c r="AQ41" s="305"/>
      <c r="AR41" s="306"/>
      <c r="AS41" s="304">
        <f t="shared" ref="AS41:AS47" si="6">AL41-AP41</f>
        <v>0</v>
      </c>
      <c r="AT41" s="305"/>
      <c r="AU41" s="306"/>
      <c r="AV41" s="232"/>
      <c r="AW41" s="234"/>
      <c r="AZ41" s="94"/>
      <c r="BA41" s="95"/>
      <c r="BB41" s="96"/>
      <c r="BG41" s="8">
        <v>0.32291666666666702</v>
      </c>
      <c r="BL41" s="1" t="str">
        <f>A1&amp;BA42</f>
        <v>A28000</v>
      </c>
    </row>
    <row r="42" spans="1:64" ht="15.95" customHeight="1" x14ac:dyDescent="0.15">
      <c r="A42" s="48">
        <f>I20</f>
        <v>0</v>
      </c>
      <c r="B42" s="315"/>
      <c r="C42" s="316"/>
      <c r="D42" s="316"/>
      <c r="E42" s="317"/>
      <c r="F42" s="318">
        <f>D20</f>
        <v>0</v>
      </c>
      <c r="G42" s="319"/>
      <c r="H42" s="319"/>
      <c r="I42" s="319"/>
      <c r="J42" s="319"/>
      <c r="K42" s="320"/>
      <c r="L42" s="321" t="str">
        <f>IF(ISERROR(VLOOKUP(F42,$AZ$23:$BB$40,2,0)),"0",IF(VLOOKUP(F42,$AZ$23:$BB$40,2,0)=0,"",VLOOKUP(F42,$AZ$23:$BB$40,2,0)))</f>
        <v>0</v>
      </c>
      <c r="M42" s="322"/>
      <c r="N42" s="323"/>
      <c r="O42" s="324" t="str">
        <f>IF(ISERROR(VLOOKUP(F42,$AZ$23:$BB$40,3,0)),"0",IF(VLOOKUP(F42,$AZ$23:$BB$40,3,0)=0,"",VLOOKUP(F42,$AZ$23:$BB$40,3,0)))</f>
        <v>0</v>
      </c>
      <c r="P42" s="325"/>
      <c r="Q42" s="20">
        <v>100</v>
      </c>
      <c r="R42" s="307"/>
      <c r="S42" s="309"/>
      <c r="T42" s="49">
        <f>AT21</f>
        <v>0</v>
      </c>
      <c r="U42" s="326">
        <f>IF(ISERROR(VLOOKUP(F42,$AZ$23:$BB$40,3,0)),0,IF(VLOOKUP(F42,$AZ$23:$BB$40,3,0)=0,0,VLOOKUP(F42,$AZ$23:$BB$40,3,0)))*$T$42</f>
        <v>0</v>
      </c>
      <c r="V42" s="327"/>
      <c r="W42" s="328"/>
      <c r="X42" s="307"/>
      <c r="Y42" s="308"/>
      <c r="Z42" s="309"/>
      <c r="AA42" s="307"/>
      <c r="AB42" s="308"/>
      <c r="AC42" s="309"/>
      <c r="AD42" s="307"/>
      <c r="AE42" s="308"/>
      <c r="AF42" s="309"/>
      <c r="AG42" s="310">
        <f t="shared" si="4"/>
        <v>0</v>
      </c>
      <c r="AH42" s="311"/>
      <c r="AI42" s="312"/>
      <c r="AJ42" s="313">
        <v>10</v>
      </c>
      <c r="AK42" s="314"/>
      <c r="AL42" s="304">
        <f t="shared" si="5"/>
        <v>0</v>
      </c>
      <c r="AM42" s="305"/>
      <c r="AN42" s="306"/>
      <c r="AO42" s="22">
        <f>AQ7</f>
        <v>90</v>
      </c>
      <c r="AP42" s="304">
        <f t="shared" si="3"/>
        <v>0</v>
      </c>
      <c r="AQ42" s="305"/>
      <c r="AR42" s="306"/>
      <c r="AS42" s="304">
        <f t="shared" si="6"/>
        <v>0</v>
      </c>
      <c r="AT42" s="305"/>
      <c r="AU42" s="306"/>
      <c r="AV42" s="232"/>
      <c r="AW42" s="234"/>
      <c r="AX42" s="1">
        <v>29</v>
      </c>
      <c r="AZ42" s="97" t="s">
        <v>219</v>
      </c>
      <c r="BA42" s="98" t="s">
        <v>258</v>
      </c>
      <c r="BB42" s="99">
        <f>ROUND(($U$38*15/100),0)</f>
        <v>0</v>
      </c>
      <c r="BG42" s="8">
        <v>0.33333333333333298</v>
      </c>
      <c r="BL42" s="1" t="str">
        <f>A1&amp;BA43</f>
        <v>A28100</v>
      </c>
    </row>
    <row r="43" spans="1:64" ht="15.95" customHeight="1" x14ac:dyDescent="0.15">
      <c r="A43" s="48">
        <f>I22</f>
        <v>0</v>
      </c>
      <c r="B43" s="315"/>
      <c r="C43" s="316"/>
      <c r="D43" s="316"/>
      <c r="E43" s="317"/>
      <c r="F43" s="318">
        <f>D22</f>
        <v>0</v>
      </c>
      <c r="G43" s="319"/>
      <c r="H43" s="319"/>
      <c r="I43" s="319"/>
      <c r="J43" s="319"/>
      <c r="K43" s="320"/>
      <c r="L43" s="321" t="str">
        <f>IF(ISERROR(VLOOKUP(F43,$AZ$23:$BB$40,2,0)),"0",IF(VLOOKUP(F43,$AZ$23:$BB$40,2,0)=0,"",VLOOKUP(F43,$AZ$23:$BB$40,2,0)))</f>
        <v>0</v>
      </c>
      <c r="M43" s="322"/>
      <c r="N43" s="323"/>
      <c r="O43" s="324" t="str">
        <f>IF(ISERROR(VLOOKUP(F43,$AZ$23:$BB$40,3,0)),"0",IF(VLOOKUP(F43,$AZ$23:$BB$40,3,0)=0,"",VLOOKUP(F43,$AZ$23:$BB$40,3,0)))</f>
        <v>0</v>
      </c>
      <c r="P43" s="325"/>
      <c r="Q43" s="20">
        <v>100</v>
      </c>
      <c r="R43" s="307"/>
      <c r="S43" s="309"/>
      <c r="T43" s="49">
        <f>AT23</f>
        <v>0</v>
      </c>
      <c r="U43" s="326">
        <f>IF(ISERROR(VLOOKUP(F43,$AZ$23:$BB$40,3,0)),0,IF(VLOOKUP(F43,$AZ$23:$BB$40,3,0)=0,0,VLOOKUP(F43,$AZ$23:$BB$40,3,0)))*$T$43</f>
        <v>0</v>
      </c>
      <c r="V43" s="327"/>
      <c r="W43" s="328"/>
      <c r="X43" s="307"/>
      <c r="Y43" s="308"/>
      <c r="Z43" s="309"/>
      <c r="AA43" s="307"/>
      <c r="AB43" s="308"/>
      <c r="AC43" s="309"/>
      <c r="AD43" s="307"/>
      <c r="AE43" s="308"/>
      <c r="AF43" s="309"/>
      <c r="AG43" s="310">
        <f>U43</f>
        <v>0</v>
      </c>
      <c r="AH43" s="311"/>
      <c r="AI43" s="312"/>
      <c r="AJ43" s="313">
        <v>10</v>
      </c>
      <c r="AK43" s="314"/>
      <c r="AL43" s="304">
        <f t="shared" si="5"/>
        <v>0</v>
      </c>
      <c r="AM43" s="305"/>
      <c r="AN43" s="306"/>
      <c r="AO43" s="22">
        <f>AQ7</f>
        <v>90</v>
      </c>
      <c r="AP43" s="304">
        <f t="shared" si="3"/>
        <v>0</v>
      </c>
      <c r="AQ43" s="305"/>
      <c r="AR43" s="306"/>
      <c r="AS43" s="304">
        <f t="shared" si="6"/>
        <v>0</v>
      </c>
      <c r="AT43" s="305"/>
      <c r="AU43" s="306"/>
      <c r="AV43" s="232"/>
      <c r="AW43" s="234"/>
      <c r="AX43" s="1">
        <v>30</v>
      </c>
      <c r="AZ43" s="97" t="s">
        <v>220</v>
      </c>
      <c r="BA43" s="98" t="s">
        <v>259</v>
      </c>
      <c r="BB43" s="99">
        <f>ROUND(SUM($U$38,IF(AND(ISERROR(VLOOKUP($F$44,$AZ$42:$BB$42,3,0)),ISERROR(VLOOKUP($F$45,$AZ$42:$BB$42,3,0))),0,BB42))*10/100,0)</f>
        <v>0</v>
      </c>
      <c r="BE43" s="88"/>
      <c r="BG43" s="8">
        <v>0.34375</v>
      </c>
      <c r="BL43" s="1" t="str">
        <f>A1&amp;BA44</f>
        <v>A28110</v>
      </c>
    </row>
    <row r="44" spans="1:64" ht="17.25" customHeight="1" x14ac:dyDescent="0.15">
      <c r="A44" s="143">
        <f>I24</f>
        <v>0</v>
      </c>
      <c r="B44" s="290"/>
      <c r="C44" s="291"/>
      <c r="D44" s="291"/>
      <c r="E44" s="292"/>
      <c r="F44" s="293">
        <f>D24</f>
        <v>0</v>
      </c>
      <c r="G44" s="294"/>
      <c r="H44" s="294"/>
      <c r="I44" s="294"/>
      <c r="J44" s="294"/>
      <c r="K44" s="295"/>
      <c r="L44" s="296" t="str">
        <f>IF(ISERROR(VLOOKUP(F44,$AZ$41:$BB$47,2,0)),"0",IF(VLOOKUP(F44,$AZ$41:$BB$47,2,0)=0,"",VLOOKUP(F44,$AZ$41:$BB$47,2,0)))</f>
        <v>0</v>
      </c>
      <c r="M44" s="297"/>
      <c r="N44" s="298"/>
      <c r="O44" s="299" t="str">
        <f>IF(ISERROR(VLOOKUP(F44,$AZ$41:$BB$47,3,0)),"0",IF(VLOOKUP(F44,$AZ$41:$BB$47,3,0)=0,"",VLOOKUP(F44,$AZ$41:$BB$47,3,0)))</f>
        <v>0</v>
      </c>
      <c r="P44" s="300"/>
      <c r="Q44" s="153">
        <v>100</v>
      </c>
      <c r="R44" s="282"/>
      <c r="S44" s="284"/>
      <c r="T44" s="144">
        <f>AT25</f>
        <v>0</v>
      </c>
      <c r="U44" s="301" t="str">
        <f>IF(ISERROR(VLOOKUP(F44,$AZ$41:$BB$47,3,0)),"0",IF(VLOOKUP(F44,$AZ$41:$BB$47,3,0)=0,"",VLOOKUP(F44,$AZ$41:$BB$47,3,0)))</f>
        <v>0</v>
      </c>
      <c r="V44" s="302"/>
      <c r="W44" s="303"/>
      <c r="X44" s="282"/>
      <c r="Y44" s="283"/>
      <c r="Z44" s="284"/>
      <c r="AA44" s="282"/>
      <c r="AB44" s="283"/>
      <c r="AC44" s="284"/>
      <c r="AD44" s="282"/>
      <c r="AE44" s="283"/>
      <c r="AF44" s="284"/>
      <c r="AG44" s="285" t="str">
        <f>U44</f>
        <v>0</v>
      </c>
      <c r="AH44" s="286"/>
      <c r="AI44" s="287"/>
      <c r="AJ44" s="288">
        <v>10</v>
      </c>
      <c r="AK44" s="289"/>
      <c r="AL44" s="285">
        <f>IF(ISERROR(AG44*AJ44),0,AG44*AJ44)</f>
        <v>0</v>
      </c>
      <c r="AM44" s="286"/>
      <c r="AN44" s="287"/>
      <c r="AO44" s="154">
        <f>AQ7</f>
        <v>90</v>
      </c>
      <c r="AP44" s="285">
        <f t="shared" si="3"/>
        <v>0</v>
      </c>
      <c r="AQ44" s="286"/>
      <c r="AR44" s="287"/>
      <c r="AS44" s="285">
        <f t="shared" si="6"/>
        <v>0</v>
      </c>
      <c r="AT44" s="286"/>
      <c r="AU44" s="287"/>
      <c r="AV44" s="280"/>
      <c r="AW44" s="281"/>
      <c r="AX44" s="1">
        <v>31</v>
      </c>
      <c r="AZ44" s="97" t="s">
        <v>221</v>
      </c>
      <c r="BA44" s="98" t="s">
        <v>260</v>
      </c>
      <c r="BB44" s="99">
        <f>ROUND(SUM($U$38,IF(AND(ISERROR(VLOOKUP($F$44,$AZ$42:$BB$42,3,0)),ISERROR(VLOOKUP($F$45,$AZ$42:$BB$42,3,0))),0,$BB$42),IF(AND(ISERROR(VLOOKUP($F$44,$AZ$43:$BB$43,3,0)),ISERROR(VLOOKUP($F$45,$AZ$43:$BB$43,3,0))),0,$BB$43))*5/100,0)</f>
        <v>0</v>
      </c>
      <c r="BG44" s="8">
        <v>0.35416666666666702</v>
      </c>
      <c r="BL44" s="1" t="str">
        <f>A1&amp;BA45</f>
        <v>A24001</v>
      </c>
    </row>
    <row r="45" spans="1:64" ht="14.25" customHeight="1" x14ac:dyDescent="0.15">
      <c r="A45" s="143">
        <f>I26</f>
        <v>0</v>
      </c>
      <c r="B45" s="290"/>
      <c r="C45" s="291"/>
      <c r="D45" s="291"/>
      <c r="E45" s="292"/>
      <c r="F45" s="293">
        <f>D26</f>
        <v>0</v>
      </c>
      <c r="G45" s="294"/>
      <c r="H45" s="294"/>
      <c r="I45" s="294"/>
      <c r="J45" s="294"/>
      <c r="K45" s="295"/>
      <c r="L45" s="296" t="str">
        <f>IF(ISERROR(VLOOKUP(F45,$AZ$41:$BB$47,2,0)),"0",IF(VLOOKUP(F45,$AZ$41:$BB$47,2,0)=0,"",VLOOKUP(F45,$AZ$41:$BB$47,2,0)))</f>
        <v>0</v>
      </c>
      <c r="M45" s="297"/>
      <c r="N45" s="298"/>
      <c r="O45" s="299" t="str">
        <f>IF(ISERROR(VLOOKUP(F45,$AZ$41:$BB$47,3,0)),"0",IF(VLOOKUP(F45,$AZ$41:$BB$47,3,0)=0,"",VLOOKUP(F45,$AZ$41:$BB$47,3,0)))</f>
        <v>0</v>
      </c>
      <c r="P45" s="300"/>
      <c r="Q45" s="153">
        <v>100</v>
      </c>
      <c r="R45" s="282"/>
      <c r="S45" s="284"/>
      <c r="T45" s="144">
        <f>AT27</f>
        <v>0</v>
      </c>
      <c r="U45" s="301" t="str">
        <f>IF(ISERROR(VLOOKUP(F45,$AZ$41:$BB$47,3,0)),"0",IF(VLOOKUP(F45,$AZ$41:$BB$47,3,0)=0,"",VLOOKUP(F45,$AZ$41:$BB$47,3,0)))</f>
        <v>0</v>
      </c>
      <c r="V45" s="302"/>
      <c r="W45" s="303"/>
      <c r="X45" s="282"/>
      <c r="Y45" s="283"/>
      <c r="Z45" s="284"/>
      <c r="AA45" s="282"/>
      <c r="AB45" s="283"/>
      <c r="AC45" s="284"/>
      <c r="AD45" s="282"/>
      <c r="AE45" s="283"/>
      <c r="AF45" s="284"/>
      <c r="AG45" s="285" t="str">
        <f t="shared" si="4"/>
        <v>0</v>
      </c>
      <c r="AH45" s="286"/>
      <c r="AI45" s="287"/>
      <c r="AJ45" s="288">
        <v>10</v>
      </c>
      <c r="AK45" s="289"/>
      <c r="AL45" s="285">
        <f t="shared" si="5"/>
        <v>0</v>
      </c>
      <c r="AM45" s="286"/>
      <c r="AN45" s="287"/>
      <c r="AO45" s="154">
        <f>AQ7</f>
        <v>90</v>
      </c>
      <c r="AP45" s="285">
        <f t="shared" si="3"/>
        <v>0</v>
      </c>
      <c r="AQ45" s="286"/>
      <c r="AR45" s="287"/>
      <c r="AS45" s="285">
        <f t="shared" si="6"/>
        <v>0</v>
      </c>
      <c r="AT45" s="286"/>
      <c r="AU45" s="287"/>
      <c r="AV45" s="280"/>
      <c r="AW45" s="281"/>
      <c r="AX45" s="1">
        <v>32</v>
      </c>
      <c r="AZ45" s="97" t="s">
        <v>222</v>
      </c>
      <c r="BA45" s="98" t="s">
        <v>261</v>
      </c>
      <c r="BB45" s="99">
        <v>200</v>
      </c>
      <c r="BG45" s="8">
        <v>0.36458333333333298</v>
      </c>
      <c r="BL45" s="1" t="str">
        <f>A1&amp;BA47</f>
        <v>A24002</v>
      </c>
    </row>
    <row r="46" spans="1:64" ht="15.75" customHeight="1" x14ac:dyDescent="0.15">
      <c r="A46" s="141">
        <f>I28</f>
        <v>0</v>
      </c>
      <c r="B46" s="264"/>
      <c r="C46" s="265"/>
      <c r="D46" s="265"/>
      <c r="E46" s="266"/>
      <c r="F46" s="267">
        <f>D28</f>
        <v>0</v>
      </c>
      <c r="G46" s="268"/>
      <c r="H46" s="268"/>
      <c r="I46" s="268"/>
      <c r="J46" s="268"/>
      <c r="K46" s="269"/>
      <c r="L46" s="270" t="str">
        <f>IF(ISERROR(VLOOKUP(F46,$AZ$48:$BB$51,2,0)),"0",IF(VLOOKUP(F46,$AZ$48:$BB$51,2,0)=0,"",VLOOKUP(F46,$AZ$48:$BB$51,2,0)))</f>
        <v>0</v>
      </c>
      <c r="M46" s="271"/>
      <c r="N46" s="272"/>
      <c r="O46" s="273" t="str">
        <f>IF(ISERROR(VLOOKUP(F46,$AZ$48:$BB$51,3,0)),"0",IF(VLOOKUP(F46,$AZ$48:$BB$51,3,0)=0,"",VLOOKUP(F46,$AZ$48:$BB$51,3,0)))</f>
        <v>0</v>
      </c>
      <c r="P46" s="274"/>
      <c r="Q46" s="151">
        <v>100</v>
      </c>
      <c r="R46" s="259"/>
      <c r="S46" s="261"/>
      <c r="T46" s="142">
        <f>AT29</f>
        <v>0</v>
      </c>
      <c r="U46" s="275" t="str">
        <f>IF(ISERROR(VLOOKUP(F46,$AZ$48:$BB$51,3,0)),"0",IF(VLOOKUP(F46,$AZ$48:$BB$51,3,0)=0,"",VLOOKUP(F46,$AZ$48:$BB$51,3,0)))</f>
        <v>0</v>
      </c>
      <c r="V46" s="276"/>
      <c r="W46" s="277"/>
      <c r="X46" s="259"/>
      <c r="Y46" s="260"/>
      <c r="Z46" s="261"/>
      <c r="AA46" s="259"/>
      <c r="AB46" s="260"/>
      <c r="AC46" s="261"/>
      <c r="AD46" s="259"/>
      <c r="AE46" s="260"/>
      <c r="AF46" s="261"/>
      <c r="AG46" s="240" t="str">
        <f t="shared" si="4"/>
        <v>0</v>
      </c>
      <c r="AH46" s="241"/>
      <c r="AI46" s="242"/>
      <c r="AJ46" s="262">
        <v>10</v>
      </c>
      <c r="AK46" s="263"/>
      <c r="AL46" s="240">
        <f t="shared" si="5"/>
        <v>0</v>
      </c>
      <c r="AM46" s="241"/>
      <c r="AN46" s="242"/>
      <c r="AO46" s="152">
        <f>AQ7</f>
        <v>90</v>
      </c>
      <c r="AP46" s="240">
        <f t="shared" si="3"/>
        <v>0</v>
      </c>
      <c r="AQ46" s="241"/>
      <c r="AR46" s="242"/>
      <c r="AS46" s="240">
        <f t="shared" si="6"/>
        <v>0</v>
      </c>
      <c r="AT46" s="241"/>
      <c r="AU46" s="242"/>
      <c r="AV46" s="243"/>
      <c r="AW46" s="244"/>
      <c r="AX46" s="1">
        <v>33</v>
      </c>
      <c r="AZ46" s="97" t="s">
        <v>274</v>
      </c>
      <c r="BA46" s="98" t="s">
        <v>276</v>
      </c>
      <c r="BB46" s="99">
        <v>100</v>
      </c>
      <c r="BG46" s="8">
        <v>0.375</v>
      </c>
    </row>
    <row r="47" spans="1:64" ht="14.25" customHeight="1" x14ac:dyDescent="0.15">
      <c r="A47" s="141">
        <f>I30</f>
        <v>0</v>
      </c>
      <c r="B47" s="264"/>
      <c r="C47" s="265"/>
      <c r="D47" s="265"/>
      <c r="E47" s="266"/>
      <c r="F47" s="267">
        <f>D30</f>
        <v>0</v>
      </c>
      <c r="G47" s="268"/>
      <c r="H47" s="268"/>
      <c r="I47" s="268"/>
      <c r="J47" s="268"/>
      <c r="K47" s="269"/>
      <c r="L47" s="270" t="str">
        <f>IF(ISERROR(VLOOKUP(F47,$AZ$48:$BB$51,2,0)),"0",IF(VLOOKUP(F47,$AZ$48:$BB$51,2,0)=0,"",VLOOKUP(F47,$AZ$48:$BB$51,2,0)))</f>
        <v>0</v>
      </c>
      <c r="M47" s="271"/>
      <c r="N47" s="272"/>
      <c r="O47" s="273" t="str">
        <f>IF(ISERROR(VLOOKUP(F47,$AZ$48:$BB$51,3,0)),"0",IF(VLOOKUP(F47,$AZ$48:$BB$51,3,0)=0,"",VLOOKUP(F47,$AZ$48:$BB$51,3,0)))</f>
        <v>0</v>
      </c>
      <c r="P47" s="274"/>
      <c r="Q47" s="151">
        <v>100</v>
      </c>
      <c r="R47" s="259"/>
      <c r="S47" s="261"/>
      <c r="T47" s="142">
        <f>AT31</f>
        <v>0</v>
      </c>
      <c r="U47" s="275" t="str">
        <f>IF(ISERROR(VLOOKUP(F47,$AZ$48:$BB$51,3,0)),"0",IF(VLOOKUP(F47,$AZ$48:$BB$51,3,0)=0,"",VLOOKUP(F47,$AZ$48:$BB$51,3,0)))</f>
        <v>0</v>
      </c>
      <c r="V47" s="276"/>
      <c r="W47" s="277"/>
      <c r="X47" s="259"/>
      <c r="Y47" s="260"/>
      <c r="Z47" s="261"/>
      <c r="AA47" s="259"/>
      <c r="AB47" s="260"/>
      <c r="AC47" s="261"/>
      <c r="AD47" s="259"/>
      <c r="AE47" s="260"/>
      <c r="AF47" s="261"/>
      <c r="AG47" s="240" t="str">
        <f t="shared" si="4"/>
        <v>0</v>
      </c>
      <c r="AH47" s="241"/>
      <c r="AI47" s="242"/>
      <c r="AJ47" s="262">
        <v>10</v>
      </c>
      <c r="AK47" s="263"/>
      <c r="AL47" s="240">
        <f t="shared" si="5"/>
        <v>0</v>
      </c>
      <c r="AM47" s="241"/>
      <c r="AN47" s="242"/>
      <c r="AO47" s="152">
        <f>AQ7</f>
        <v>90</v>
      </c>
      <c r="AP47" s="240">
        <f t="shared" si="3"/>
        <v>0</v>
      </c>
      <c r="AQ47" s="241"/>
      <c r="AR47" s="242"/>
      <c r="AS47" s="240">
        <f t="shared" si="6"/>
        <v>0</v>
      </c>
      <c r="AT47" s="241"/>
      <c r="AU47" s="242"/>
      <c r="AV47" s="243"/>
      <c r="AW47" s="244"/>
      <c r="AX47" s="1">
        <v>34</v>
      </c>
      <c r="AZ47" s="97" t="s">
        <v>275</v>
      </c>
      <c r="BA47" s="98" t="s">
        <v>262</v>
      </c>
      <c r="BB47" s="99">
        <v>200</v>
      </c>
      <c r="BG47" s="8">
        <v>0.38541666666666702</v>
      </c>
      <c r="BL47" s="1" t="str">
        <f>A1&amp;BA49</f>
        <v>A28002</v>
      </c>
    </row>
    <row r="48" spans="1:64" ht="15.75" customHeight="1" x14ac:dyDescent="0.15">
      <c r="A48" s="148">
        <f>I32</f>
        <v>0</v>
      </c>
      <c r="B48" s="245"/>
      <c r="C48" s="246"/>
      <c r="D48" s="246"/>
      <c r="E48" s="247"/>
      <c r="F48" s="248" t="str">
        <f>D32</f>
        <v xml:space="preserve"> 訪問型独自サービス処遇改善加算Ⅰ</v>
      </c>
      <c r="G48" s="249"/>
      <c r="H48" s="249"/>
      <c r="I48" s="249"/>
      <c r="J48" s="249"/>
      <c r="K48" s="250"/>
      <c r="L48" s="251" t="str">
        <f>IF(ISERROR(VLOOKUP(F48,$AZ$52:$BB$57,2,0)),"0",IF(VLOOKUP(F48,$AZ$52:$BB$57,2,0)=0,"",VLOOKUP(F48,$AZ$52:$BB$57,2,0)))</f>
        <v>A26269</v>
      </c>
      <c r="M48" s="252"/>
      <c r="N48" s="253"/>
      <c r="O48" s="254" t="str">
        <f>IF(ISERROR(VLOOKUP(F48,$AZ$52:$BB$57,3,0)),"0",IF(VLOOKUP(F48,$AZ$52:$BB$57,3,0)=0,"",VLOOKUP(F48,$AZ$52:$BB$57,3,0)))</f>
        <v/>
      </c>
      <c r="P48" s="255"/>
      <c r="Q48" s="149">
        <v>100</v>
      </c>
      <c r="R48" s="219"/>
      <c r="S48" s="221"/>
      <c r="T48" s="150">
        <f>AT33</f>
        <v>0</v>
      </c>
      <c r="U48" s="256" t="str">
        <f>IF(ISERROR(VLOOKUP(F48,$AZ$52:$BB$57,3,0)),"0",IF(VLOOKUP(F48,$AZ$52:$BB$57,3,0)=0,"",VLOOKUP(F48,$AZ$52:$BB$57,3,0)))</f>
        <v/>
      </c>
      <c r="V48" s="257"/>
      <c r="W48" s="258"/>
      <c r="X48" s="219"/>
      <c r="Y48" s="220"/>
      <c r="Z48" s="221"/>
      <c r="AA48" s="219"/>
      <c r="AB48" s="220"/>
      <c r="AC48" s="221"/>
      <c r="AD48" s="219"/>
      <c r="AE48" s="220"/>
      <c r="AF48" s="221"/>
      <c r="AG48" s="222" t="str">
        <f>U48</f>
        <v/>
      </c>
      <c r="AH48" s="223"/>
      <c r="AI48" s="224"/>
      <c r="AJ48" s="225">
        <v>10</v>
      </c>
      <c r="AK48" s="226"/>
      <c r="AL48" s="222">
        <f>IF(ISERROR(AG48*AJ48),0,AG48*AJ48)</f>
        <v>0</v>
      </c>
      <c r="AM48" s="223"/>
      <c r="AN48" s="224"/>
      <c r="AO48" s="147">
        <f>AQ7</f>
        <v>90</v>
      </c>
      <c r="AP48" s="222">
        <f t="shared" si="3"/>
        <v>0</v>
      </c>
      <c r="AQ48" s="223"/>
      <c r="AR48" s="224"/>
      <c r="AS48" s="222">
        <f>AL48-AP48</f>
        <v>0</v>
      </c>
      <c r="AT48" s="223"/>
      <c r="AU48" s="224"/>
      <c r="AV48" s="278"/>
      <c r="AW48" s="279"/>
      <c r="AZ48" s="100"/>
      <c r="BA48" s="101"/>
      <c r="BB48" s="102"/>
      <c r="BG48" s="8">
        <v>0.39583333333333298</v>
      </c>
      <c r="BL48" s="1" t="str">
        <f>A1&amp;BA50</f>
        <v>A28102</v>
      </c>
    </row>
    <row r="49" spans="1:64" ht="15" customHeight="1" x14ac:dyDescent="0.15">
      <c r="A49" s="227"/>
      <c r="B49" s="228"/>
      <c r="C49" s="228"/>
      <c r="D49" s="228"/>
      <c r="E49" s="228"/>
      <c r="F49" s="229"/>
      <c r="G49" s="230"/>
      <c r="H49" s="230"/>
      <c r="I49" s="230"/>
      <c r="J49" s="230"/>
      <c r="K49" s="231"/>
      <c r="L49" s="232"/>
      <c r="M49" s="233"/>
      <c r="N49" s="234"/>
      <c r="O49" s="235"/>
      <c r="P49" s="236"/>
      <c r="Q49" s="23"/>
      <c r="R49" s="199"/>
      <c r="S49" s="201"/>
      <c r="T49" s="24"/>
      <c r="U49" s="237" t="str">
        <f>IF(ISERROR(VLOOKUP(A49,$BB$11:$BD$34,3,0)),"",IF(VLOOKUP(A49,$BB$11:$BD$34,3,0)=0,"",VLOOKUP(A49,$BB$11:$BD$34,3,0)))</f>
        <v/>
      </c>
      <c r="V49" s="238"/>
      <c r="W49" s="239"/>
      <c r="X49" s="199"/>
      <c r="Y49" s="200"/>
      <c r="Z49" s="201"/>
      <c r="AA49" s="199"/>
      <c r="AB49" s="200"/>
      <c r="AC49" s="201"/>
      <c r="AD49" s="199"/>
      <c r="AE49" s="200"/>
      <c r="AF49" s="201"/>
      <c r="AG49" s="193" t="str">
        <f t="shared" si="4"/>
        <v/>
      </c>
      <c r="AH49" s="194"/>
      <c r="AI49" s="195"/>
      <c r="AJ49" s="217"/>
      <c r="AK49" s="218"/>
      <c r="AL49" s="193"/>
      <c r="AM49" s="194"/>
      <c r="AN49" s="195"/>
      <c r="AO49" s="25"/>
      <c r="AP49" s="193"/>
      <c r="AQ49" s="194"/>
      <c r="AR49" s="195"/>
      <c r="AS49" s="50"/>
      <c r="AT49" s="51"/>
      <c r="AU49" s="51"/>
      <c r="AV49" s="46"/>
      <c r="AW49" s="47"/>
      <c r="AX49" s="1">
        <v>35</v>
      </c>
      <c r="AZ49" s="103" t="s">
        <v>223</v>
      </c>
      <c r="BA49" s="104" t="s">
        <v>263</v>
      </c>
      <c r="BB49" s="105">
        <f>ROUND(((SUM(U41:W43))*15/100),0)</f>
        <v>0</v>
      </c>
      <c r="BG49" s="8">
        <v>0.40625</v>
      </c>
      <c r="BL49" s="1" t="str">
        <f>A1&amp;BA51</f>
        <v>A28112</v>
      </c>
    </row>
    <row r="50" spans="1:64" ht="17.25" customHeight="1" x14ac:dyDescent="0.15">
      <c r="A50" s="26"/>
      <c r="B50" s="205"/>
      <c r="C50" s="206"/>
      <c r="D50" s="206"/>
      <c r="E50" s="207"/>
      <c r="F50" s="208"/>
      <c r="G50" s="209"/>
      <c r="H50" s="209"/>
      <c r="I50" s="209"/>
      <c r="J50" s="209"/>
      <c r="K50" s="210"/>
      <c r="L50" s="208"/>
      <c r="M50" s="209"/>
      <c r="N50" s="210"/>
      <c r="O50" s="211"/>
      <c r="P50" s="212"/>
      <c r="Q50" s="23"/>
      <c r="R50" s="199"/>
      <c r="S50" s="201"/>
      <c r="T50" s="28"/>
      <c r="U50" s="213" t="str">
        <f>IF(ISERROR(VLOOKUP(F50,BB15:BD37,3,0)),"",IF(VLOOKUP(F50,BB15:BD37,3,0)=0,"",VLOOKUP(F50,BB15:BD37,3,0)))</f>
        <v/>
      </c>
      <c r="V50" s="214"/>
      <c r="W50" s="215"/>
      <c r="X50" s="199"/>
      <c r="Y50" s="200"/>
      <c r="Z50" s="201"/>
      <c r="AA50" s="199"/>
      <c r="AB50" s="200"/>
      <c r="AC50" s="201"/>
      <c r="AD50" s="199"/>
      <c r="AE50" s="200"/>
      <c r="AF50" s="201"/>
      <c r="AG50" s="193" t="str">
        <f t="shared" si="4"/>
        <v/>
      </c>
      <c r="AH50" s="194"/>
      <c r="AI50" s="195"/>
      <c r="AJ50" s="217"/>
      <c r="AK50" s="218"/>
      <c r="AL50" s="193"/>
      <c r="AM50" s="194"/>
      <c r="AN50" s="195"/>
      <c r="AO50" s="25"/>
      <c r="AP50" s="193"/>
      <c r="AQ50" s="194"/>
      <c r="AR50" s="195"/>
      <c r="AS50" s="50"/>
      <c r="AT50" s="51"/>
      <c r="AU50" s="51"/>
      <c r="AV50" s="46"/>
      <c r="AW50" s="47"/>
      <c r="AX50" s="1">
        <v>36</v>
      </c>
      <c r="AZ50" s="103" t="s">
        <v>224</v>
      </c>
      <c r="BA50" s="104" t="s">
        <v>264</v>
      </c>
      <c r="BB50" s="105">
        <f>ROUND(SUM($U$41:$W$43,IF(AND(ISERROR(VLOOKUP($F$46,$AZ$49:$BB$49,3,0)),ISERROR(VLOOKUP($F$47,$AZ$49:$BB$49,3,0))),0,$BB$49))*10/100,0)</f>
        <v>0</v>
      </c>
      <c r="BG50" s="8">
        <v>0.41666666666666702</v>
      </c>
    </row>
    <row r="51" spans="1:64" ht="17.25" customHeight="1" x14ac:dyDescent="0.15">
      <c r="A51" s="26"/>
      <c r="B51" s="205"/>
      <c r="C51" s="206"/>
      <c r="D51" s="206"/>
      <c r="E51" s="207"/>
      <c r="F51" s="208"/>
      <c r="G51" s="209"/>
      <c r="H51" s="209"/>
      <c r="I51" s="209"/>
      <c r="J51" s="209"/>
      <c r="K51" s="210"/>
      <c r="L51" s="208"/>
      <c r="M51" s="209"/>
      <c r="N51" s="210"/>
      <c r="O51" s="211"/>
      <c r="P51" s="212"/>
      <c r="Q51" s="23"/>
      <c r="R51" s="199"/>
      <c r="S51" s="201"/>
      <c r="T51" s="28"/>
      <c r="U51" s="213" t="str">
        <f>IF(ISERROR(VLOOKUP(F51,BB15:BD37,3,0)),"",IF(VLOOKUP(F51,BB15:BD37,3,0)=0,"",VLOOKUP(F51,BB15:BD37,3,0)))</f>
        <v/>
      </c>
      <c r="V51" s="214"/>
      <c r="W51" s="215"/>
      <c r="X51" s="216"/>
      <c r="Y51" s="200"/>
      <c r="Z51" s="201"/>
      <c r="AA51" s="199"/>
      <c r="AB51" s="200"/>
      <c r="AC51" s="201"/>
      <c r="AD51" s="199"/>
      <c r="AE51" s="200"/>
      <c r="AF51" s="201"/>
      <c r="AG51" s="193" t="str">
        <f t="shared" si="4"/>
        <v/>
      </c>
      <c r="AH51" s="194"/>
      <c r="AI51" s="195"/>
      <c r="AJ51" s="217"/>
      <c r="AK51" s="218"/>
      <c r="AL51" s="193"/>
      <c r="AM51" s="194"/>
      <c r="AN51" s="195"/>
      <c r="AO51" s="25"/>
      <c r="AP51" s="193"/>
      <c r="AQ51" s="194"/>
      <c r="AR51" s="195"/>
      <c r="AS51" s="50"/>
      <c r="AT51" s="51"/>
      <c r="AU51" s="51"/>
      <c r="AV51" s="46"/>
      <c r="AW51" s="47"/>
      <c r="AX51" s="1">
        <v>37</v>
      </c>
      <c r="AZ51" s="103" t="s">
        <v>225</v>
      </c>
      <c r="BA51" s="104" t="s">
        <v>265</v>
      </c>
      <c r="BB51" s="105">
        <f>ROUND(SUM($U$41:$W$43,IF(AND(ISERROR(VLOOKUP($F$46,$AZ$49:$BB$49,3,0)),ISERROR(VLOOKUP($F$47,$AZ$49:$BB$49,3,0))),0,$BB$49),IF(AND(ISERROR(VLOOKUP($F$46,$AZ$50:$BB$50,3,0)),ISERROR(VLOOKUP($F$47,$AZ$50:$BB$50,3,0))),0,$BB$50))*5/100,0)</f>
        <v>0</v>
      </c>
      <c r="BG51" s="8">
        <v>0.42708333333333298</v>
      </c>
      <c r="BL51" s="1" t="str">
        <f>A1&amp;BA54</f>
        <v>A26271</v>
      </c>
    </row>
    <row r="52" spans="1:64" ht="20.25" customHeight="1" x14ac:dyDescent="0.15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  <c r="L52" s="180" t="s">
        <v>66</v>
      </c>
      <c r="M52" s="182"/>
      <c r="N52" s="182"/>
      <c r="O52" s="196">
        <f>R8/10</f>
        <v>5003</v>
      </c>
      <c r="P52" s="197"/>
      <c r="Q52" s="197"/>
      <c r="R52" s="197"/>
      <c r="S52" s="198"/>
      <c r="T52" s="29" t="s">
        <v>67</v>
      </c>
      <c r="U52" s="185">
        <f>SUM(U38:W43)+SUMIF($F$44,$AZ$45,$U$44)+SUMIF($F$45,$AZ$45,$U$45)+SUMIF($F$44,$AZ$47,$U$44)+SUMIF($F$45,$AZ$47,$U$45)</f>
        <v>0</v>
      </c>
      <c r="V52" s="186"/>
      <c r="W52" s="187"/>
      <c r="X52" s="199"/>
      <c r="Y52" s="200"/>
      <c r="Z52" s="201"/>
      <c r="AA52" s="183"/>
      <c r="AB52" s="183"/>
      <c r="AC52" s="183"/>
      <c r="AD52" s="184" t="str">
        <f>IF(U52&gt;O52,U52-O52,"")</f>
        <v/>
      </c>
      <c r="AE52" s="184"/>
      <c r="AF52" s="184"/>
      <c r="AG52" s="185">
        <f>IF(U52&gt;O52,O52,U52)</f>
        <v>0</v>
      </c>
      <c r="AH52" s="186"/>
      <c r="AI52" s="187"/>
      <c r="AJ52" s="188"/>
      <c r="AK52" s="188"/>
      <c r="AL52" s="189">
        <f>SUM(AL38:AN51)</f>
        <v>0</v>
      </c>
      <c r="AM52" s="190"/>
      <c r="AN52" s="191"/>
      <c r="AO52" s="30"/>
      <c r="AP52" s="192">
        <f>SUM(AP38:AR51)</f>
        <v>0</v>
      </c>
      <c r="AQ52" s="192"/>
      <c r="AR52" s="192"/>
      <c r="AS52" s="170">
        <f>SUM(AS38:AU51)</f>
        <v>0</v>
      </c>
      <c r="AT52" s="171"/>
      <c r="AU52" s="172"/>
      <c r="AV52" s="173">
        <v>0</v>
      </c>
      <c r="AW52" s="174"/>
      <c r="AZ52" s="106"/>
      <c r="BA52" s="107"/>
      <c r="BB52" s="108"/>
      <c r="BG52" s="8">
        <v>0.4375</v>
      </c>
      <c r="BL52" s="1" t="str">
        <f>A1&amp;BA55</f>
        <v>A26272</v>
      </c>
    </row>
    <row r="53" spans="1:64" ht="15" customHeight="1" x14ac:dyDescent="0.15">
      <c r="A53" s="31" t="s">
        <v>68</v>
      </c>
      <c r="B53" s="32"/>
      <c r="C53" s="32"/>
      <c r="D53" s="32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5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 s="1">
        <v>38</v>
      </c>
      <c r="AZ53" s="109" t="s">
        <v>226</v>
      </c>
      <c r="BA53" s="110" t="s">
        <v>271</v>
      </c>
      <c r="BB53" s="111">
        <f>ROUND((BE26*137/1000),0)</f>
        <v>0</v>
      </c>
      <c r="BG53" s="8">
        <v>0.44791666666666702</v>
      </c>
      <c r="BL53" s="1" t="str">
        <f>A1&amp;BA56</f>
        <v>A26273</v>
      </c>
    </row>
    <row r="54" spans="1:64" ht="16.5" customHeight="1" x14ac:dyDescent="0.15">
      <c r="A54" s="175" t="s">
        <v>69</v>
      </c>
      <c r="B54" s="176"/>
      <c r="C54" s="176"/>
      <c r="D54" s="177"/>
      <c r="E54" s="159" t="s">
        <v>98</v>
      </c>
      <c r="F54" s="176"/>
      <c r="G54" s="176"/>
      <c r="H54" s="177"/>
      <c r="I54" s="175" t="s">
        <v>71</v>
      </c>
      <c r="J54" s="178"/>
      <c r="K54" s="179"/>
      <c r="L54" s="180" t="s">
        <v>99</v>
      </c>
      <c r="M54" s="181"/>
      <c r="N54" s="181"/>
      <c r="O54" s="181"/>
      <c r="P54" s="175" t="s">
        <v>69</v>
      </c>
      <c r="Q54" s="176"/>
      <c r="R54" s="176"/>
      <c r="S54" s="177"/>
      <c r="T54" s="180" t="s">
        <v>70</v>
      </c>
      <c r="U54" s="182"/>
      <c r="V54" s="182"/>
      <c r="W54" s="182"/>
      <c r="X54" s="175" t="s">
        <v>71</v>
      </c>
      <c r="Y54" s="176"/>
      <c r="Z54" s="177"/>
      <c r="AA54" s="180" t="s">
        <v>99</v>
      </c>
      <c r="AB54" s="181"/>
      <c r="AC54" s="181"/>
      <c r="AD54" s="181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 s="1">
        <v>39</v>
      </c>
      <c r="AZ54" s="109" t="s">
        <v>227</v>
      </c>
      <c r="BA54" s="110" t="s">
        <v>267</v>
      </c>
      <c r="BB54" s="111">
        <f>ROUND((BE26*100/1000),0)</f>
        <v>0</v>
      </c>
      <c r="BG54" s="8">
        <v>0.45833333333333298</v>
      </c>
      <c r="BL54" s="1" t="str">
        <f>A1&amp;BA57</f>
        <v>A26274</v>
      </c>
    </row>
    <row r="55" spans="1:64" ht="15.75" customHeight="1" x14ac:dyDescent="0.15">
      <c r="A55" s="36" t="s">
        <v>72</v>
      </c>
      <c r="B55" s="37"/>
      <c r="C55" s="37"/>
      <c r="D55" s="38"/>
      <c r="E55" s="39"/>
      <c r="F55" s="37"/>
      <c r="G55" s="37"/>
      <c r="H55" s="38"/>
      <c r="I55" s="39"/>
      <c r="J55" s="37"/>
      <c r="K55" s="38"/>
      <c r="L55" s="39"/>
      <c r="M55" s="37"/>
      <c r="N55" s="37"/>
      <c r="O55" s="38"/>
      <c r="P55" s="20" t="s">
        <v>73</v>
      </c>
      <c r="Q55" s="20"/>
      <c r="R55" s="39"/>
      <c r="S55" s="38"/>
      <c r="T55" s="39"/>
      <c r="U55" s="37"/>
      <c r="V55" s="37"/>
      <c r="W55" s="38"/>
      <c r="X55" s="39"/>
      <c r="Y55" s="37"/>
      <c r="Z55" s="38"/>
      <c r="AA55" s="39"/>
      <c r="AB55" s="37"/>
      <c r="AC55" s="37"/>
      <c r="AD55" s="38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 s="1">
        <v>40</v>
      </c>
      <c r="AZ55" s="109" t="s">
        <v>228</v>
      </c>
      <c r="BA55" s="110" t="s">
        <v>268</v>
      </c>
      <c r="BB55" s="111">
        <f>ROUND((BE26*55/1000),0)</f>
        <v>0</v>
      </c>
      <c r="BG55" s="8">
        <v>0.46875</v>
      </c>
    </row>
    <row r="56" spans="1:64" ht="15" customHeight="1" x14ac:dyDescent="0.15">
      <c r="A56" s="36" t="s">
        <v>74</v>
      </c>
      <c r="B56" s="37"/>
      <c r="C56" s="37"/>
      <c r="D56" s="38"/>
      <c r="E56" s="39"/>
      <c r="F56" s="37"/>
      <c r="G56" s="37"/>
      <c r="H56" s="38"/>
      <c r="I56" s="39"/>
      <c r="J56" s="37"/>
      <c r="K56" s="38"/>
      <c r="L56" s="39"/>
      <c r="M56" s="37"/>
      <c r="N56" s="37"/>
      <c r="O56" s="38"/>
      <c r="P56" s="40" t="s">
        <v>75</v>
      </c>
      <c r="Q56" s="20"/>
      <c r="R56" s="39"/>
      <c r="S56" s="38"/>
      <c r="T56" s="39"/>
      <c r="U56" s="37"/>
      <c r="V56" s="37"/>
      <c r="W56" s="38"/>
      <c r="X56" s="39"/>
      <c r="Y56" s="37"/>
      <c r="Z56" s="38"/>
      <c r="AA56" s="39"/>
      <c r="AB56" s="37"/>
      <c r="AC56" s="37"/>
      <c r="AD56" s="38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 s="1">
        <v>41</v>
      </c>
      <c r="AZ56" s="109" t="s">
        <v>229</v>
      </c>
      <c r="BA56" s="110" t="s">
        <v>269</v>
      </c>
      <c r="BB56" s="111">
        <f>ROUND(($BB$55*90/100),0)</f>
        <v>0</v>
      </c>
      <c r="BG56" s="8">
        <v>0.47916666666666702</v>
      </c>
    </row>
    <row r="57" spans="1:64" ht="15.75" customHeight="1" x14ac:dyDescent="0.15">
      <c r="A57" s="36" t="s">
        <v>72</v>
      </c>
      <c r="B57" s="37"/>
      <c r="C57" s="37"/>
      <c r="D57" s="38"/>
      <c r="E57" s="39"/>
      <c r="F57" s="37"/>
      <c r="G57" s="37"/>
      <c r="H57" s="38"/>
      <c r="I57" s="39"/>
      <c r="J57" s="37"/>
      <c r="K57" s="38"/>
      <c r="L57" s="39"/>
      <c r="M57" s="37"/>
      <c r="N57" s="37"/>
      <c r="O57" s="38"/>
      <c r="P57" s="20" t="s">
        <v>76</v>
      </c>
      <c r="Q57" s="20"/>
      <c r="R57" s="39"/>
      <c r="S57" s="38"/>
      <c r="T57" s="39"/>
      <c r="U57" s="37"/>
      <c r="V57" s="37"/>
      <c r="W57" s="38"/>
      <c r="X57" s="39"/>
      <c r="Y57" s="37"/>
      <c r="Z57" s="38"/>
      <c r="AA57" s="39"/>
      <c r="AB57" s="37"/>
      <c r="AC57" s="37"/>
      <c r="AD57" s="38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 s="1">
        <v>42</v>
      </c>
      <c r="AZ57" s="112" t="s">
        <v>266</v>
      </c>
      <c r="BA57" s="110" t="s">
        <v>270</v>
      </c>
      <c r="BB57" s="114">
        <f>ROUND(($BB$55*80/100),0)</f>
        <v>0</v>
      </c>
      <c r="BG57" s="8">
        <v>0.48958333333333298</v>
      </c>
    </row>
    <row r="58" spans="1:64" ht="15" customHeight="1" x14ac:dyDescent="0.15">
      <c r="A58" s="20" t="s">
        <v>77</v>
      </c>
      <c r="B58" s="4"/>
      <c r="C58" s="4"/>
      <c r="D58" s="4"/>
      <c r="E58" s="39"/>
      <c r="F58" s="37"/>
      <c r="G58" s="37"/>
      <c r="H58" s="38"/>
      <c r="I58" s="39"/>
      <c r="J58" s="37"/>
      <c r="K58" s="38"/>
      <c r="L58" s="39"/>
      <c r="M58" s="37"/>
      <c r="N58" s="37"/>
      <c r="O58" s="38"/>
      <c r="P58" s="20" t="s">
        <v>67</v>
      </c>
      <c r="Q58" s="36"/>
      <c r="R58" s="37"/>
      <c r="S58" s="38"/>
      <c r="T58" s="167"/>
      <c r="U58" s="168"/>
      <c r="V58" s="168"/>
      <c r="W58" s="168"/>
      <c r="X58" s="168"/>
      <c r="Y58" s="168"/>
      <c r="Z58" s="169"/>
      <c r="AA58" s="39"/>
      <c r="AB58" s="37"/>
      <c r="AC58" s="37"/>
      <c r="AD58" s="3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BG58" s="8">
        <v>0.5</v>
      </c>
    </row>
    <row r="59" spans="1:64" ht="15.75" customHeight="1" x14ac:dyDescent="0.15">
      <c r="A59" s="14" t="s">
        <v>78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BG59" s="8">
        <v>0.51041666666666696</v>
      </c>
    </row>
    <row r="60" spans="1:64" ht="17.25" customHeight="1" x14ac:dyDescent="0.15">
      <c r="A60" s="20" t="s">
        <v>79</v>
      </c>
      <c r="B60" s="4"/>
      <c r="C60" s="4"/>
      <c r="D60" s="4"/>
      <c r="E60" s="4"/>
      <c r="F60" s="36"/>
      <c r="G60" s="41" t="s">
        <v>80</v>
      </c>
      <c r="H60" s="37"/>
      <c r="I60" s="37"/>
      <c r="J60" s="37"/>
      <c r="K60" s="37"/>
      <c r="L60" s="37"/>
      <c r="M60" s="42"/>
      <c r="N60" s="20" t="s">
        <v>81</v>
      </c>
      <c r="O60" s="4"/>
      <c r="P60" s="4"/>
      <c r="Q60" s="4"/>
      <c r="R60" s="20"/>
      <c r="S60" s="20" t="s">
        <v>82</v>
      </c>
      <c r="T60" s="4"/>
      <c r="U60" s="4"/>
      <c r="V60" s="4"/>
      <c r="W60" s="20"/>
      <c r="X60" s="39"/>
      <c r="Y60" s="41" t="s">
        <v>83</v>
      </c>
      <c r="Z60" s="37"/>
      <c r="AA60" s="37"/>
      <c r="AB60" s="37"/>
      <c r="AC60" s="37"/>
      <c r="AD60" s="37"/>
      <c r="AE60" s="37"/>
      <c r="AF60" s="38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BG60" s="8">
        <v>0.52083333333333304</v>
      </c>
    </row>
    <row r="61" spans="1:64" ht="18" customHeight="1" x14ac:dyDescent="0.15">
      <c r="A61" s="43"/>
      <c r="B61" s="44"/>
      <c r="C61" s="44"/>
      <c r="D61" s="44"/>
      <c r="E61" s="45"/>
      <c r="F61" s="43"/>
      <c r="G61" s="44"/>
      <c r="H61" s="44"/>
      <c r="I61" s="44"/>
      <c r="J61" s="44"/>
      <c r="K61" s="44"/>
      <c r="L61" s="44"/>
      <c r="M61" s="45"/>
      <c r="N61" s="43"/>
      <c r="O61" s="44"/>
      <c r="P61" s="44"/>
      <c r="Q61" s="44"/>
      <c r="R61" s="45"/>
      <c r="S61" s="43"/>
      <c r="T61" s="44"/>
      <c r="U61" s="44"/>
      <c r="V61" s="44"/>
      <c r="W61" s="45"/>
      <c r="X61" s="43"/>
      <c r="Y61" s="44"/>
      <c r="Z61" s="44"/>
      <c r="AA61" s="44"/>
      <c r="AB61" s="44"/>
      <c r="AC61" s="44"/>
      <c r="AD61" s="44"/>
      <c r="AE61" s="44"/>
      <c r="AF61" s="45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BG61" s="8">
        <v>0.53125</v>
      </c>
    </row>
    <row r="62" spans="1:64" ht="17.25" customHeight="1" x14ac:dyDescent="0.15">
      <c r="A62" s="52" t="s">
        <v>51</v>
      </c>
      <c r="B62" s="202" t="s">
        <v>52</v>
      </c>
      <c r="C62" s="203"/>
      <c r="D62" s="203"/>
      <c r="E62" s="204"/>
      <c r="F62" s="202" t="s">
        <v>53</v>
      </c>
      <c r="G62" s="203"/>
      <c r="H62" s="203"/>
      <c r="I62" s="203"/>
      <c r="J62" s="203"/>
      <c r="K62" s="204"/>
      <c r="L62" s="159" t="s">
        <v>127</v>
      </c>
      <c r="M62" s="161"/>
      <c r="N62" s="160"/>
      <c r="O62" s="52" t="s">
        <v>84</v>
      </c>
      <c r="P62" s="53"/>
      <c r="Q62" s="162" t="s">
        <v>85</v>
      </c>
      <c r="R62" s="165"/>
      <c r="S62" s="166"/>
      <c r="T62" s="54" t="s">
        <v>86</v>
      </c>
      <c r="U62" s="159" t="s">
        <v>87</v>
      </c>
      <c r="V62" s="161"/>
      <c r="W62" s="160"/>
      <c r="X62" s="162" t="s">
        <v>88</v>
      </c>
      <c r="Y62" s="165"/>
      <c r="Z62" s="166"/>
      <c r="AA62" s="159" t="s">
        <v>89</v>
      </c>
      <c r="AB62" s="161"/>
      <c r="AC62" s="160"/>
      <c r="AD62" s="162" t="s">
        <v>90</v>
      </c>
      <c r="AE62" s="163"/>
      <c r="AF62" s="164"/>
      <c r="AG62" s="162" t="s">
        <v>91</v>
      </c>
      <c r="AH62" s="165"/>
      <c r="AI62" s="166"/>
      <c r="AJ62" s="162" t="s">
        <v>92</v>
      </c>
      <c r="AK62" s="164"/>
      <c r="AL62" s="162" t="s">
        <v>93</v>
      </c>
      <c r="AM62" s="163"/>
      <c r="AN62" s="164"/>
      <c r="AO62" s="162" t="s">
        <v>94</v>
      </c>
      <c r="AP62" s="165"/>
      <c r="AQ62" s="166"/>
      <c r="AR62" s="159" t="s">
        <v>95</v>
      </c>
      <c r="AS62" s="161"/>
      <c r="AT62" s="161"/>
      <c r="AU62" s="160"/>
      <c r="AV62" s="159" t="s">
        <v>65</v>
      </c>
      <c r="AW62" s="160"/>
      <c r="BG62" s="8">
        <v>0.54166666666666696</v>
      </c>
    </row>
    <row r="63" spans="1:64" ht="18" customHeight="1" x14ac:dyDescent="0.15">
      <c r="A63" s="39"/>
      <c r="B63" s="39"/>
      <c r="C63" s="37"/>
      <c r="D63" s="37"/>
      <c r="E63" s="38"/>
      <c r="F63" s="37"/>
      <c r="G63" s="37"/>
      <c r="H63" s="37"/>
      <c r="I63" s="37"/>
      <c r="J63" s="37"/>
      <c r="K63" s="38"/>
      <c r="L63" s="39"/>
      <c r="M63" s="37"/>
      <c r="N63" s="38"/>
      <c r="O63" s="39"/>
      <c r="P63" s="38"/>
      <c r="Q63" s="39"/>
      <c r="R63" s="37"/>
      <c r="S63" s="38"/>
      <c r="T63" s="37"/>
      <c r="U63" s="39"/>
      <c r="V63" s="37"/>
      <c r="W63" s="38"/>
      <c r="X63" s="39"/>
      <c r="Y63" s="37"/>
      <c r="Z63" s="38"/>
      <c r="AA63" s="39"/>
      <c r="AB63" s="37"/>
      <c r="AC63" s="38"/>
      <c r="AD63" s="39"/>
      <c r="AE63" s="37"/>
      <c r="AF63" s="38"/>
      <c r="AG63" s="39"/>
      <c r="AH63" s="37"/>
      <c r="AI63" s="38"/>
      <c r="AJ63" s="39"/>
      <c r="AK63" s="38"/>
      <c r="AL63" s="39"/>
      <c r="AM63" s="37"/>
      <c r="AN63" s="38"/>
      <c r="AO63" s="39"/>
      <c r="AP63" s="37"/>
      <c r="AQ63" s="38"/>
      <c r="AR63" s="39"/>
      <c r="AS63" s="37"/>
      <c r="AT63" s="37"/>
      <c r="AU63" s="37"/>
      <c r="AV63" s="37"/>
      <c r="AW63" s="38"/>
      <c r="BG63" s="8">
        <v>0.55208333333333304</v>
      </c>
    </row>
    <row r="64" spans="1:64" ht="18" customHeight="1" x14ac:dyDescent="0.15">
      <c r="A64" s="39"/>
      <c r="B64" s="39"/>
      <c r="C64" s="37"/>
      <c r="D64" s="37"/>
      <c r="E64" s="38"/>
      <c r="F64" s="37"/>
      <c r="G64" s="37"/>
      <c r="H64" s="37"/>
      <c r="I64" s="37"/>
      <c r="J64" s="37"/>
      <c r="K64" s="38"/>
      <c r="L64" s="39"/>
      <c r="M64" s="37"/>
      <c r="N64" s="38"/>
      <c r="O64" s="39"/>
      <c r="P64" s="38"/>
      <c r="Q64" s="39"/>
      <c r="R64" s="37"/>
      <c r="S64" s="38"/>
      <c r="T64" s="37"/>
      <c r="U64" s="39"/>
      <c r="V64" s="37"/>
      <c r="W64" s="38"/>
      <c r="X64" s="39"/>
      <c r="Y64" s="37"/>
      <c r="Z64" s="38"/>
      <c r="AA64" s="39"/>
      <c r="AB64" s="37"/>
      <c r="AC64" s="38"/>
      <c r="AD64" s="39"/>
      <c r="AE64" s="37"/>
      <c r="AF64" s="38"/>
      <c r="AG64" s="39"/>
      <c r="AH64" s="37"/>
      <c r="AI64" s="38"/>
      <c r="AJ64" s="39"/>
      <c r="AK64" s="38"/>
      <c r="AL64" s="39"/>
      <c r="AM64" s="37"/>
      <c r="AN64" s="38"/>
      <c r="AO64" s="39"/>
      <c r="AP64" s="37"/>
      <c r="AQ64" s="38"/>
      <c r="AR64" s="39"/>
      <c r="AS64" s="37"/>
      <c r="AT64" s="37"/>
      <c r="AU64" s="37"/>
      <c r="AV64" s="37"/>
      <c r="AW64" s="38"/>
      <c r="BG64" s="8">
        <v>0.5625</v>
      </c>
    </row>
    <row r="65" spans="59:59" ht="15.75" customHeight="1" x14ac:dyDescent="0.15">
      <c r="BG65" s="8">
        <v>0.57291666666666696</v>
      </c>
    </row>
    <row r="66" spans="59:59" ht="15" customHeight="1" x14ac:dyDescent="0.15">
      <c r="BG66" s="8">
        <v>0.58333333333333304</v>
      </c>
    </row>
    <row r="67" spans="59:59" ht="14.25" customHeight="1" x14ac:dyDescent="0.15">
      <c r="BG67" s="8">
        <v>0.59375</v>
      </c>
    </row>
    <row r="68" spans="59:59" ht="15" customHeight="1" x14ac:dyDescent="0.15">
      <c r="BG68" s="8">
        <v>0.60416666666666696</v>
      </c>
    </row>
    <row r="69" spans="59:59" ht="14.25" customHeight="1" x14ac:dyDescent="0.15">
      <c r="BG69" s="8">
        <v>0.61458333333333304</v>
      </c>
    </row>
    <row r="70" spans="59:59" ht="16.5" customHeight="1" x14ac:dyDescent="0.15">
      <c r="BG70" s="8">
        <v>0.625</v>
      </c>
    </row>
    <row r="71" spans="59:59" ht="17.25" customHeight="1" x14ac:dyDescent="0.15">
      <c r="BG71" s="8">
        <v>0.63541666666666696</v>
      </c>
    </row>
    <row r="72" spans="59:59" ht="17.25" customHeight="1" x14ac:dyDescent="0.15">
      <c r="BG72" s="8">
        <v>0.64583333333333304</v>
      </c>
    </row>
    <row r="73" spans="59:59" ht="17.25" customHeight="1" x14ac:dyDescent="0.15">
      <c r="BG73" s="8">
        <v>0.65625</v>
      </c>
    </row>
    <row r="74" spans="59:59" ht="18" customHeight="1" x14ac:dyDescent="0.15">
      <c r="BG74" s="8">
        <v>0.66666666666666696</v>
      </c>
    </row>
    <row r="75" spans="59:59" ht="16.5" customHeight="1" x14ac:dyDescent="0.15">
      <c r="BG75" s="8">
        <v>0.67708333333333304</v>
      </c>
    </row>
    <row r="76" spans="59:59" ht="18" customHeight="1" x14ac:dyDescent="0.15">
      <c r="BG76" s="8">
        <v>0.6875</v>
      </c>
    </row>
    <row r="77" spans="59:59" ht="17.25" customHeight="1" x14ac:dyDescent="0.15">
      <c r="BG77" s="8">
        <v>0.69791666666666696</v>
      </c>
    </row>
    <row r="78" spans="59:59" ht="15.75" customHeight="1" x14ac:dyDescent="0.15">
      <c r="BG78" s="8">
        <v>0.70833333333333304</v>
      </c>
    </row>
    <row r="79" spans="59:59" x14ac:dyDescent="0.15">
      <c r="BG79" s="8">
        <v>0.71875</v>
      </c>
    </row>
    <row r="80" spans="59:59" x14ac:dyDescent="0.15">
      <c r="BG80" s="8">
        <v>0.72916666666666696</v>
      </c>
    </row>
    <row r="81" spans="59:59" x14ac:dyDescent="0.15">
      <c r="BG81" s="8">
        <v>0.73958333333333304</v>
      </c>
    </row>
    <row r="82" spans="59:59" x14ac:dyDescent="0.15">
      <c r="BG82" s="8">
        <v>0.75</v>
      </c>
    </row>
    <row r="83" spans="59:59" x14ac:dyDescent="0.15">
      <c r="BG83" s="8">
        <v>0.76041666666666696</v>
      </c>
    </row>
    <row r="84" spans="59:59" x14ac:dyDescent="0.15">
      <c r="BG84" s="8">
        <v>0.77083333333333304</v>
      </c>
    </row>
    <row r="85" spans="59:59" x14ac:dyDescent="0.15">
      <c r="BG85" s="8">
        <v>0.78125</v>
      </c>
    </row>
    <row r="86" spans="59:59" x14ac:dyDescent="0.15">
      <c r="BG86" s="8">
        <v>0.79166666666666696</v>
      </c>
    </row>
    <row r="87" spans="59:59" x14ac:dyDescent="0.15">
      <c r="BG87" s="8">
        <v>0.80208333333333304</v>
      </c>
    </row>
    <row r="88" spans="59:59" x14ac:dyDescent="0.15">
      <c r="BG88" s="8">
        <v>0.8125</v>
      </c>
    </row>
    <row r="89" spans="59:59" x14ac:dyDescent="0.15">
      <c r="BG89" s="8">
        <v>0.82291666666666696</v>
      </c>
    </row>
    <row r="90" spans="59:59" x14ac:dyDescent="0.15">
      <c r="BG90" s="8">
        <v>0.83333333333333304</v>
      </c>
    </row>
    <row r="91" spans="59:59" x14ac:dyDescent="0.15">
      <c r="BG91" s="8">
        <v>0.84375</v>
      </c>
    </row>
    <row r="92" spans="59:59" x14ac:dyDescent="0.15">
      <c r="BG92" s="8">
        <v>0.85416666666666696</v>
      </c>
    </row>
    <row r="93" spans="59:59" x14ac:dyDescent="0.15">
      <c r="BG93" s="8">
        <v>0.86458333333333304</v>
      </c>
    </row>
    <row r="94" spans="59:59" x14ac:dyDescent="0.15">
      <c r="BG94" s="8">
        <v>0.875</v>
      </c>
    </row>
    <row r="95" spans="59:59" x14ac:dyDescent="0.15">
      <c r="BG95" s="8">
        <v>0.88541666666666696</v>
      </c>
    </row>
    <row r="96" spans="59:59" x14ac:dyDescent="0.15">
      <c r="BG96" s="8">
        <v>0.89583333333333304</v>
      </c>
    </row>
    <row r="97" spans="59:59" x14ac:dyDescent="0.15">
      <c r="BG97" s="8">
        <v>0.90625</v>
      </c>
    </row>
    <row r="98" spans="59:59" x14ac:dyDescent="0.15">
      <c r="BG98" s="8">
        <v>0.91666666666666696</v>
      </c>
    </row>
    <row r="99" spans="59:59" x14ac:dyDescent="0.15">
      <c r="BG99" s="8">
        <v>0.92708333333333304</v>
      </c>
    </row>
    <row r="100" spans="59:59" x14ac:dyDescent="0.15">
      <c r="BG100" s="8">
        <v>0.9375</v>
      </c>
    </row>
    <row r="101" spans="59:59" x14ac:dyDescent="0.15">
      <c r="BG101" s="8">
        <v>0.94791666666666696</v>
      </c>
    </row>
    <row r="102" spans="59:59" x14ac:dyDescent="0.15">
      <c r="BG102" s="8">
        <v>0.95833333333333304</v>
      </c>
    </row>
    <row r="103" spans="59:59" x14ac:dyDescent="0.15">
      <c r="BG103" s="8">
        <v>0.96875</v>
      </c>
    </row>
    <row r="104" spans="59:59" x14ac:dyDescent="0.15">
      <c r="BG104" s="8">
        <v>0.97916666666666696</v>
      </c>
    </row>
    <row r="105" spans="59:59" x14ac:dyDescent="0.15">
      <c r="BG105" s="8">
        <v>0.98958333333333304</v>
      </c>
    </row>
    <row r="439" spans="47:47" x14ac:dyDescent="0.15">
      <c r="AU439" s="2"/>
    </row>
    <row r="440" spans="47:47" x14ac:dyDescent="0.15">
      <c r="AU440" s="2"/>
    </row>
    <row r="441" spans="47:47" x14ac:dyDescent="0.15">
      <c r="AU441" s="2"/>
    </row>
    <row r="442" spans="47:47" x14ac:dyDescent="0.15">
      <c r="AU442" s="2"/>
    </row>
    <row r="443" spans="47:47" x14ac:dyDescent="0.15">
      <c r="AU443" s="2"/>
    </row>
    <row r="444" spans="47:47" x14ac:dyDescent="0.15">
      <c r="AU444" s="2"/>
    </row>
    <row r="445" spans="47:47" x14ac:dyDescent="0.15">
      <c r="AU445" s="2"/>
    </row>
    <row r="446" spans="47:47" x14ac:dyDescent="0.15">
      <c r="AU446" s="2"/>
    </row>
    <row r="447" spans="47:47" x14ac:dyDescent="0.15">
      <c r="AU447" s="2"/>
    </row>
    <row r="448" spans="47:47" x14ac:dyDescent="0.15">
      <c r="AU448" s="2"/>
    </row>
    <row r="449" spans="47:47" x14ac:dyDescent="0.15">
      <c r="AU449" s="2"/>
    </row>
    <row r="450" spans="47:47" x14ac:dyDescent="0.15">
      <c r="AU450" s="2"/>
    </row>
    <row r="451" spans="47:47" x14ac:dyDescent="0.15">
      <c r="AU451" s="2"/>
    </row>
    <row r="452" spans="47:47" x14ac:dyDescent="0.15">
      <c r="AU452" s="2"/>
    </row>
    <row r="453" spans="47:47" x14ac:dyDescent="0.15">
      <c r="AU453" s="2"/>
    </row>
    <row r="454" spans="47:47" x14ac:dyDescent="0.15">
      <c r="AU454" s="2"/>
    </row>
    <row r="455" spans="47:47" x14ac:dyDescent="0.15">
      <c r="AU455" s="2"/>
    </row>
    <row r="456" spans="47:47" x14ac:dyDescent="0.15">
      <c r="AU456" s="2"/>
    </row>
    <row r="457" spans="47:47" x14ac:dyDescent="0.15">
      <c r="AU457" s="2"/>
    </row>
    <row r="458" spans="47:47" x14ac:dyDescent="0.15">
      <c r="AU458" s="2"/>
    </row>
    <row r="459" spans="47:47" x14ac:dyDescent="0.15">
      <c r="AU459" s="2"/>
    </row>
    <row r="460" spans="47:47" x14ac:dyDescent="0.15">
      <c r="AU460" s="2"/>
    </row>
    <row r="461" spans="47:47" x14ac:dyDescent="0.15">
      <c r="AU461" s="2"/>
    </row>
    <row r="462" spans="47:47" x14ac:dyDescent="0.15">
      <c r="AU462" s="2"/>
    </row>
    <row r="463" spans="47:47" x14ac:dyDescent="0.15">
      <c r="AU463" s="2"/>
    </row>
    <row r="464" spans="47:47" x14ac:dyDescent="0.15">
      <c r="AU464" s="2"/>
    </row>
    <row r="465" spans="47:47" x14ac:dyDescent="0.15">
      <c r="AU465" s="2"/>
    </row>
    <row r="466" spans="47:47" x14ac:dyDescent="0.15">
      <c r="AU466" s="2"/>
    </row>
    <row r="467" spans="47:47" x14ac:dyDescent="0.15">
      <c r="AU467" s="2"/>
    </row>
    <row r="468" spans="47:47" x14ac:dyDescent="0.15">
      <c r="AU468" s="2"/>
    </row>
    <row r="469" spans="47:47" x14ac:dyDescent="0.15">
      <c r="AU469" s="2"/>
    </row>
    <row r="470" spans="47:47" x14ac:dyDescent="0.15">
      <c r="AU470" s="2"/>
    </row>
    <row r="471" spans="47:47" x14ac:dyDescent="0.15">
      <c r="AU471" s="2"/>
    </row>
    <row r="472" spans="47:47" x14ac:dyDescent="0.15">
      <c r="AU472" s="2"/>
    </row>
    <row r="473" spans="47:47" x14ac:dyDescent="0.15">
      <c r="AU473" s="2"/>
    </row>
    <row r="474" spans="47:47" x14ac:dyDescent="0.15">
      <c r="AU474" s="2"/>
    </row>
    <row r="475" spans="47:47" x14ac:dyDescent="0.15">
      <c r="AU475" s="2"/>
    </row>
    <row r="476" spans="47:47" x14ac:dyDescent="0.15">
      <c r="AU476" s="2"/>
    </row>
    <row r="477" spans="47:47" x14ac:dyDescent="0.15">
      <c r="AU477" s="2"/>
    </row>
    <row r="478" spans="47:47" x14ac:dyDescent="0.15">
      <c r="AU478" s="2"/>
    </row>
    <row r="479" spans="47:47" x14ac:dyDescent="0.15">
      <c r="AU479" s="2"/>
    </row>
    <row r="480" spans="47:47" x14ac:dyDescent="0.15">
      <c r="AU480" s="2"/>
    </row>
    <row r="481" spans="47:47" x14ac:dyDescent="0.15">
      <c r="AU481" s="2"/>
    </row>
    <row r="482" spans="47:47" x14ac:dyDescent="0.15">
      <c r="AU482" s="2"/>
    </row>
    <row r="483" spans="47:47" x14ac:dyDescent="0.15">
      <c r="AU483" s="2"/>
    </row>
    <row r="484" spans="47:47" x14ac:dyDescent="0.15">
      <c r="AU484" s="2"/>
    </row>
    <row r="485" spans="47:47" x14ac:dyDescent="0.15">
      <c r="AU485" s="2"/>
    </row>
    <row r="486" spans="47:47" x14ac:dyDescent="0.15">
      <c r="AU486" s="2"/>
    </row>
    <row r="487" spans="47:47" x14ac:dyDescent="0.15">
      <c r="AU487" s="2"/>
    </row>
    <row r="488" spans="47:47" x14ac:dyDescent="0.15">
      <c r="AU488" s="2"/>
    </row>
    <row r="489" spans="47:47" x14ac:dyDescent="0.15">
      <c r="AU489" s="2"/>
    </row>
    <row r="490" spans="47:47" x14ac:dyDescent="0.15">
      <c r="AU490" s="2"/>
    </row>
    <row r="491" spans="47:47" x14ac:dyDescent="0.15">
      <c r="AU491" s="2"/>
    </row>
    <row r="492" spans="47:47" x14ac:dyDescent="0.15">
      <c r="AU492" s="2"/>
    </row>
    <row r="493" spans="47:47" x14ac:dyDescent="0.15">
      <c r="AU493" s="2"/>
    </row>
    <row r="494" spans="47:47" x14ac:dyDescent="0.15">
      <c r="AU494" s="2"/>
    </row>
    <row r="495" spans="47:47" x14ac:dyDescent="0.15">
      <c r="AU495" s="2"/>
    </row>
    <row r="496" spans="47:47" x14ac:dyDescent="0.15">
      <c r="AU496" s="2"/>
    </row>
    <row r="497" spans="47:47" x14ac:dyDescent="0.15">
      <c r="AU497" s="2"/>
    </row>
    <row r="498" spans="47:47" x14ac:dyDescent="0.15">
      <c r="AU498" s="2"/>
    </row>
    <row r="499" spans="47:47" x14ac:dyDescent="0.15">
      <c r="AU499" s="2"/>
    </row>
    <row r="500" spans="47:47" x14ac:dyDescent="0.15">
      <c r="AU500" s="2"/>
    </row>
    <row r="501" spans="47:47" x14ac:dyDescent="0.15">
      <c r="AU501" s="2"/>
    </row>
    <row r="502" spans="47:47" x14ac:dyDescent="0.15">
      <c r="AU502" s="2"/>
    </row>
    <row r="503" spans="47:47" x14ac:dyDescent="0.15">
      <c r="AU503" s="2"/>
    </row>
    <row r="504" spans="47:47" x14ac:dyDescent="0.15">
      <c r="AU504" s="2"/>
    </row>
    <row r="505" spans="47:47" x14ac:dyDescent="0.15">
      <c r="AU505" s="2"/>
    </row>
    <row r="506" spans="47:47" x14ac:dyDescent="0.15">
      <c r="AU506" s="2"/>
    </row>
    <row r="507" spans="47:47" x14ac:dyDescent="0.15">
      <c r="AU507" s="2"/>
    </row>
    <row r="508" spans="47:47" x14ac:dyDescent="0.15">
      <c r="AU508" s="2"/>
    </row>
    <row r="509" spans="47:47" x14ac:dyDescent="0.15">
      <c r="AU509" s="2"/>
    </row>
    <row r="510" spans="47:47" x14ac:dyDescent="0.15">
      <c r="AU510" s="2"/>
    </row>
    <row r="511" spans="47:47" x14ac:dyDescent="0.15">
      <c r="AU511" s="2"/>
    </row>
    <row r="512" spans="47:47" x14ac:dyDescent="0.15">
      <c r="AU512" s="2"/>
    </row>
    <row r="513" spans="47:47" x14ac:dyDescent="0.15">
      <c r="AU513" s="2"/>
    </row>
    <row r="514" spans="47:47" x14ac:dyDescent="0.15">
      <c r="AU514" s="2"/>
    </row>
    <row r="515" spans="47:47" x14ac:dyDescent="0.15">
      <c r="AU515" s="2"/>
    </row>
    <row r="516" spans="47:47" x14ac:dyDescent="0.15">
      <c r="AU516" s="2"/>
    </row>
    <row r="517" spans="47:47" x14ac:dyDescent="0.15">
      <c r="AU517" s="2"/>
    </row>
    <row r="518" spans="47:47" x14ac:dyDescent="0.15">
      <c r="AU518" s="2"/>
    </row>
    <row r="519" spans="47:47" x14ac:dyDescent="0.15">
      <c r="AU519" s="2"/>
    </row>
    <row r="520" spans="47:47" x14ac:dyDescent="0.15">
      <c r="AU520" s="2"/>
    </row>
    <row r="521" spans="47:47" x14ac:dyDescent="0.15">
      <c r="AU521" s="2"/>
    </row>
    <row r="522" spans="47:47" x14ac:dyDescent="0.15">
      <c r="AU522" s="2"/>
    </row>
    <row r="523" spans="47:47" x14ac:dyDescent="0.15">
      <c r="AU523" s="2"/>
    </row>
    <row r="524" spans="47:47" x14ac:dyDescent="0.15">
      <c r="AU524" s="2"/>
    </row>
    <row r="525" spans="47:47" x14ac:dyDescent="0.15">
      <c r="AU525" s="2"/>
    </row>
    <row r="526" spans="47:47" x14ac:dyDescent="0.15">
      <c r="AU526" s="2"/>
    </row>
    <row r="527" spans="47:47" x14ac:dyDescent="0.15">
      <c r="AU527" s="2"/>
    </row>
    <row r="528" spans="47:47" x14ac:dyDescent="0.15">
      <c r="AU528" s="2"/>
    </row>
    <row r="529" spans="47:47" x14ac:dyDescent="0.15">
      <c r="AU529" s="2"/>
    </row>
    <row r="530" spans="47:47" x14ac:dyDescent="0.15">
      <c r="AU530" s="2"/>
    </row>
    <row r="531" spans="47:47" x14ac:dyDescent="0.15">
      <c r="AU531" s="2"/>
    </row>
    <row r="532" spans="47:47" x14ac:dyDescent="0.15">
      <c r="AU532" s="2"/>
    </row>
    <row r="533" spans="47:47" x14ac:dyDescent="0.15">
      <c r="AU533" s="2"/>
    </row>
    <row r="534" spans="47:47" x14ac:dyDescent="0.15">
      <c r="AU534" s="2"/>
    </row>
    <row r="535" spans="47:47" x14ac:dyDescent="0.15">
      <c r="AU535" s="2"/>
    </row>
    <row r="536" spans="47:47" x14ac:dyDescent="0.15">
      <c r="AU536" s="2"/>
    </row>
    <row r="537" spans="47:47" x14ac:dyDescent="0.15">
      <c r="AU537" s="2"/>
    </row>
    <row r="538" spans="47:47" x14ac:dyDescent="0.15">
      <c r="AU538" s="2"/>
    </row>
    <row r="539" spans="47:47" x14ac:dyDescent="0.15">
      <c r="AU539" s="2"/>
    </row>
    <row r="540" spans="47:47" x14ac:dyDescent="0.15">
      <c r="AU540" s="2"/>
    </row>
    <row r="541" spans="47:47" x14ac:dyDescent="0.15">
      <c r="AU541" s="2"/>
    </row>
    <row r="542" spans="47:47" x14ac:dyDescent="0.15">
      <c r="AU542" s="2"/>
    </row>
    <row r="543" spans="47:47" x14ac:dyDescent="0.15">
      <c r="AU543" s="2"/>
    </row>
    <row r="544" spans="47:47" x14ac:dyDescent="0.15">
      <c r="AU544" s="2"/>
    </row>
    <row r="545" spans="47:47" x14ac:dyDescent="0.15">
      <c r="AU545" s="2"/>
    </row>
    <row r="546" spans="47:47" x14ac:dyDescent="0.15">
      <c r="AU546" s="2"/>
    </row>
    <row r="547" spans="47:47" x14ac:dyDescent="0.15">
      <c r="AU547" s="2"/>
    </row>
    <row r="548" spans="47:47" x14ac:dyDescent="0.15">
      <c r="AU548" s="2"/>
    </row>
    <row r="549" spans="47:47" x14ac:dyDescent="0.15">
      <c r="AU549" s="2"/>
    </row>
    <row r="550" spans="47:47" x14ac:dyDescent="0.15">
      <c r="AU550" s="2"/>
    </row>
    <row r="551" spans="47:47" x14ac:dyDescent="0.15">
      <c r="AU551" s="2"/>
    </row>
    <row r="552" spans="47:47" x14ac:dyDescent="0.15">
      <c r="AU552" s="2"/>
    </row>
    <row r="553" spans="47:47" x14ac:dyDescent="0.15">
      <c r="AU553" s="2"/>
    </row>
    <row r="554" spans="47:47" x14ac:dyDescent="0.15">
      <c r="AU554" s="2"/>
    </row>
    <row r="555" spans="47:47" x14ac:dyDescent="0.15">
      <c r="AU555" s="2"/>
    </row>
    <row r="556" spans="47:47" x14ac:dyDescent="0.15">
      <c r="AU556" s="2"/>
    </row>
    <row r="557" spans="47:47" x14ac:dyDescent="0.15">
      <c r="AU557" s="2"/>
    </row>
    <row r="558" spans="47:47" x14ac:dyDescent="0.15">
      <c r="AU558" s="2"/>
    </row>
    <row r="559" spans="47:47" x14ac:dyDescent="0.15">
      <c r="AU559" s="2"/>
    </row>
    <row r="560" spans="47:47" x14ac:dyDescent="0.15">
      <c r="AU560" s="2"/>
    </row>
    <row r="561" spans="47:47" x14ac:dyDescent="0.15">
      <c r="AU561" s="2"/>
    </row>
    <row r="562" spans="47:47" x14ac:dyDescent="0.15">
      <c r="AU562" s="2"/>
    </row>
    <row r="563" spans="47:47" x14ac:dyDescent="0.15">
      <c r="AU563" s="2"/>
    </row>
    <row r="564" spans="47:47" x14ac:dyDescent="0.15">
      <c r="AU564" s="2"/>
    </row>
    <row r="565" spans="47:47" x14ac:dyDescent="0.15">
      <c r="AU565" s="2"/>
    </row>
    <row r="566" spans="47:47" x14ac:dyDescent="0.15">
      <c r="AU566" s="2"/>
    </row>
    <row r="567" spans="47:47" x14ac:dyDescent="0.15">
      <c r="AU567" s="2"/>
    </row>
    <row r="568" spans="47:47" x14ac:dyDescent="0.15">
      <c r="AU568" s="2"/>
    </row>
    <row r="569" spans="47:47" x14ac:dyDescent="0.15">
      <c r="AU569" s="2"/>
    </row>
    <row r="570" spans="47:47" x14ac:dyDescent="0.15">
      <c r="AU570" s="2"/>
    </row>
    <row r="571" spans="47:47" x14ac:dyDescent="0.15">
      <c r="AU571" s="2"/>
    </row>
    <row r="572" spans="47:47" x14ac:dyDescent="0.15">
      <c r="AU572" s="2"/>
    </row>
    <row r="573" spans="47:47" x14ac:dyDescent="0.15">
      <c r="AU573" s="2"/>
    </row>
    <row r="574" spans="47:47" x14ac:dyDescent="0.15">
      <c r="AU574" s="2"/>
    </row>
    <row r="575" spans="47:47" x14ac:dyDescent="0.15">
      <c r="AU575" s="2"/>
    </row>
    <row r="576" spans="47:47" x14ac:dyDescent="0.15">
      <c r="AU576" s="2"/>
    </row>
    <row r="577" spans="47:47" x14ac:dyDescent="0.15">
      <c r="AU577" s="2"/>
    </row>
    <row r="578" spans="47:47" x14ac:dyDescent="0.15">
      <c r="AU578" s="2"/>
    </row>
    <row r="579" spans="47:47" x14ac:dyDescent="0.15">
      <c r="AU579" s="2"/>
    </row>
    <row r="580" spans="47:47" x14ac:dyDescent="0.15">
      <c r="AU580" s="2"/>
    </row>
    <row r="581" spans="47:47" x14ac:dyDescent="0.15">
      <c r="AU581" s="2"/>
    </row>
    <row r="582" spans="47:47" x14ac:dyDescent="0.15">
      <c r="AU582" s="2"/>
    </row>
    <row r="583" spans="47:47" x14ac:dyDescent="0.15">
      <c r="AU583" s="2"/>
    </row>
    <row r="584" spans="47:47" x14ac:dyDescent="0.15">
      <c r="AU584" s="2"/>
    </row>
    <row r="585" spans="47:47" x14ac:dyDescent="0.15">
      <c r="AU585" s="2"/>
    </row>
    <row r="586" spans="47:47" x14ac:dyDescent="0.15">
      <c r="AU586" s="2"/>
    </row>
    <row r="587" spans="47:47" x14ac:dyDescent="0.15">
      <c r="AU587" s="2"/>
    </row>
    <row r="588" spans="47:47" x14ac:dyDescent="0.15">
      <c r="AU588" s="2"/>
    </row>
    <row r="589" spans="47:47" x14ac:dyDescent="0.15">
      <c r="AU589" s="2"/>
    </row>
    <row r="590" spans="47:47" x14ac:dyDescent="0.15">
      <c r="AU590" s="2"/>
    </row>
    <row r="591" spans="47:47" x14ac:dyDescent="0.15">
      <c r="AU591" s="2"/>
    </row>
    <row r="592" spans="47:47" x14ac:dyDescent="0.15">
      <c r="AU592" s="2"/>
    </row>
    <row r="593" spans="47:47" x14ac:dyDescent="0.15">
      <c r="AU593" s="2"/>
    </row>
    <row r="594" spans="47:47" x14ac:dyDescent="0.15">
      <c r="AU594" s="2"/>
    </row>
    <row r="595" spans="47:47" x14ac:dyDescent="0.15">
      <c r="AU595" s="2"/>
    </row>
    <row r="596" spans="47:47" x14ac:dyDescent="0.15">
      <c r="AU596" s="2"/>
    </row>
    <row r="597" spans="47:47" x14ac:dyDescent="0.15">
      <c r="AU597" s="2"/>
    </row>
    <row r="598" spans="47:47" x14ac:dyDescent="0.15">
      <c r="AU598" s="2"/>
    </row>
    <row r="599" spans="47:47" x14ac:dyDescent="0.15">
      <c r="AU599" s="2"/>
    </row>
    <row r="600" spans="47:47" x14ac:dyDescent="0.15">
      <c r="AU600" s="2"/>
    </row>
    <row r="601" spans="47:47" x14ac:dyDescent="0.15">
      <c r="AU601" s="2"/>
    </row>
    <row r="602" spans="47:47" x14ac:dyDescent="0.15">
      <c r="AU602" s="2"/>
    </row>
    <row r="603" spans="47:47" x14ac:dyDescent="0.15">
      <c r="AU603" s="2"/>
    </row>
    <row r="604" spans="47:47" x14ac:dyDescent="0.15">
      <c r="AU604" s="2"/>
    </row>
    <row r="605" spans="47:47" x14ac:dyDescent="0.15">
      <c r="AU605" s="2"/>
    </row>
    <row r="606" spans="47:47" x14ac:dyDescent="0.15">
      <c r="AU606" s="2"/>
    </row>
    <row r="607" spans="47:47" x14ac:dyDescent="0.15">
      <c r="AU607" s="2"/>
    </row>
    <row r="608" spans="47:47" x14ac:dyDescent="0.15">
      <c r="AU608" s="2"/>
    </row>
    <row r="609" spans="47:47" x14ac:dyDescent="0.15">
      <c r="AU609" s="2"/>
    </row>
    <row r="610" spans="47:47" x14ac:dyDescent="0.15">
      <c r="AU610" s="2"/>
    </row>
    <row r="611" spans="47:47" x14ac:dyDescent="0.15">
      <c r="AU611" s="2"/>
    </row>
    <row r="612" spans="47:47" x14ac:dyDescent="0.15">
      <c r="AU612" s="2"/>
    </row>
    <row r="613" spans="47:47" x14ac:dyDescent="0.15">
      <c r="AU613" s="2"/>
    </row>
    <row r="614" spans="47:47" x14ac:dyDescent="0.15">
      <c r="AU614" s="2"/>
    </row>
    <row r="615" spans="47:47" x14ac:dyDescent="0.15">
      <c r="AU615" s="2"/>
    </row>
    <row r="616" spans="47:47" x14ac:dyDescent="0.15">
      <c r="AU616" s="2"/>
    </row>
    <row r="617" spans="47:47" x14ac:dyDescent="0.15">
      <c r="AU617" s="2"/>
    </row>
    <row r="618" spans="47:47" x14ac:dyDescent="0.15">
      <c r="AU618" s="2"/>
    </row>
    <row r="619" spans="47:47" x14ac:dyDescent="0.15">
      <c r="AU619" s="2"/>
    </row>
    <row r="620" spans="47:47" x14ac:dyDescent="0.15">
      <c r="AU620" s="2"/>
    </row>
    <row r="621" spans="47:47" x14ac:dyDescent="0.15">
      <c r="AU621" s="2"/>
    </row>
    <row r="622" spans="47:47" x14ac:dyDescent="0.15">
      <c r="AU622" s="2"/>
    </row>
    <row r="623" spans="47:47" x14ac:dyDescent="0.15">
      <c r="AU623" s="2"/>
    </row>
    <row r="624" spans="47:47" x14ac:dyDescent="0.15">
      <c r="AU624" s="2"/>
    </row>
    <row r="625" spans="47:47" x14ac:dyDescent="0.15">
      <c r="AU625" s="2"/>
    </row>
    <row r="626" spans="47:47" x14ac:dyDescent="0.15">
      <c r="AU626" s="2"/>
    </row>
    <row r="627" spans="47:47" x14ac:dyDescent="0.15">
      <c r="AU627" s="2"/>
    </row>
    <row r="628" spans="47:47" x14ac:dyDescent="0.15">
      <c r="AU628" s="2"/>
    </row>
    <row r="629" spans="47:47" x14ac:dyDescent="0.15">
      <c r="AU629" s="2"/>
    </row>
    <row r="630" spans="47:47" x14ac:dyDescent="0.15">
      <c r="AU630" s="2"/>
    </row>
    <row r="631" spans="47:47" x14ac:dyDescent="0.15">
      <c r="AU631" s="2"/>
    </row>
    <row r="632" spans="47:47" x14ac:dyDescent="0.15">
      <c r="AU632" s="2"/>
    </row>
    <row r="633" spans="47:47" x14ac:dyDescent="0.15">
      <c r="AU633" s="2"/>
    </row>
    <row r="634" spans="47:47" x14ac:dyDescent="0.15">
      <c r="AU634" s="2"/>
    </row>
    <row r="635" spans="47:47" x14ac:dyDescent="0.15">
      <c r="AU635" s="2"/>
    </row>
    <row r="636" spans="47:47" x14ac:dyDescent="0.15">
      <c r="AU636" s="2"/>
    </row>
    <row r="637" spans="47:47" x14ac:dyDescent="0.15">
      <c r="AU637" s="2"/>
    </row>
    <row r="638" spans="47:47" x14ac:dyDescent="0.15">
      <c r="AU638" s="2"/>
    </row>
    <row r="639" spans="47:47" x14ac:dyDescent="0.15">
      <c r="AU639" s="2"/>
    </row>
    <row r="640" spans="47:47" x14ac:dyDescent="0.15">
      <c r="AU640" s="2"/>
    </row>
    <row r="641" spans="47:47" x14ac:dyDescent="0.15">
      <c r="AU641" s="2"/>
    </row>
    <row r="642" spans="47:47" x14ac:dyDescent="0.15">
      <c r="AU642" s="2"/>
    </row>
    <row r="643" spans="47:47" x14ac:dyDescent="0.15">
      <c r="AU643" s="2"/>
    </row>
    <row r="644" spans="47:47" x14ac:dyDescent="0.15">
      <c r="AU644" s="2"/>
    </row>
    <row r="645" spans="47:47" x14ac:dyDescent="0.15">
      <c r="AU645" s="2"/>
    </row>
    <row r="646" spans="47:47" x14ac:dyDescent="0.15">
      <c r="AU646" s="2"/>
    </row>
    <row r="647" spans="47:47" x14ac:dyDescent="0.15">
      <c r="AU647" s="2"/>
    </row>
    <row r="648" spans="47:47" x14ac:dyDescent="0.15">
      <c r="AU648" s="2"/>
    </row>
    <row r="649" spans="47:47" x14ac:dyDescent="0.15">
      <c r="AU649" s="2"/>
    </row>
    <row r="650" spans="47:47" x14ac:dyDescent="0.15">
      <c r="AU650" s="2"/>
    </row>
    <row r="651" spans="47:47" x14ac:dyDescent="0.15">
      <c r="AU651" s="2"/>
    </row>
    <row r="652" spans="47:47" x14ac:dyDescent="0.15">
      <c r="AU652" s="2"/>
    </row>
    <row r="653" spans="47:47" x14ac:dyDescent="0.15">
      <c r="AU653" s="2"/>
    </row>
    <row r="654" spans="47:47" x14ac:dyDescent="0.15">
      <c r="AU654" s="2"/>
    </row>
    <row r="655" spans="47:47" x14ac:dyDescent="0.15">
      <c r="AU655" s="2"/>
    </row>
    <row r="656" spans="47:47" x14ac:dyDescent="0.15">
      <c r="AU656" s="2"/>
    </row>
    <row r="657" spans="47:47" x14ac:dyDescent="0.15">
      <c r="AU657" s="2"/>
    </row>
    <row r="658" spans="47:47" x14ac:dyDescent="0.15">
      <c r="AU658" s="2"/>
    </row>
    <row r="659" spans="47:47" x14ac:dyDescent="0.15">
      <c r="AU659" s="2"/>
    </row>
    <row r="660" spans="47:47" x14ac:dyDescent="0.15">
      <c r="AU660" s="2"/>
    </row>
    <row r="661" spans="47:47" x14ac:dyDescent="0.15">
      <c r="AU661" s="2"/>
    </row>
    <row r="662" spans="47:47" x14ac:dyDescent="0.15">
      <c r="AU662" s="2"/>
    </row>
    <row r="663" spans="47:47" x14ac:dyDescent="0.15">
      <c r="AU663" s="2"/>
    </row>
    <row r="664" spans="47:47" x14ac:dyDescent="0.15">
      <c r="AU664" s="2"/>
    </row>
    <row r="665" spans="47:47" x14ac:dyDescent="0.15">
      <c r="AU665" s="2"/>
    </row>
    <row r="666" spans="47:47" x14ac:dyDescent="0.15">
      <c r="AU666" s="2"/>
    </row>
    <row r="667" spans="47:47" x14ac:dyDescent="0.15">
      <c r="AU667" s="2"/>
    </row>
    <row r="668" spans="47:47" x14ac:dyDescent="0.15">
      <c r="AU668" s="2"/>
    </row>
    <row r="669" spans="47:47" x14ac:dyDescent="0.15">
      <c r="AU669" s="2"/>
    </row>
    <row r="670" spans="47:47" x14ac:dyDescent="0.15">
      <c r="AU670" s="2"/>
    </row>
    <row r="671" spans="47:47" x14ac:dyDescent="0.15">
      <c r="AU671" s="2"/>
    </row>
    <row r="672" spans="47:47" x14ac:dyDescent="0.15">
      <c r="AU672" s="2"/>
    </row>
    <row r="673" spans="47:47" x14ac:dyDescent="0.15">
      <c r="AU673" s="2"/>
    </row>
    <row r="674" spans="47:47" x14ac:dyDescent="0.15">
      <c r="AU674" s="2"/>
    </row>
    <row r="675" spans="47:47" x14ac:dyDescent="0.15">
      <c r="AU675" s="2"/>
    </row>
    <row r="676" spans="47:47" x14ac:dyDescent="0.15">
      <c r="AU676" s="2"/>
    </row>
    <row r="677" spans="47:47" x14ac:dyDescent="0.15">
      <c r="AU677" s="2"/>
    </row>
    <row r="678" spans="47:47" x14ac:dyDescent="0.15">
      <c r="AU678" s="2"/>
    </row>
    <row r="679" spans="47:47" x14ac:dyDescent="0.15">
      <c r="AU679" s="2"/>
    </row>
    <row r="680" spans="47:47" x14ac:dyDescent="0.15">
      <c r="AU680" s="2"/>
    </row>
    <row r="681" spans="47:47" x14ac:dyDescent="0.15">
      <c r="AU681" s="2"/>
    </row>
    <row r="682" spans="47:47" x14ac:dyDescent="0.15">
      <c r="AU682" s="2"/>
    </row>
    <row r="683" spans="47:47" x14ac:dyDescent="0.15">
      <c r="AU683" s="2"/>
    </row>
    <row r="684" spans="47:47" x14ac:dyDescent="0.15">
      <c r="AU684" s="2"/>
    </row>
    <row r="685" spans="47:47" x14ac:dyDescent="0.15">
      <c r="AU685" s="2"/>
    </row>
    <row r="686" spans="47:47" x14ac:dyDescent="0.15">
      <c r="AU686" s="2"/>
    </row>
    <row r="687" spans="47:47" x14ac:dyDescent="0.15">
      <c r="AU687" s="2"/>
    </row>
    <row r="688" spans="47:47" x14ac:dyDescent="0.15">
      <c r="AU688" s="2"/>
    </row>
    <row r="689" spans="47:47" x14ac:dyDescent="0.15">
      <c r="AU689" s="2"/>
    </row>
    <row r="690" spans="47:47" x14ac:dyDescent="0.15">
      <c r="AU690" s="2"/>
    </row>
    <row r="691" spans="47:47" x14ac:dyDescent="0.15">
      <c r="AU691" s="2"/>
    </row>
    <row r="692" spans="47:47" x14ac:dyDescent="0.15">
      <c r="AU692" s="2"/>
    </row>
    <row r="693" spans="47:47" x14ac:dyDescent="0.15">
      <c r="AU693" s="2"/>
    </row>
    <row r="694" spans="47:47" x14ac:dyDescent="0.15">
      <c r="AU694" s="2"/>
    </row>
    <row r="695" spans="47:47" x14ac:dyDescent="0.15">
      <c r="AU695" s="2"/>
    </row>
    <row r="696" spans="47:47" x14ac:dyDescent="0.15">
      <c r="AU696" s="2"/>
    </row>
    <row r="697" spans="47:47" x14ac:dyDescent="0.15">
      <c r="AU697" s="2"/>
    </row>
    <row r="698" spans="47:47" x14ac:dyDescent="0.15">
      <c r="AU698" s="2"/>
    </row>
    <row r="699" spans="47:47" x14ac:dyDescent="0.15">
      <c r="AU699" s="2"/>
    </row>
    <row r="700" spans="47:47" x14ac:dyDescent="0.15">
      <c r="AU700" s="2"/>
    </row>
    <row r="701" spans="47:47" x14ac:dyDescent="0.15">
      <c r="AU701" s="2"/>
    </row>
    <row r="702" spans="47:47" x14ac:dyDescent="0.15">
      <c r="AU702" s="2"/>
    </row>
    <row r="703" spans="47:47" x14ac:dyDescent="0.15">
      <c r="AU703" s="2"/>
    </row>
    <row r="704" spans="47:47" x14ac:dyDescent="0.15">
      <c r="AU704" s="2"/>
    </row>
    <row r="705" spans="47:47" x14ac:dyDescent="0.15">
      <c r="AU705" s="2"/>
    </row>
    <row r="706" spans="47:47" x14ac:dyDescent="0.15">
      <c r="AU706" s="2"/>
    </row>
    <row r="707" spans="47:47" x14ac:dyDescent="0.15">
      <c r="AU707" s="2"/>
    </row>
    <row r="708" spans="47:47" x14ac:dyDescent="0.15">
      <c r="AU708" s="2"/>
    </row>
    <row r="709" spans="47:47" x14ac:dyDescent="0.15">
      <c r="AU709" s="2"/>
    </row>
    <row r="710" spans="47:47" x14ac:dyDescent="0.15">
      <c r="AU710" s="2"/>
    </row>
    <row r="711" spans="47:47" x14ac:dyDescent="0.15">
      <c r="AU711" s="2"/>
    </row>
    <row r="712" spans="47:47" x14ac:dyDescent="0.15">
      <c r="AU712" s="2"/>
    </row>
    <row r="713" spans="47:47" x14ac:dyDescent="0.15">
      <c r="AU713" s="2"/>
    </row>
    <row r="714" spans="47:47" x14ac:dyDescent="0.15">
      <c r="AU714" s="2"/>
    </row>
    <row r="715" spans="47:47" x14ac:dyDescent="0.15">
      <c r="AU715" s="2"/>
    </row>
    <row r="716" spans="47:47" x14ac:dyDescent="0.15">
      <c r="AU716" s="2"/>
    </row>
    <row r="717" spans="47:47" x14ac:dyDescent="0.15">
      <c r="AU717" s="2"/>
    </row>
    <row r="718" spans="47:47" x14ac:dyDescent="0.15">
      <c r="AU718" s="2"/>
    </row>
    <row r="719" spans="47:47" x14ac:dyDescent="0.15">
      <c r="AU719" s="2"/>
    </row>
    <row r="720" spans="47:47" x14ac:dyDescent="0.15">
      <c r="AU720" s="2"/>
    </row>
    <row r="721" spans="47:47" x14ac:dyDescent="0.15">
      <c r="AU721" s="2"/>
    </row>
    <row r="722" spans="47:47" x14ac:dyDescent="0.15">
      <c r="AU722" s="2"/>
    </row>
    <row r="723" spans="47:47" x14ac:dyDescent="0.15">
      <c r="AU723" s="2"/>
    </row>
    <row r="724" spans="47:47" x14ac:dyDescent="0.15">
      <c r="AU724" s="2"/>
    </row>
    <row r="725" spans="47:47" x14ac:dyDescent="0.15">
      <c r="AU725" s="2"/>
    </row>
    <row r="726" spans="47:47" x14ac:dyDescent="0.15">
      <c r="AU726" s="2"/>
    </row>
    <row r="727" spans="47:47" x14ac:dyDescent="0.15">
      <c r="AU727" s="2"/>
    </row>
    <row r="728" spans="47:47" x14ac:dyDescent="0.15">
      <c r="AU728" s="2"/>
    </row>
    <row r="729" spans="47:47" x14ac:dyDescent="0.15">
      <c r="AU729" s="2"/>
    </row>
    <row r="730" spans="47:47" x14ac:dyDescent="0.15">
      <c r="AU730" s="2"/>
    </row>
    <row r="731" spans="47:47" x14ac:dyDescent="0.15">
      <c r="AU731" s="2"/>
    </row>
    <row r="732" spans="47:47" x14ac:dyDescent="0.15">
      <c r="AU732" s="2"/>
    </row>
    <row r="733" spans="47:47" x14ac:dyDescent="0.15">
      <c r="AU733" s="2"/>
    </row>
    <row r="734" spans="47:47" x14ac:dyDescent="0.15">
      <c r="AU734" s="2"/>
    </row>
    <row r="735" spans="47:47" x14ac:dyDescent="0.15">
      <c r="AU735" s="2"/>
    </row>
    <row r="736" spans="47:47" x14ac:dyDescent="0.15">
      <c r="AU736" s="2"/>
    </row>
    <row r="737" spans="47:47" x14ac:dyDescent="0.15">
      <c r="AU737" s="2"/>
    </row>
    <row r="738" spans="47:47" x14ac:dyDescent="0.15">
      <c r="AU738" s="2"/>
    </row>
    <row r="739" spans="47:47" x14ac:dyDescent="0.15">
      <c r="AU739" s="2"/>
    </row>
    <row r="740" spans="47:47" x14ac:dyDescent="0.15">
      <c r="AU740" s="2"/>
    </row>
    <row r="741" spans="47:47" x14ac:dyDescent="0.15">
      <c r="AU741" s="2"/>
    </row>
    <row r="742" spans="47:47" x14ac:dyDescent="0.15">
      <c r="AU742" s="2"/>
    </row>
    <row r="743" spans="47:47" x14ac:dyDescent="0.15">
      <c r="AU743" s="2"/>
    </row>
    <row r="744" spans="47:47" x14ac:dyDescent="0.15">
      <c r="AU744" s="2"/>
    </row>
    <row r="745" spans="47:47" x14ac:dyDescent="0.15">
      <c r="AU745" s="2"/>
    </row>
    <row r="746" spans="47:47" x14ac:dyDescent="0.15">
      <c r="AU746" s="2"/>
    </row>
    <row r="747" spans="47:47" x14ac:dyDescent="0.15">
      <c r="AU747" s="2"/>
    </row>
    <row r="748" spans="47:47" x14ac:dyDescent="0.15">
      <c r="AU748" s="2"/>
    </row>
    <row r="749" spans="47:47" x14ac:dyDescent="0.15">
      <c r="AU749" s="2"/>
    </row>
    <row r="750" spans="47:47" x14ac:dyDescent="0.15">
      <c r="AU750" s="2"/>
    </row>
    <row r="751" spans="47:47" x14ac:dyDescent="0.15">
      <c r="AU751" s="2"/>
    </row>
    <row r="752" spans="47:47" x14ac:dyDescent="0.15">
      <c r="AU752" s="2"/>
    </row>
    <row r="753" spans="47:47" x14ac:dyDescent="0.15">
      <c r="AU753" s="2"/>
    </row>
    <row r="754" spans="47:47" x14ac:dyDescent="0.15">
      <c r="AU754" s="2"/>
    </row>
    <row r="755" spans="47:47" x14ac:dyDescent="0.15">
      <c r="AU755" s="2"/>
    </row>
    <row r="756" spans="47:47" x14ac:dyDescent="0.15">
      <c r="AU756" s="2"/>
    </row>
    <row r="757" spans="47:47" x14ac:dyDescent="0.15">
      <c r="AU757" s="2"/>
    </row>
    <row r="758" spans="47:47" x14ac:dyDescent="0.15">
      <c r="AU758" s="2"/>
    </row>
    <row r="759" spans="47:47" x14ac:dyDescent="0.15">
      <c r="AU759" s="2"/>
    </row>
    <row r="760" spans="47:47" x14ac:dyDescent="0.15">
      <c r="AU760" s="2"/>
    </row>
    <row r="761" spans="47:47" x14ac:dyDescent="0.15">
      <c r="AU761" s="2"/>
    </row>
    <row r="762" spans="47:47" x14ac:dyDescent="0.15">
      <c r="AU762" s="2"/>
    </row>
    <row r="763" spans="47:47" x14ac:dyDescent="0.15">
      <c r="AU763" s="2"/>
    </row>
    <row r="764" spans="47:47" x14ac:dyDescent="0.15">
      <c r="AU764" s="2"/>
    </row>
    <row r="765" spans="47:47" x14ac:dyDescent="0.15">
      <c r="AU765" s="2"/>
    </row>
    <row r="766" spans="47:47" x14ac:dyDescent="0.15">
      <c r="AU766" s="2"/>
    </row>
    <row r="767" spans="47:47" x14ac:dyDescent="0.15">
      <c r="AU767" s="2"/>
    </row>
    <row r="768" spans="47:47" x14ac:dyDescent="0.15">
      <c r="AU768" s="2"/>
    </row>
    <row r="769" spans="47:47" x14ac:dyDescent="0.15">
      <c r="AU769" s="2"/>
    </row>
    <row r="770" spans="47:47" x14ac:dyDescent="0.15">
      <c r="AU770" s="2"/>
    </row>
    <row r="771" spans="47:47" x14ac:dyDescent="0.15">
      <c r="AU771" s="2"/>
    </row>
    <row r="772" spans="47:47" x14ac:dyDescent="0.15">
      <c r="AU772" s="2"/>
    </row>
    <row r="773" spans="47:47" x14ac:dyDescent="0.15">
      <c r="AU773" s="2"/>
    </row>
    <row r="774" spans="47:47" x14ac:dyDescent="0.15">
      <c r="AU774" s="2"/>
    </row>
    <row r="775" spans="47:47" x14ac:dyDescent="0.15">
      <c r="AU775" s="2"/>
    </row>
    <row r="776" spans="47:47" x14ac:dyDescent="0.15">
      <c r="AU776" s="2"/>
    </row>
    <row r="777" spans="47:47" x14ac:dyDescent="0.15">
      <c r="AU777" s="2"/>
    </row>
    <row r="778" spans="47:47" x14ac:dyDescent="0.15">
      <c r="AU778" s="2"/>
    </row>
    <row r="779" spans="47:47" x14ac:dyDescent="0.15">
      <c r="AU779" s="2"/>
    </row>
    <row r="780" spans="47:47" x14ac:dyDescent="0.15">
      <c r="AU780" s="2"/>
    </row>
    <row r="781" spans="47:47" x14ac:dyDescent="0.15">
      <c r="AU781" s="2"/>
    </row>
    <row r="782" spans="47:47" x14ac:dyDescent="0.15">
      <c r="AU782" s="2"/>
    </row>
    <row r="783" spans="47:47" x14ac:dyDescent="0.15">
      <c r="AU783" s="2"/>
    </row>
    <row r="784" spans="47:47" x14ac:dyDescent="0.15">
      <c r="AU784" s="2"/>
    </row>
    <row r="785" spans="47:47" x14ac:dyDescent="0.15">
      <c r="AU785" s="2"/>
    </row>
    <row r="786" spans="47:47" x14ac:dyDescent="0.15">
      <c r="AU786" s="2"/>
    </row>
    <row r="787" spans="47:47" x14ac:dyDescent="0.15">
      <c r="AU787" s="2"/>
    </row>
    <row r="788" spans="47:47" x14ac:dyDescent="0.15">
      <c r="AU788" s="2"/>
    </row>
    <row r="789" spans="47:47" x14ac:dyDescent="0.15">
      <c r="AU789" s="2"/>
    </row>
    <row r="790" spans="47:47" x14ac:dyDescent="0.15">
      <c r="AU790" s="2"/>
    </row>
    <row r="791" spans="47:47" x14ac:dyDescent="0.15">
      <c r="AU791" s="2"/>
    </row>
    <row r="792" spans="47:47" x14ac:dyDescent="0.15">
      <c r="AU792" s="2"/>
    </row>
    <row r="793" spans="47:47" x14ac:dyDescent="0.15">
      <c r="AU793" s="2"/>
    </row>
    <row r="794" spans="47:47" x14ac:dyDescent="0.15">
      <c r="AU794" s="2"/>
    </row>
    <row r="795" spans="47:47" x14ac:dyDescent="0.15">
      <c r="AU795" s="2"/>
    </row>
    <row r="796" spans="47:47" x14ac:dyDescent="0.15">
      <c r="AU796" s="2"/>
    </row>
    <row r="797" spans="47:47" x14ac:dyDescent="0.15">
      <c r="AU797" s="2"/>
    </row>
    <row r="798" spans="47:47" x14ac:dyDescent="0.15">
      <c r="AU798" s="2"/>
    </row>
    <row r="799" spans="47:47" x14ac:dyDescent="0.15">
      <c r="AU799" s="2"/>
    </row>
    <row r="800" spans="47:47" x14ac:dyDescent="0.15">
      <c r="AU800" s="2"/>
    </row>
    <row r="801" spans="47:47" x14ac:dyDescent="0.15">
      <c r="AU801" s="2"/>
    </row>
    <row r="802" spans="47:47" x14ac:dyDescent="0.15">
      <c r="AU802" s="2"/>
    </row>
    <row r="803" spans="47:47" x14ac:dyDescent="0.15">
      <c r="AU803" s="2"/>
    </row>
    <row r="804" spans="47:47" x14ac:dyDescent="0.15">
      <c r="AU804" s="2"/>
    </row>
    <row r="805" spans="47:47" x14ac:dyDescent="0.15">
      <c r="AU805" s="2"/>
    </row>
    <row r="806" spans="47:47" x14ac:dyDescent="0.15">
      <c r="AU806" s="2"/>
    </row>
    <row r="807" spans="47:47" x14ac:dyDescent="0.15">
      <c r="AU807" s="2"/>
    </row>
    <row r="808" spans="47:47" x14ac:dyDescent="0.15">
      <c r="AU808" s="2"/>
    </row>
    <row r="809" spans="47:47" x14ac:dyDescent="0.15">
      <c r="AU809" s="2"/>
    </row>
    <row r="810" spans="47:47" x14ac:dyDescent="0.15">
      <c r="AU810" s="2"/>
    </row>
    <row r="811" spans="47:47" x14ac:dyDescent="0.15">
      <c r="AU811" s="2"/>
    </row>
    <row r="812" spans="47:47" x14ac:dyDescent="0.15">
      <c r="AU812" s="2"/>
    </row>
    <row r="813" spans="47:47" x14ac:dyDescent="0.15">
      <c r="AU813" s="2"/>
    </row>
    <row r="814" spans="47:47" x14ac:dyDescent="0.15">
      <c r="AU814" s="2"/>
    </row>
    <row r="815" spans="47:47" x14ac:dyDescent="0.15">
      <c r="AU815" s="2"/>
    </row>
    <row r="816" spans="47:47" x14ac:dyDescent="0.15">
      <c r="AU816" s="2"/>
    </row>
    <row r="817" spans="47:47" x14ac:dyDescent="0.15">
      <c r="AU817" s="2"/>
    </row>
    <row r="818" spans="47:47" x14ac:dyDescent="0.15">
      <c r="AU818" s="2"/>
    </row>
    <row r="819" spans="47:47" x14ac:dyDescent="0.15">
      <c r="AU819" s="2"/>
    </row>
    <row r="820" spans="47:47" x14ac:dyDescent="0.15">
      <c r="AU820" s="2"/>
    </row>
    <row r="821" spans="47:47" x14ac:dyDescent="0.15">
      <c r="AU821" s="2"/>
    </row>
    <row r="822" spans="47:47" x14ac:dyDescent="0.15">
      <c r="AU822" s="2"/>
    </row>
    <row r="823" spans="47:47" x14ac:dyDescent="0.15">
      <c r="AU823" s="2"/>
    </row>
    <row r="824" spans="47:47" x14ac:dyDescent="0.15">
      <c r="AU824" s="2"/>
    </row>
    <row r="825" spans="47:47" x14ac:dyDescent="0.15">
      <c r="AU825" s="2"/>
    </row>
    <row r="826" spans="47:47" x14ac:dyDescent="0.15">
      <c r="AU826" s="2"/>
    </row>
    <row r="827" spans="47:47" x14ac:dyDescent="0.15">
      <c r="AU827" s="2"/>
    </row>
    <row r="828" spans="47:47" x14ac:dyDescent="0.15">
      <c r="AU828" s="2"/>
    </row>
    <row r="829" spans="47:47" x14ac:dyDescent="0.15">
      <c r="AU829" s="2"/>
    </row>
    <row r="830" spans="47:47" x14ac:dyDescent="0.15">
      <c r="AU830" s="2"/>
    </row>
    <row r="831" spans="47:47" x14ac:dyDescent="0.15">
      <c r="AU831" s="2"/>
    </row>
    <row r="832" spans="47:47" x14ac:dyDescent="0.15">
      <c r="AU832" s="2"/>
    </row>
    <row r="833" spans="47:47" x14ac:dyDescent="0.15">
      <c r="AU833" s="2"/>
    </row>
    <row r="834" spans="47:47" x14ac:dyDescent="0.15">
      <c r="AU834" s="2"/>
    </row>
    <row r="835" spans="47:47" x14ac:dyDescent="0.15">
      <c r="AU835" s="2"/>
    </row>
    <row r="836" spans="47:47" x14ac:dyDescent="0.15">
      <c r="AU836" s="2"/>
    </row>
    <row r="837" spans="47:47" x14ac:dyDescent="0.15">
      <c r="AU837" s="2"/>
    </row>
    <row r="838" spans="47:47" x14ac:dyDescent="0.15">
      <c r="AU838" s="2"/>
    </row>
    <row r="839" spans="47:47" x14ac:dyDescent="0.15">
      <c r="AU839" s="2"/>
    </row>
    <row r="840" spans="47:47" x14ac:dyDescent="0.15">
      <c r="AU840" s="2"/>
    </row>
    <row r="841" spans="47:47" x14ac:dyDescent="0.15">
      <c r="AU841" s="2"/>
    </row>
    <row r="842" spans="47:47" x14ac:dyDescent="0.15">
      <c r="AU842" s="2"/>
    </row>
    <row r="843" spans="47:47" x14ac:dyDescent="0.15">
      <c r="AU843" s="2"/>
    </row>
    <row r="844" spans="47:47" x14ac:dyDescent="0.15">
      <c r="AU844" s="2"/>
    </row>
    <row r="845" spans="47:47" x14ac:dyDescent="0.15">
      <c r="AU845" s="2"/>
    </row>
    <row r="846" spans="47:47" x14ac:dyDescent="0.15">
      <c r="AU846" s="2"/>
    </row>
    <row r="847" spans="47:47" x14ac:dyDescent="0.15">
      <c r="AU847" s="2"/>
    </row>
    <row r="848" spans="47:47" x14ac:dyDescent="0.15">
      <c r="AU848" s="2"/>
    </row>
    <row r="849" spans="47:47" x14ac:dyDescent="0.15">
      <c r="AU849" s="2"/>
    </row>
    <row r="850" spans="47:47" x14ac:dyDescent="0.15">
      <c r="AU850" s="2"/>
    </row>
    <row r="851" spans="47:47" x14ac:dyDescent="0.15">
      <c r="AU851" s="2"/>
    </row>
    <row r="852" spans="47:47" x14ac:dyDescent="0.15">
      <c r="AU852" s="2"/>
    </row>
    <row r="853" spans="47:47" x14ac:dyDescent="0.15">
      <c r="AU853" s="2"/>
    </row>
    <row r="854" spans="47:47" x14ac:dyDescent="0.15">
      <c r="AU854" s="2"/>
    </row>
    <row r="855" spans="47:47" x14ac:dyDescent="0.15">
      <c r="AU855" s="2"/>
    </row>
    <row r="856" spans="47:47" x14ac:dyDescent="0.15">
      <c r="AU856" s="2"/>
    </row>
    <row r="857" spans="47:47" x14ac:dyDescent="0.15">
      <c r="AU857" s="2"/>
    </row>
    <row r="858" spans="47:47" x14ac:dyDescent="0.15">
      <c r="AU858" s="2"/>
    </row>
    <row r="859" spans="47:47" x14ac:dyDescent="0.15">
      <c r="AU859" s="2"/>
    </row>
    <row r="860" spans="47:47" x14ac:dyDescent="0.15">
      <c r="AU860" s="2"/>
    </row>
    <row r="861" spans="47:47" x14ac:dyDescent="0.15">
      <c r="AU861" s="2"/>
    </row>
    <row r="862" spans="47:47" x14ac:dyDescent="0.15">
      <c r="AU862" s="2"/>
    </row>
    <row r="863" spans="47:47" x14ac:dyDescent="0.15">
      <c r="AU863" s="2"/>
    </row>
    <row r="864" spans="47:47" x14ac:dyDescent="0.15">
      <c r="AU864" s="2"/>
    </row>
    <row r="865" spans="47:47" x14ac:dyDescent="0.15">
      <c r="AU865" s="2"/>
    </row>
    <row r="866" spans="47:47" x14ac:dyDescent="0.15">
      <c r="AU866" s="2"/>
    </row>
    <row r="867" spans="47:47" x14ac:dyDescent="0.15">
      <c r="AU867" s="2"/>
    </row>
    <row r="868" spans="47:47" x14ac:dyDescent="0.15">
      <c r="AU868" s="2"/>
    </row>
    <row r="869" spans="47:47" x14ac:dyDescent="0.15">
      <c r="AU869" s="2"/>
    </row>
    <row r="870" spans="47:47" x14ac:dyDescent="0.15">
      <c r="AU870" s="2"/>
    </row>
    <row r="871" spans="47:47" x14ac:dyDescent="0.15">
      <c r="AU871" s="2"/>
    </row>
    <row r="872" spans="47:47" x14ac:dyDescent="0.15">
      <c r="AU872" s="2"/>
    </row>
    <row r="873" spans="47:47" x14ac:dyDescent="0.15">
      <c r="AU873" s="2"/>
    </row>
    <row r="874" spans="47:47" x14ac:dyDescent="0.15">
      <c r="AU874" s="2"/>
    </row>
    <row r="875" spans="47:47" x14ac:dyDescent="0.15">
      <c r="AU875" s="2"/>
    </row>
    <row r="876" spans="47:47" x14ac:dyDescent="0.15">
      <c r="AU876" s="2"/>
    </row>
    <row r="877" spans="47:47" x14ac:dyDescent="0.15">
      <c r="AU877" s="2"/>
    </row>
    <row r="878" spans="47:47" x14ac:dyDescent="0.15">
      <c r="AU878" s="2"/>
    </row>
    <row r="879" spans="47:47" x14ac:dyDescent="0.15">
      <c r="AU879" s="2"/>
    </row>
    <row r="880" spans="47:47" x14ac:dyDescent="0.15">
      <c r="AU880" s="2"/>
    </row>
    <row r="881" spans="47:47" x14ac:dyDescent="0.15">
      <c r="AU881" s="2"/>
    </row>
    <row r="882" spans="47:47" x14ac:dyDescent="0.15">
      <c r="AU882" s="2"/>
    </row>
    <row r="883" spans="47:47" x14ac:dyDescent="0.15">
      <c r="AU883" s="2"/>
    </row>
    <row r="884" spans="47:47" x14ac:dyDescent="0.15">
      <c r="AU884" s="2"/>
    </row>
    <row r="885" spans="47:47" x14ac:dyDescent="0.15">
      <c r="AU885" s="2"/>
    </row>
    <row r="886" spans="47:47" x14ac:dyDescent="0.15">
      <c r="AU886" s="2"/>
    </row>
    <row r="887" spans="47:47" x14ac:dyDescent="0.15">
      <c r="AU887" s="2"/>
    </row>
    <row r="888" spans="47:47" x14ac:dyDescent="0.15">
      <c r="AU888" s="2"/>
    </row>
    <row r="889" spans="47:47" x14ac:dyDescent="0.15">
      <c r="AU889" s="2"/>
    </row>
    <row r="890" spans="47:47" x14ac:dyDescent="0.15">
      <c r="AU890" s="2"/>
    </row>
    <row r="891" spans="47:47" x14ac:dyDescent="0.15">
      <c r="AU891" s="2"/>
    </row>
    <row r="892" spans="47:47" x14ac:dyDescent="0.15">
      <c r="AU892" s="2"/>
    </row>
    <row r="893" spans="47:47" x14ac:dyDescent="0.15">
      <c r="AU893" s="2"/>
    </row>
    <row r="894" spans="47:47" x14ac:dyDescent="0.15">
      <c r="AU894" s="2"/>
    </row>
    <row r="895" spans="47:47" x14ac:dyDescent="0.15">
      <c r="AU895" s="2"/>
    </row>
    <row r="896" spans="47:47" x14ac:dyDescent="0.15">
      <c r="AU896" s="2"/>
    </row>
    <row r="897" spans="47:47" x14ac:dyDescent="0.15">
      <c r="AU897" s="2"/>
    </row>
    <row r="898" spans="47:47" x14ac:dyDescent="0.15">
      <c r="AU898" s="2"/>
    </row>
    <row r="899" spans="47:47" x14ac:dyDescent="0.15">
      <c r="AU899" s="2"/>
    </row>
    <row r="900" spans="47:47" x14ac:dyDescent="0.15">
      <c r="AU900" s="2"/>
    </row>
    <row r="901" spans="47:47" x14ac:dyDescent="0.15">
      <c r="AU901" s="2"/>
    </row>
    <row r="902" spans="47:47" x14ac:dyDescent="0.15">
      <c r="AU902" s="2"/>
    </row>
    <row r="903" spans="47:47" x14ac:dyDescent="0.15">
      <c r="AU903" s="2"/>
    </row>
    <row r="904" spans="47:47" x14ac:dyDescent="0.15">
      <c r="AU904" s="2"/>
    </row>
    <row r="905" spans="47:47" x14ac:dyDescent="0.15">
      <c r="AU905" s="2"/>
    </row>
    <row r="906" spans="47:47" x14ac:dyDescent="0.15">
      <c r="AU906" s="2"/>
    </row>
    <row r="907" spans="47:47" x14ac:dyDescent="0.15">
      <c r="AU907" s="2"/>
    </row>
    <row r="908" spans="47:47" x14ac:dyDescent="0.15">
      <c r="AU908" s="2"/>
    </row>
    <row r="909" spans="47:47" x14ac:dyDescent="0.15">
      <c r="AU909" s="2"/>
    </row>
    <row r="910" spans="47:47" x14ac:dyDescent="0.15">
      <c r="AU910" s="2"/>
    </row>
    <row r="911" spans="47:47" x14ac:dyDescent="0.15">
      <c r="AU911" s="2"/>
    </row>
    <row r="912" spans="47:47" x14ac:dyDescent="0.15">
      <c r="AU912" s="2"/>
    </row>
    <row r="913" spans="47:47" x14ac:dyDescent="0.15">
      <c r="AU913" s="2"/>
    </row>
    <row r="914" spans="47:47" x14ac:dyDescent="0.15">
      <c r="AU914" s="2"/>
    </row>
    <row r="915" spans="47:47" x14ac:dyDescent="0.15">
      <c r="AU915" s="2"/>
    </row>
    <row r="916" spans="47:47" x14ac:dyDescent="0.15">
      <c r="AU916" s="2"/>
    </row>
    <row r="917" spans="47:47" x14ac:dyDescent="0.15">
      <c r="AU917" s="2"/>
    </row>
    <row r="918" spans="47:47" x14ac:dyDescent="0.15">
      <c r="AU918" s="2"/>
    </row>
    <row r="919" spans="47:47" x14ac:dyDescent="0.15">
      <c r="AU919" s="2"/>
    </row>
    <row r="920" spans="47:47" x14ac:dyDescent="0.15">
      <c r="AU920" s="2"/>
    </row>
    <row r="921" spans="47:47" x14ac:dyDescent="0.15">
      <c r="AU921" s="2"/>
    </row>
    <row r="922" spans="47:47" x14ac:dyDescent="0.15">
      <c r="AU922" s="2"/>
    </row>
    <row r="923" spans="47:47" x14ac:dyDescent="0.15">
      <c r="AU923" s="2"/>
    </row>
    <row r="924" spans="47:47" x14ac:dyDescent="0.15">
      <c r="AU924" s="2"/>
    </row>
    <row r="925" spans="47:47" x14ac:dyDescent="0.15">
      <c r="AU925" s="2"/>
    </row>
    <row r="926" spans="47:47" x14ac:dyDescent="0.15">
      <c r="AU926" s="2"/>
    </row>
    <row r="927" spans="47:47" x14ac:dyDescent="0.15">
      <c r="AU927" s="2"/>
    </row>
    <row r="928" spans="47:47" x14ac:dyDescent="0.15">
      <c r="AU928" s="2"/>
    </row>
    <row r="929" spans="47:47" x14ac:dyDescent="0.15">
      <c r="AU929" s="2"/>
    </row>
    <row r="930" spans="47:47" x14ac:dyDescent="0.15">
      <c r="AU930" s="2"/>
    </row>
    <row r="931" spans="47:47" x14ac:dyDescent="0.15">
      <c r="AU931" s="2"/>
    </row>
    <row r="932" spans="47:47" x14ac:dyDescent="0.15">
      <c r="AU932" s="2"/>
    </row>
    <row r="933" spans="47:47" x14ac:dyDescent="0.15">
      <c r="AU933" s="2"/>
    </row>
    <row r="934" spans="47:47" x14ac:dyDescent="0.15">
      <c r="AU934" s="2"/>
    </row>
    <row r="935" spans="47:47" x14ac:dyDescent="0.15">
      <c r="AU935" s="2"/>
    </row>
    <row r="936" spans="47:47" x14ac:dyDescent="0.15">
      <c r="AU936" s="2"/>
    </row>
    <row r="937" spans="47:47" x14ac:dyDescent="0.15">
      <c r="AU937" s="2"/>
    </row>
    <row r="938" spans="47:47" x14ac:dyDescent="0.15">
      <c r="AU938" s="2"/>
    </row>
    <row r="939" spans="47:47" x14ac:dyDescent="0.15">
      <c r="AU939" s="2"/>
    </row>
    <row r="940" spans="47:47" x14ac:dyDescent="0.15">
      <c r="AU940" s="2"/>
    </row>
    <row r="941" spans="47:47" x14ac:dyDescent="0.15">
      <c r="AU941" s="2"/>
    </row>
    <row r="942" spans="47:47" x14ac:dyDescent="0.15">
      <c r="AU942" s="2"/>
    </row>
    <row r="943" spans="47:47" x14ac:dyDescent="0.15">
      <c r="AU943" s="2"/>
    </row>
    <row r="944" spans="47:47" x14ac:dyDescent="0.15">
      <c r="AU944" s="2"/>
    </row>
    <row r="945" spans="47:47" x14ac:dyDescent="0.15">
      <c r="AU945" s="2"/>
    </row>
    <row r="946" spans="47:47" x14ac:dyDescent="0.15">
      <c r="AU946" s="2"/>
    </row>
    <row r="947" spans="47:47" x14ac:dyDescent="0.15">
      <c r="AU947" s="2"/>
    </row>
    <row r="948" spans="47:47" x14ac:dyDescent="0.15">
      <c r="AU948" s="2"/>
    </row>
    <row r="949" spans="47:47" x14ac:dyDescent="0.15">
      <c r="AU949" s="2"/>
    </row>
    <row r="950" spans="47:47" x14ac:dyDescent="0.15">
      <c r="AU950" s="2"/>
    </row>
    <row r="951" spans="47:47" x14ac:dyDescent="0.15">
      <c r="AU951" s="2"/>
    </row>
    <row r="952" spans="47:47" x14ac:dyDescent="0.15">
      <c r="AU952" s="2"/>
    </row>
    <row r="953" spans="47:47" x14ac:dyDescent="0.15">
      <c r="AU953" s="2"/>
    </row>
    <row r="954" spans="47:47" x14ac:dyDescent="0.15">
      <c r="AU954" s="2"/>
    </row>
    <row r="955" spans="47:47" x14ac:dyDescent="0.15">
      <c r="AU955" s="2"/>
    </row>
    <row r="956" spans="47:47" x14ac:dyDescent="0.15">
      <c r="AU956" s="2"/>
    </row>
    <row r="957" spans="47:47" x14ac:dyDescent="0.15">
      <c r="AU957" s="2"/>
    </row>
    <row r="958" spans="47:47" x14ac:dyDescent="0.15">
      <c r="AU958" s="2"/>
    </row>
    <row r="959" spans="47:47" x14ac:dyDescent="0.15">
      <c r="AU959" s="2"/>
    </row>
    <row r="960" spans="47:47" x14ac:dyDescent="0.15">
      <c r="AU960" s="2"/>
    </row>
    <row r="961" spans="47:47" x14ac:dyDescent="0.15">
      <c r="AU961" s="2"/>
    </row>
    <row r="962" spans="47:47" x14ac:dyDescent="0.15">
      <c r="AU962" s="2"/>
    </row>
    <row r="963" spans="47:47" x14ac:dyDescent="0.15">
      <c r="AU963" s="2"/>
    </row>
    <row r="964" spans="47:47" x14ac:dyDescent="0.15">
      <c r="AU964" s="2"/>
    </row>
    <row r="965" spans="47:47" x14ac:dyDescent="0.15">
      <c r="AU965" s="2"/>
    </row>
    <row r="966" spans="47:47" x14ac:dyDescent="0.15">
      <c r="AU966" s="2"/>
    </row>
    <row r="967" spans="47:47" x14ac:dyDescent="0.15">
      <c r="AU967" s="2"/>
    </row>
    <row r="968" spans="47:47" x14ac:dyDescent="0.15">
      <c r="AU968" s="2"/>
    </row>
    <row r="969" spans="47:47" x14ac:dyDescent="0.15">
      <c r="AU969" s="2"/>
    </row>
    <row r="970" spans="47:47" x14ac:dyDescent="0.15">
      <c r="AU970" s="2"/>
    </row>
    <row r="971" spans="47:47" x14ac:dyDescent="0.15">
      <c r="AU971" s="2"/>
    </row>
    <row r="972" spans="47:47" x14ac:dyDescent="0.15">
      <c r="AU972" s="2"/>
    </row>
    <row r="973" spans="47:47" x14ac:dyDescent="0.15">
      <c r="AU973" s="2"/>
    </row>
    <row r="974" spans="47:47" x14ac:dyDescent="0.15">
      <c r="AU974" s="2"/>
    </row>
    <row r="975" spans="47:47" x14ac:dyDescent="0.15">
      <c r="AU975" s="2"/>
    </row>
    <row r="976" spans="47:47" x14ac:dyDescent="0.15">
      <c r="AU976" s="2"/>
    </row>
    <row r="977" spans="47:47" x14ac:dyDescent="0.15">
      <c r="AU977" s="2"/>
    </row>
    <row r="978" spans="47:47" x14ac:dyDescent="0.15">
      <c r="AU978" s="2"/>
    </row>
    <row r="979" spans="47:47" x14ac:dyDescent="0.15">
      <c r="AU979" s="2"/>
    </row>
    <row r="980" spans="47:47" x14ac:dyDescent="0.15">
      <c r="AU980" s="2"/>
    </row>
    <row r="981" spans="47:47" x14ac:dyDescent="0.15">
      <c r="AU981" s="2"/>
    </row>
    <row r="982" spans="47:47" x14ac:dyDescent="0.15">
      <c r="AU982" s="2"/>
    </row>
    <row r="983" spans="47:47" x14ac:dyDescent="0.15">
      <c r="AU983" s="2"/>
    </row>
    <row r="984" spans="47:47" x14ac:dyDescent="0.15">
      <c r="AU984" s="2"/>
    </row>
    <row r="985" spans="47:47" x14ac:dyDescent="0.15">
      <c r="AU985" s="2"/>
    </row>
    <row r="986" spans="47:47" x14ac:dyDescent="0.15">
      <c r="AU986" s="2"/>
    </row>
    <row r="987" spans="47:47" x14ac:dyDescent="0.15">
      <c r="AU987" s="2"/>
    </row>
    <row r="988" spans="47:47" x14ac:dyDescent="0.15">
      <c r="AU988" s="2"/>
    </row>
    <row r="989" spans="47:47" x14ac:dyDescent="0.15">
      <c r="AU989" s="2"/>
    </row>
    <row r="990" spans="47:47" x14ac:dyDescent="0.15">
      <c r="AU990" s="2"/>
    </row>
    <row r="991" spans="47:47" x14ac:dyDescent="0.15">
      <c r="AU991" s="2"/>
    </row>
    <row r="992" spans="47:47" x14ac:dyDescent="0.15">
      <c r="AU992" s="2"/>
    </row>
    <row r="993" spans="47:47" x14ac:dyDescent="0.15">
      <c r="AU993" s="2"/>
    </row>
    <row r="994" spans="47:47" x14ac:dyDescent="0.15">
      <c r="AU994" s="2"/>
    </row>
    <row r="995" spans="47:47" x14ac:dyDescent="0.15">
      <c r="AU995" s="2"/>
    </row>
    <row r="996" spans="47:47" x14ac:dyDescent="0.15">
      <c r="AU996" s="2"/>
    </row>
    <row r="997" spans="47:47" x14ac:dyDescent="0.15">
      <c r="AU997" s="2"/>
    </row>
    <row r="998" spans="47:47" x14ac:dyDescent="0.15">
      <c r="AU998" s="2"/>
    </row>
    <row r="999" spans="47:47" x14ac:dyDescent="0.15">
      <c r="AU999" s="2"/>
    </row>
    <row r="1000" spans="47:47" x14ac:dyDescent="0.15">
      <c r="AU1000" s="2"/>
    </row>
    <row r="1001" spans="47:47" x14ac:dyDescent="0.15">
      <c r="AU1001" s="2"/>
    </row>
    <row r="1002" spans="47:47" x14ac:dyDescent="0.15">
      <c r="AU1002" s="2"/>
    </row>
    <row r="1003" spans="47:47" x14ac:dyDescent="0.15">
      <c r="AU1003" s="2"/>
    </row>
    <row r="1004" spans="47:47" x14ac:dyDescent="0.15">
      <c r="AU1004" s="2"/>
    </row>
    <row r="1005" spans="47:47" x14ac:dyDescent="0.15">
      <c r="AU1005" s="2"/>
    </row>
    <row r="1006" spans="47:47" x14ac:dyDescent="0.15">
      <c r="AU1006" s="2"/>
    </row>
    <row r="1007" spans="47:47" x14ac:dyDescent="0.15">
      <c r="AU1007" s="2"/>
    </row>
    <row r="1008" spans="47:47" x14ac:dyDescent="0.15">
      <c r="AU1008" s="2"/>
    </row>
    <row r="1009" spans="47:47" x14ac:dyDescent="0.15">
      <c r="AU1009" s="2"/>
    </row>
    <row r="1010" spans="47:47" x14ac:dyDescent="0.15">
      <c r="AU1010" s="2"/>
    </row>
    <row r="1011" spans="47:47" x14ac:dyDescent="0.15">
      <c r="AU1011" s="2"/>
    </row>
    <row r="1012" spans="47:47" x14ac:dyDescent="0.15">
      <c r="AU1012" s="2"/>
    </row>
    <row r="1013" spans="47:47" x14ac:dyDescent="0.15">
      <c r="AU1013" s="2"/>
    </row>
    <row r="1014" spans="47:47" x14ac:dyDescent="0.15">
      <c r="AU1014" s="2"/>
    </row>
    <row r="1015" spans="47:47" x14ac:dyDescent="0.15">
      <c r="AU1015" s="2"/>
    </row>
    <row r="1016" spans="47:47" x14ac:dyDescent="0.15">
      <c r="AU1016" s="2"/>
    </row>
    <row r="1017" spans="47:47" x14ac:dyDescent="0.15">
      <c r="AU1017" s="2"/>
    </row>
    <row r="1018" spans="47:47" x14ac:dyDescent="0.15">
      <c r="AU1018" s="2"/>
    </row>
    <row r="1019" spans="47:47" x14ac:dyDescent="0.15">
      <c r="AU1019" s="2"/>
    </row>
    <row r="1020" spans="47:47" x14ac:dyDescent="0.15">
      <c r="AU1020" s="2"/>
    </row>
    <row r="1021" spans="47:47" x14ac:dyDescent="0.15">
      <c r="AU1021" s="2"/>
    </row>
    <row r="1022" spans="47:47" x14ac:dyDescent="0.15">
      <c r="AU1022" s="2"/>
    </row>
    <row r="1023" spans="47:47" x14ac:dyDescent="0.15">
      <c r="AU1023" s="2"/>
    </row>
    <row r="1024" spans="47:47" x14ac:dyDescent="0.15">
      <c r="AU1024" s="2"/>
    </row>
    <row r="1025" spans="47:47" x14ac:dyDescent="0.15">
      <c r="AU1025" s="2"/>
    </row>
    <row r="1026" spans="47:47" x14ac:dyDescent="0.15">
      <c r="AU1026" s="2"/>
    </row>
    <row r="1027" spans="47:47" x14ac:dyDescent="0.15">
      <c r="AU1027" s="2"/>
    </row>
    <row r="1028" spans="47:47" x14ac:dyDescent="0.15">
      <c r="AU1028" s="2"/>
    </row>
    <row r="1029" spans="47:47" x14ac:dyDescent="0.15">
      <c r="AU1029" s="2"/>
    </row>
    <row r="1030" spans="47:47" x14ac:dyDescent="0.15">
      <c r="AU1030" s="2"/>
    </row>
    <row r="1031" spans="47:47" x14ac:dyDescent="0.15">
      <c r="AU1031" s="2"/>
    </row>
    <row r="1032" spans="47:47" x14ac:dyDescent="0.15">
      <c r="AU1032" s="2"/>
    </row>
    <row r="1033" spans="47:47" x14ac:dyDescent="0.15">
      <c r="AU1033" s="2"/>
    </row>
    <row r="1034" spans="47:47" x14ac:dyDescent="0.15">
      <c r="AU1034" s="2"/>
    </row>
    <row r="1035" spans="47:47" x14ac:dyDescent="0.15">
      <c r="AU1035" s="2"/>
    </row>
    <row r="1036" spans="47:47" x14ac:dyDescent="0.15">
      <c r="AU1036" s="2"/>
    </row>
    <row r="1037" spans="47:47" x14ac:dyDescent="0.15">
      <c r="AU1037" s="2"/>
    </row>
    <row r="1038" spans="47:47" x14ac:dyDescent="0.15">
      <c r="AU1038" s="2"/>
    </row>
    <row r="1039" spans="47:47" x14ac:dyDescent="0.15">
      <c r="AU1039" s="2"/>
    </row>
    <row r="1040" spans="47:47" x14ac:dyDescent="0.15">
      <c r="AU1040" s="2"/>
    </row>
    <row r="1041" spans="47:47" x14ac:dyDescent="0.15">
      <c r="AU1041" s="2"/>
    </row>
    <row r="1042" spans="47:47" x14ac:dyDescent="0.15">
      <c r="AU1042" s="2"/>
    </row>
    <row r="1043" spans="47:47" x14ac:dyDescent="0.15">
      <c r="AU1043" s="2"/>
    </row>
    <row r="1044" spans="47:47" x14ac:dyDescent="0.15">
      <c r="AU1044" s="2"/>
    </row>
    <row r="1045" spans="47:47" x14ac:dyDescent="0.15">
      <c r="AU1045" s="2"/>
    </row>
    <row r="1046" spans="47:47" x14ac:dyDescent="0.15">
      <c r="AU1046" s="2"/>
    </row>
    <row r="1047" spans="47:47" x14ac:dyDescent="0.15">
      <c r="AU1047" s="2"/>
    </row>
    <row r="1048" spans="47:47" x14ac:dyDescent="0.15">
      <c r="AU1048" s="2"/>
    </row>
    <row r="1049" spans="47:47" x14ac:dyDescent="0.15">
      <c r="AU1049" s="2"/>
    </row>
    <row r="1050" spans="47:47" x14ac:dyDescent="0.15">
      <c r="AU1050" s="2"/>
    </row>
    <row r="1051" spans="47:47" x14ac:dyDescent="0.15">
      <c r="AU1051" s="2"/>
    </row>
    <row r="1052" spans="47:47" x14ac:dyDescent="0.15">
      <c r="AU1052" s="2"/>
    </row>
    <row r="1053" spans="47:47" x14ac:dyDescent="0.15">
      <c r="AU1053" s="2"/>
    </row>
    <row r="1054" spans="47:47" x14ac:dyDescent="0.15">
      <c r="AU1054" s="2"/>
    </row>
    <row r="1055" spans="47:47" x14ac:dyDescent="0.15">
      <c r="AU1055" s="2"/>
    </row>
    <row r="1056" spans="47:47" x14ac:dyDescent="0.15">
      <c r="AU1056" s="2"/>
    </row>
    <row r="1057" spans="47:47" x14ac:dyDescent="0.15">
      <c r="AU1057" s="2"/>
    </row>
    <row r="1058" spans="47:47" x14ac:dyDescent="0.15">
      <c r="AU1058" s="2"/>
    </row>
    <row r="1059" spans="47:47" x14ac:dyDescent="0.15">
      <c r="AU1059" s="2"/>
    </row>
    <row r="1060" spans="47:47" x14ac:dyDescent="0.15">
      <c r="AU1060" s="2"/>
    </row>
    <row r="1061" spans="47:47" x14ac:dyDescent="0.15">
      <c r="AU1061" s="2"/>
    </row>
    <row r="1062" spans="47:47" x14ac:dyDescent="0.15">
      <c r="AU1062" s="2"/>
    </row>
    <row r="1063" spans="47:47" x14ac:dyDescent="0.15">
      <c r="AU1063" s="2"/>
    </row>
    <row r="1064" spans="47:47" x14ac:dyDescent="0.15">
      <c r="AU1064" s="2"/>
    </row>
    <row r="1065" spans="47:47" x14ac:dyDescent="0.15">
      <c r="AU1065" s="2"/>
    </row>
    <row r="1066" spans="47:47" x14ac:dyDescent="0.15">
      <c r="AU1066" s="2"/>
    </row>
    <row r="1067" spans="47:47" x14ac:dyDescent="0.15">
      <c r="AU1067" s="2"/>
    </row>
    <row r="1068" spans="47:47" x14ac:dyDescent="0.15">
      <c r="AU1068" s="2"/>
    </row>
    <row r="1069" spans="47:47" x14ac:dyDescent="0.15">
      <c r="AU1069" s="2"/>
    </row>
    <row r="1070" spans="47:47" x14ac:dyDescent="0.15">
      <c r="AU1070" s="2"/>
    </row>
    <row r="1071" spans="47:47" x14ac:dyDescent="0.15">
      <c r="AU1071" s="2"/>
    </row>
    <row r="1072" spans="47:47" x14ac:dyDescent="0.15">
      <c r="AU1072" s="2"/>
    </row>
    <row r="1073" spans="47:47" x14ac:dyDescent="0.15">
      <c r="AU1073" s="2"/>
    </row>
    <row r="1074" spans="47:47" x14ac:dyDescent="0.15">
      <c r="AU1074" s="2"/>
    </row>
    <row r="1075" spans="47:47" x14ac:dyDescent="0.15">
      <c r="AU1075" s="2"/>
    </row>
    <row r="1076" spans="47:47" x14ac:dyDescent="0.15">
      <c r="AU1076" s="2"/>
    </row>
    <row r="1077" spans="47:47" x14ac:dyDescent="0.15">
      <c r="AU1077" s="2"/>
    </row>
    <row r="1078" spans="47:47" x14ac:dyDescent="0.15">
      <c r="AU1078" s="2"/>
    </row>
    <row r="1079" spans="47:47" x14ac:dyDescent="0.15">
      <c r="AU1079" s="2"/>
    </row>
    <row r="1080" spans="47:47" x14ac:dyDescent="0.15">
      <c r="AU1080" s="2"/>
    </row>
    <row r="1081" spans="47:47" x14ac:dyDescent="0.15">
      <c r="AU1081" s="2"/>
    </row>
    <row r="1082" spans="47:47" x14ac:dyDescent="0.15">
      <c r="AU1082" s="2"/>
    </row>
    <row r="1083" spans="47:47" x14ac:dyDescent="0.15">
      <c r="AU1083" s="2"/>
    </row>
    <row r="1084" spans="47:47" x14ac:dyDescent="0.15">
      <c r="AU1084" s="2"/>
    </row>
    <row r="1085" spans="47:47" x14ac:dyDescent="0.15">
      <c r="AU1085" s="2"/>
    </row>
    <row r="1086" spans="47:47" x14ac:dyDescent="0.15">
      <c r="AU1086" s="2"/>
    </row>
    <row r="1087" spans="47:47" x14ac:dyDescent="0.15">
      <c r="AU1087" s="2"/>
    </row>
    <row r="1088" spans="47:47" x14ac:dyDescent="0.15">
      <c r="AU1088" s="2"/>
    </row>
    <row r="1089" spans="47:47" x14ac:dyDescent="0.15">
      <c r="AU1089" s="2"/>
    </row>
    <row r="1090" spans="47:47" x14ac:dyDescent="0.15">
      <c r="AU1090" s="2"/>
    </row>
    <row r="1091" spans="47:47" x14ac:dyDescent="0.15">
      <c r="AU1091" s="2"/>
    </row>
    <row r="1092" spans="47:47" x14ac:dyDescent="0.15">
      <c r="AU1092" s="2"/>
    </row>
    <row r="1093" spans="47:47" x14ac:dyDescent="0.15">
      <c r="AU1093" s="2"/>
    </row>
    <row r="1094" spans="47:47" x14ac:dyDescent="0.15">
      <c r="AU1094" s="2"/>
    </row>
    <row r="1095" spans="47:47" x14ac:dyDescent="0.15">
      <c r="AU1095" s="2"/>
    </row>
    <row r="1096" spans="47:47" x14ac:dyDescent="0.15">
      <c r="AU1096" s="2"/>
    </row>
    <row r="1097" spans="47:47" x14ac:dyDescent="0.15">
      <c r="AU1097" s="2"/>
    </row>
    <row r="1098" spans="47:47" x14ac:dyDescent="0.15">
      <c r="AU1098" s="2"/>
    </row>
    <row r="1099" spans="47:47" x14ac:dyDescent="0.15">
      <c r="AU1099" s="2"/>
    </row>
    <row r="1100" spans="47:47" x14ac:dyDescent="0.15">
      <c r="AU1100" s="2"/>
    </row>
    <row r="1101" spans="47:47" x14ac:dyDescent="0.15">
      <c r="AU1101" s="2"/>
    </row>
    <row r="1102" spans="47:47" x14ac:dyDescent="0.15">
      <c r="AU1102" s="2"/>
    </row>
    <row r="1103" spans="47:47" x14ac:dyDescent="0.15">
      <c r="AU1103" s="2"/>
    </row>
    <row r="1104" spans="47:47" x14ac:dyDescent="0.15">
      <c r="AU1104" s="2"/>
    </row>
    <row r="1105" spans="47:47" x14ac:dyDescent="0.15">
      <c r="AU1105" s="2"/>
    </row>
    <row r="1106" spans="47:47" x14ac:dyDescent="0.15">
      <c r="AU1106" s="2"/>
    </row>
    <row r="1107" spans="47:47" x14ac:dyDescent="0.15">
      <c r="AU1107" s="2"/>
    </row>
    <row r="1108" spans="47:47" x14ac:dyDescent="0.15">
      <c r="AU1108" s="2"/>
    </row>
    <row r="1109" spans="47:47" x14ac:dyDescent="0.15">
      <c r="AU1109" s="2"/>
    </row>
    <row r="1110" spans="47:47" x14ac:dyDescent="0.15">
      <c r="AU1110" s="2"/>
    </row>
    <row r="1111" spans="47:47" x14ac:dyDescent="0.15">
      <c r="AU1111" s="2"/>
    </row>
    <row r="1112" spans="47:47" x14ac:dyDescent="0.15">
      <c r="AU1112" s="2"/>
    </row>
    <row r="1113" spans="47:47" x14ac:dyDescent="0.15">
      <c r="AU1113" s="2"/>
    </row>
    <row r="1114" spans="47:47" x14ac:dyDescent="0.15">
      <c r="AU1114" s="2"/>
    </row>
    <row r="1115" spans="47:47" x14ac:dyDescent="0.15">
      <c r="AU1115" s="2"/>
    </row>
    <row r="1116" spans="47:47" x14ac:dyDescent="0.15">
      <c r="AU1116" s="2"/>
    </row>
    <row r="1117" spans="47:47" x14ac:dyDescent="0.15">
      <c r="AU1117" s="2"/>
    </row>
    <row r="1118" spans="47:47" x14ac:dyDescent="0.15">
      <c r="AU1118" s="2"/>
    </row>
    <row r="1119" spans="47:47" x14ac:dyDescent="0.15">
      <c r="AU1119" s="2"/>
    </row>
    <row r="1120" spans="47:47" x14ac:dyDescent="0.15">
      <c r="AU1120" s="2"/>
    </row>
    <row r="1121" spans="47:47" x14ac:dyDescent="0.15">
      <c r="AU1121" s="2"/>
    </row>
    <row r="1122" spans="47:47" x14ac:dyDescent="0.15">
      <c r="AU1122" s="2"/>
    </row>
    <row r="1123" spans="47:47" x14ac:dyDescent="0.15">
      <c r="AU1123" s="2"/>
    </row>
    <row r="1124" spans="47:47" x14ac:dyDescent="0.15">
      <c r="AU1124" s="2"/>
    </row>
    <row r="1125" spans="47:47" x14ac:dyDescent="0.15">
      <c r="AU1125" s="2"/>
    </row>
    <row r="1126" spans="47:47" x14ac:dyDescent="0.15">
      <c r="AU1126" s="2"/>
    </row>
    <row r="1127" spans="47:47" x14ac:dyDescent="0.15">
      <c r="AU1127" s="2"/>
    </row>
    <row r="1128" spans="47:47" x14ac:dyDescent="0.15">
      <c r="AU1128" s="2"/>
    </row>
    <row r="1129" spans="47:47" x14ac:dyDescent="0.15">
      <c r="AU1129" s="2"/>
    </row>
    <row r="1130" spans="47:47" x14ac:dyDescent="0.15">
      <c r="AU1130" s="2"/>
    </row>
    <row r="1131" spans="47:47" x14ac:dyDescent="0.15">
      <c r="AU1131" s="2"/>
    </row>
    <row r="1132" spans="47:47" x14ac:dyDescent="0.15">
      <c r="AU1132" s="2"/>
    </row>
    <row r="1133" spans="47:47" x14ac:dyDescent="0.15">
      <c r="AU1133" s="2"/>
    </row>
    <row r="1134" spans="47:47" x14ac:dyDescent="0.15">
      <c r="AU1134" s="2"/>
    </row>
    <row r="1135" spans="47:47" x14ac:dyDescent="0.15">
      <c r="AU1135" s="2"/>
    </row>
    <row r="1136" spans="47:47" x14ac:dyDescent="0.15">
      <c r="AU1136" s="2"/>
    </row>
    <row r="1137" spans="47:47" x14ac:dyDescent="0.15">
      <c r="AU1137" s="2"/>
    </row>
    <row r="1138" spans="47:47" x14ac:dyDescent="0.15">
      <c r="AU1138" s="2"/>
    </row>
    <row r="1139" spans="47:47" x14ac:dyDescent="0.15">
      <c r="AU1139" s="2"/>
    </row>
    <row r="1140" spans="47:47" x14ac:dyDescent="0.15">
      <c r="AU1140" s="2"/>
    </row>
    <row r="1141" spans="47:47" x14ac:dyDescent="0.15">
      <c r="AU1141" s="2"/>
    </row>
    <row r="1142" spans="47:47" x14ac:dyDescent="0.15">
      <c r="AU1142" s="2"/>
    </row>
    <row r="1143" spans="47:47" x14ac:dyDescent="0.15">
      <c r="AU1143" s="2"/>
    </row>
    <row r="1144" spans="47:47" x14ac:dyDescent="0.15">
      <c r="AU1144" s="2"/>
    </row>
    <row r="1145" spans="47:47" x14ac:dyDescent="0.15">
      <c r="AU1145" s="2"/>
    </row>
    <row r="1146" spans="47:47" x14ac:dyDescent="0.15">
      <c r="AU1146" s="2"/>
    </row>
    <row r="1147" spans="47:47" x14ac:dyDescent="0.15">
      <c r="AU1147" s="2"/>
    </row>
    <row r="1148" spans="47:47" x14ac:dyDescent="0.15">
      <c r="AU1148" s="2"/>
    </row>
    <row r="1149" spans="47:47" x14ac:dyDescent="0.15">
      <c r="AU1149" s="2"/>
    </row>
    <row r="1150" spans="47:47" x14ac:dyDescent="0.15">
      <c r="AU1150" s="2"/>
    </row>
    <row r="1151" spans="47:47" x14ac:dyDescent="0.15">
      <c r="AU1151" s="2"/>
    </row>
    <row r="1152" spans="47:47" x14ac:dyDescent="0.15">
      <c r="AU1152" s="2"/>
    </row>
    <row r="1153" spans="47:47" x14ac:dyDescent="0.15">
      <c r="AU1153" s="2"/>
    </row>
    <row r="1154" spans="47:47" x14ac:dyDescent="0.15">
      <c r="AU1154" s="2"/>
    </row>
    <row r="1155" spans="47:47" x14ac:dyDescent="0.15">
      <c r="AU1155" s="2"/>
    </row>
    <row r="1156" spans="47:47" x14ac:dyDescent="0.15">
      <c r="AU1156" s="2"/>
    </row>
    <row r="1157" spans="47:47" x14ac:dyDescent="0.15">
      <c r="AU1157" s="2"/>
    </row>
    <row r="1158" spans="47:47" x14ac:dyDescent="0.15">
      <c r="AU1158" s="2"/>
    </row>
    <row r="1159" spans="47:47" x14ac:dyDescent="0.15">
      <c r="AU1159" s="2"/>
    </row>
    <row r="1160" spans="47:47" x14ac:dyDescent="0.15">
      <c r="AU1160" s="2"/>
    </row>
    <row r="1161" spans="47:47" x14ac:dyDescent="0.15">
      <c r="AU1161" s="2"/>
    </row>
    <row r="1162" spans="47:47" x14ac:dyDescent="0.15">
      <c r="AU1162" s="2"/>
    </row>
    <row r="1163" spans="47:47" x14ac:dyDescent="0.15">
      <c r="AU1163" s="2"/>
    </row>
    <row r="1164" spans="47:47" x14ac:dyDescent="0.15">
      <c r="AU1164" s="2"/>
    </row>
    <row r="1165" spans="47:47" x14ac:dyDescent="0.15">
      <c r="AU1165" s="2"/>
    </row>
    <row r="1166" spans="47:47" x14ac:dyDescent="0.15">
      <c r="AU1166" s="2"/>
    </row>
    <row r="1167" spans="47:47" x14ac:dyDescent="0.15">
      <c r="AU1167" s="2"/>
    </row>
    <row r="1168" spans="47:47" x14ac:dyDescent="0.15">
      <c r="AU1168" s="2"/>
    </row>
    <row r="1169" spans="47:47" x14ac:dyDescent="0.15">
      <c r="AU1169" s="2"/>
    </row>
    <row r="1170" spans="47:47" x14ac:dyDescent="0.15">
      <c r="AU1170" s="2"/>
    </row>
    <row r="1171" spans="47:47" x14ac:dyDescent="0.15">
      <c r="AU1171" s="2"/>
    </row>
    <row r="1172" spans="47:47" x14ac:dyDescent="0.15">
      <c r="AU1172" s="2"/>
    </row>
    <row r="1173" spans="47:47" x14ac:dyDescent="0.15">
      <c r="AU1173" s="2"/>
    </row>
    <row r="1174" spans="47:47" x14ac:dyDescent="0.15">
      <c r="AU1174" s="2"/>
    </row>
    <row r="1175" spans="47:47" x14ac:dyDescent="0.15">
      <c r="AU1175" s="2"/>
    </row>
    <row r="1176" spans="47:47" x14ac:dyDescent="0.15">
      <c r="AU1176" s="2"/>
    </row>
    <row r="1177" spans="47:47" x14ac:dyDescent="0.15">
      <c r="AU1177" s="2"/>
    </row>
    <row r="1178" spans="47:47" x14ac:dyDescent="0.15">
      <c r="AU1178" s="2"/>
    </row>
    <row r="1179" spans="47:47" x14ac:dyDescent="0.15">
      <c r="AU1179" s="2"/>
    </row>
    <row r="1180" spans="47:47" x14ac:dyDescent="0.15">
      <c r="AU1180" s="2"/>
    </row>
    <row r="1181" spans="47:47" x14ac:dyDescent="0.15">
      <c r="AU1181" s="2"/>
    </row>
    <row r="1182" spans="47:47" x14ac:dyDescent="0.15">
      <c r="AU1182" s="2"/>
    </row>
    <row r="1183" spans="47:47" x14ac:dyDescent="0.15">
      <c r="AU1183" s="2"/>
    </row>
    <row r="1184" spans="47:47" x14ac:dyDescent="0.15">
      <c r="AU1184" s="2"/>
    </row>
    <row r="1185" spans="47:47" x14ac:dyDescent="0.15">
      <c r="AU1185" s="2"/>
    </row>
    <row r="1186" spans="47:47" x14ac:dyDescent="0.15">
      <c r="AU1186" s="2"/>
    </row>
    <row r="1187" spans="47:47" x14ac:dyDescent="0.15">
      <c r="AU1187" s="2"/>
    </row>
    <row r="1188" spans="47:47" x14ac:dyDescent="0.15">
      <c r="AU1188" s="2"/>
    </row>
    <row r="1189" spans="47:47" x14ac:dyDescent="0.15">
      <c r="AU1189" s="2"/>
    </row>
    <row r="1190" spans="47:47" x14ac:dyDescent="0.15">
      <c r="AU1190" s="2"/>
    </row>
    <row r="1191" spans="47:47" x14ac:dyDescent="0.15">
      <c r="AU1191" s="2"/>
    </row>
    <row r="1192" spans="47:47" x14ac:dyDescent="0.15">
      <c r="AU1192" s="2"/>
    </row>
    <row r="1193" spans="47:47" x14ac:dyDescent="0.15">
      <c r="AU1193" s="2"/>
    </row>
    <row r="1194" spans="47:47" x14ac:dyDescent="0.15">
      <c r="AU1194" s="2"/>
    </row>
    <row r="1195" spans="47:47" x14ac:dyDescent="0.15">
      <c r="AU1195" s="2"/>
    </row>
    <row r="1196" spans="47:47" x14ac:dyDescent="0.15">
      <c r="AU1196" s="2"/>
    </row>
    <row r="1197" spans="47:47" x14ac:dyDescent="0.15">
      <c r="AU1197" s="2"/>
    </row>
    <row r="1198" spans="47:47" x14ac:dyDescent="0.15">
      <c r="AU1198" s="2"/>
    </row>
    <row r="1199" spans="47:47" x14ac:dyDescent="0.15">
      <c r="AU1199" s="2"/>
    </row>
    <row r="1200" spans="47:47" x14ac:dyDescent="0.15">
      <c r="AU1200" s="2"/>
    </row>
    <row r="1201" spans="47:47" x14ac:dyDescent="0.15">
      <c r="AU1201" s="2"/>
    </row>
    <row r="1202" spans="47:47" x14ac:dyDescent="0.15">
      <c r="AU1202" s="2"/>
    </row>
    <row r="1203" spans="47:47" x14ac:dyDescent="0.15">
      <c r="AU1203" s="2"/>
    </row>
    <row r="1204" spans="47:47" x14ac:dyDescent="0.15">
      <c r="AU1204" s="2"/>
    </row>
    <row r="1205" spans="47:47" x14ac:dyDescent="0.15">
      <c r="AU1205" s="2"/>
    </row>
    <row r="1206" spans="47:47" x14ac:dyDescent="0.15">
      <c r="AU1206" s="2"/>
    </row>
    <row r="1207" spans="47:47" x14ac:dyDescent="0.15">
      <c r="AU1207" s="2"/>
    </row>
    <row r="1208" spans="47:47" x14ac:dyDescent="0.15">
      <c r="AU1208" s="2"/>
    </row>
    <row r="1209" spans="47:47" x14ac:dyDescent="0.15">
      <c r="AU1209" s="2"/>
    </row>
    <row r="1210" spans="47:47" x14ac:dyDescent="0.15">
      <c r="AU1210" s="2"/>
    </row>
    <row r="1211" spans="47:47" x14ac:dyDescent="0.15">
      <c r="AU1211" s="2"/>
    </row>
    <row r="1212" spans="47:47" x14ac:dyDescent="0.15">
      <c r="AU1212" s="2"/>
    </row>
    <row r="1213" spans="47:47" x14ac:dyDescent="0.15">
      <c r="AU1213" s="2"/>
    </row>
    <row r="1214" spans="47:47" x14ac:dyDescent="0.15">
      <c r="AU1214" s="2"/>
    </row>
    <row r="1215" spans="47:47" x14ac:dyDescent="0.15">
      <c r="AU1215" s="2"/>
    </row>
    <row r="1216" spans="47:47" x14ac:dyDescent="0.15">
      <c r="AU1216" s="2"/>
    </row>
    <row r="1217" spans="47:47" x14ac:dyDescent="0.15">
      <c r="AU1217" s="2"/>
    </row>
    <row r="1218" spans="47:47" x14ac:dyDescent="0.15">
      <c r="AU1218" s="2"/>
    </row>
    <row r="1219" spans="47:47" x14ac:dyDescent="0.15">
      <c r="AU1219" s="2"/>
    </row>
    <row r="1220" spans="47:47" x14ac:dyDescent="0.15">
      <c r="AU1220" s="2"/>
    </row>
    <row r="1221" spans="47:47" x14ac:dyDescent="0.15">
      <c r="AU1221" s="2"/>
    </row>
    <row r="1222" spans="47:47" x14ac:dyDescent="0.15">
      <c r="AU1222" s="2"/>
    </row>
    <row r="1223" spans="47:47" x14ac:dyDescent="0.15">
      <c r="AU1223" s="2"/>
    </row>
    <row r="1224" spans="47:47" x14ac:dyDescent="0.15">
      <c r="AU1224" s="2"/>
    </row>
    <row r="1225" spans="47:47" x14ac:dyDescent="0.15">
      <c r="AU1225" s="2"/>
    </row>
    <row r="1226" spans="47:47" x14ac:dyDescent="0.15">
      <c r="AU1226" s="2"/>
    </row>
    <row r="1227" spans="47:47" x14ac:dyDescent="0.15">
      <c r="AU1227" s="2"/>
    </row>
    <row r="1228" spans="47:47" x14ac:dyDescent="0.15">
      <c r="AU1228" s="2"/>
    </row>
    <row r="1229" spans="47:47" x14ac:dyDescent="0.15">
      <c r="AU1229" s="2"/>
    </row>
    <row r="1230" spans="47:47" x14ac:dyDescent="0.15">
      <c r="AU1230" s="2"/>
    </row>
    <row r="1231" spans="47:47" x14ac:dyDescent="0.15">
      <c r="AU1231" s="2"/>
    </row>
    <row r="1232" spans="47:47" x14ac:dyDescent="0.15">
      <c r="AU1232" s="2"/>
    </row>
    <row r="1233" spans="47:47" x14ac:dyDescent="0.15">
      <c r="AU1233" s="2"/>
    </row>
    <row r="1234" spans="47:47" x14ac:dyDescent="0.15">
      <c r="AU1234" s="2"/>
    </row>
    <row r="1235" spans="47:47" x14ac:dyDescent="0.15">
      <c r="AU1235" s="2"/>
    </row>
    <row r="1236" spans="47:47" x14ac:dyDescent="0.15">
      <c r="AU1236" s="2"/>
    </row>
    <row r="1237" spans="47:47" x14ac:dyDescent="0.15">
      <c r="AU1237" s="2"/>
    </row>
    <row r="1238" spans="47:47" x14ac:dyDescent="0.15">
      <c r="AU1238" s="2"/>
    </row>
    <row r="1239" spans="47:47" x14ac:dyDescent="0.15">
      <c r="AU1239" s="2"/>
    </row>
    <row r="1240" spans="47:47" x14ac:dyDescent="0.15">
      <c r="AU1240" s="2"/>
    </row>
    <row r="1241" spans="47:47" x14ac:dyDescent="0.15">
      <c r="AU1241" s="2"/>
    </row>
    <row r="1242" spans="47:47" x14ac:dyDescent="0.15">
      <c r="AU1242" s="2"/>
    </row>
    <row r="1243" spans="47:47" x14ac:dyDescent="0.15">
      <c r="AU1243" s="2"/>
    </row>
    <row r="1244" spans="47:47" x14ac:dyDescent="0.15">
      <c r="AU1244" s="2"/>
    </row>
    <row r="1245" spans="47:47" x14ac:dyDescent="0.15">
      <c r="AU1245" s="2"/>
    </row>
    <row r="1246" spans="47:47" x14ac:dyDescent="0.15">
      <c r="AU1246" s="2"/>
    </row>
    <row r="1247" spans="47:47" x14ac:dyDescent="0.15">
      <c r="AU1247" s="2"/>
    </row>
    <row r="1248" spans="47:47" x14ac:dyDescent="0.15">
      <c r="AU1248" s="2"/>
    </row>
    <row r="1249" spans="47:47" x14ac:dyDescent="0.15">
      <c r="AU1249" s="2"/>
    </row>
    <row r="1250" spans="47:47" x14ac:dyDescent="0.15">
      <c r="AU1250" s="2"/>
    </row>
    <row r="1251" spans="47:47" x14ac:dyDescent="0.15">
      <c r="AU1251" s="2"/>
    </row>
    <row r="1252" spans="47:47" x14ac:dyDescent="0.15">
      <c r="AU1252" s="2"/>
    </row>
    <row r="1253" spans="47:47" x14ac:dyDescent="0.15">
      <c r="AU1253" s="2"/>
    </row>
    <row r="1254" spans="47:47" x14ac:dyDescent="0.15">
      <c r="AU1254" s="2"/>
    </row>
    <row r="1255" spans="47:47" x14ac:dyDescent="0.15">
      <c r="AU1255" s="2"/>
    </row>
    <row r="1256" spans="47:47" x14ac:dyDescent="0.15">
      <c r="AU1256" s="2"/>
    </row>
    <row r="1257" spans="47:47" x14ac:dyDescent="0.15">
      <c r="AU1257" s="2"/>
    </row>
    <row r="1258" spans="47:47" x14ac:dyDescent="0.15">
      <c r="AU1258" s="2"/>
    </row>
    <row r="1259" spans="47:47" x14ac:dyDescent="0.15">
      <c r="AU1259" s="2"/>
    </row>
    <row r="1260" spans="47:47" x14ac:dyDescent="0.15">
      <c r="AU1260" s="2"/>
    </row>
    <row r="1261" spans="47:47" x14ac:dyDescent="0.15">
      <c r="AU1261" s="2"/>
    </row>
    <row r="1262" spans="47:47" x14ac:dyDescent="0.15">
      <c r="AU1262" s="2"/>
    </row>
    <row r="1263" spans="47:47" x14ac:dyDescent="0.15">
      <c r="AU1263" s="2"/>
    </row>
    <row r="1264" spans="47:47" x14ac:dyDescent="0.15">
      <c r="AU1264" s="2"/>
    </row>
    <row r="1265" spans="47:47" x14ac:dyDescent="0.15">
      <c r="AU1265" s="2"/>
    </row>
    <row r="1266" spans="47:47" x14ac:dyDescent="0.15">
      <c r="AU1266" s="2"/>
    </row>
    <row r="1267" spans="47:47" x14ac:dyDescent="0.15">
      <c r="AU1267" s="2"/>
    </row>
    <row r="1268" spans="47:47" x14ac:dyDescent="0.15">
      <c r="AU1268" s="2"/>
    </row>
    <row r="1269" spans="47:47" x14ac:dyDescent="0.15">
      <c r="AU1269" s="2"/>
    </row>
    <row r="1270" spans="47:47" x14ac:dyDescent="0.15">
      <c r="AU1270" s="2"/>
    </row>
    <row r="1271" spans="47:47" x14ac:dyDescent="0.15">
      <c r="AU1271" s="2"/>
    </row>
    <row r="1272" spans="47:47" x14ac:dyDescent="0.15">
      <c r="AU1272" s="2"/>
    </row>
    <row r="1273" spans="47:47" x14ac:dyDescent="0.15">
      <c r="AU1273" s="2"/>
    </row>
    <row r="1274" spans="47:47" x14ac:dyDescent="0.15">
      <c r="AU1274" s="2"/>
    </row>
    <row r="1275" spans="47:47" x14ac:dyDescent="0.15">
      <c r="AU1275" s="2"/>
    </row>
    <row r="1276" spans="47:47" x14ac:dyDescent="0.15">
      <c r="AU1276" s="2"/>
    </row>
    <row r="1277" spans="47:47" x14ac:dyDescent="0.15">
      <c r="AU1277" s="2"/>
    </row>
    <row r="1278" spans="47:47" x14ac:dyDescent="0.15">
      <c r="AU1278" s="2"/>
    </row>
    <row r="1279" spans="47:47" x14ac:dyDescent="0.15">
      <c r="AU1279" s="2"/>
    </row>
    <row r="1280" spans="47:47" x14ac:dyDescent="0.15">
      <c r="AU1280" s="2"/>
    </row>
    <row r="1281" spans="47:47" x14ac:dyDescent="0.15">
      <c r="AU1281" s="2"/>
    </row>
    <row r="1282" spans="47:47" x14ac:dyDescent="0.15">
      <c r="AU1282" s="2"/>
    </row>
    <row r="1283" spans="47:47" x14ac:dyDescent="0.15">
      <c r="AU1283" s="2"/>
    </row>
    <row r="1284" spans="47:47" x14ac:dyDescent="0.15">
      <c r="AU1284" s="2"/>
    </row>
    <row r="1285" spans="47:47" x14ac:dyDescent="0.15">
      <c r="AU1285" s="2"/>
    </row>
    <row r="1286" spans="47:47" x14ac:dyDescent="0.15">
      <c r="AU1286" s="2"/>
    </row>
    <row r="1287" spans="47:47" x14ac:dyDescent="0.15">
      <c r="AU1287" s="2"/>
    </row>
    <row r="1288" spans="47:47" x14ac:dyDescent="0.15">
      <c r="AU1288" s="2"/>
    </row>
    <row r="1289" spans="47:47" x14ac:dyDescent="0.15">
      <c r="AU1289" s="2"/>
    </row>
    <row r="1290" spans="47:47" x14ac:dyDescent="0.15">
      <c r="AU1290" s="2"/>
    </row>
    <row r="1291" spans="47:47" x14ac:dyDescent="0.15">
      <c r="AU1291" s="2"/>
    </row>
    <row r="1292" spans="47:47" x14ac:dyDescent="0.15">
      <c r="AU1292" s="2"/>
    </row>
    <row r="1293" spans="47:47" x14ac:dyDescent="0.15">
      <c r="AU1293" s="2"/>
    </row>
    <row r="1294" spans="47:47" x14ac:dyDescent="0.15">
      <c r="AU1294" s="2"/>
    </row>
    <row r="1295" spans="47:47" x14ac:dyDescent="0.15">
      <c r="AU1295" s="2"/>
    </row>
    <row r="1296" spans="47:47" x14ac:dyDescent="0.15">
      <c r="AU1296" s="2"/>
    </row>
    <row r="1297" spans="47:47" x14ac:dyDescent="0.15">
      <c r="AU1297" s="2"/>
    </row>
    <row r="1298" spans="47:47" x14ac:dyDescent="0.15">
      <c r="AU1298" s="2"/>
    </row>
    <row r="1299" spans="47:47" x14ac:dyDescent="0.15">
      <c r="AU1299" s="2"/>
    </row>
    <row r="1300" spans="47:47" x14ac:dyDescent="0.15">
      <c r="AU1300" s="2"/>
    </row>
    <row r="1301" spans="47:47" x14ac:dyDescent="0.15">
      <c r="AU1301" s="2"/>
    </row>
    <row r="1302" spans="47:47" x14ac:dyDescent="0.15">
      <c r="AU1302" s="2"/>
    </row>
    <row r="1303" spans="47:47" x14ac:dyDescent="0.15">
      <c r="AU1303" s="2"/>
    </row>
    <row r="1304" spans="47:47" x14ac:dyDescent="0.15">
      <c r="AU1304" s="2"/>
    </row>
    <row r="1305" spans="47:47" x14ac:dyDescent="0.15">
      <c r="AU1305" s="2"/>
    </row>
    <row r="1306" spans="47:47" x14ac:dyDescent="0.15">
      <c r="AU1306" s="2"/>
    </row>
    <row r="1307" spans="47:47" x14ac:dyDescent="0.15">
      <c r="AU1307" s="2"/>
    </row>
    <row r="1308" spans="47:47" x14ac:dyDescent="0.15">
      <c r="AU1308" s="2"/>
    </row>
    <row r="1309" spans="47:47" x14ac:dyDescent="0.15">
      <c r="AU1309" s="2"/>
    </row>
    <row r="1310" spans="47:47" x14ac:dyDescent="0.15">
      <c r="AU1310" s="2"/>
    </row>
    <row r="1311" spans="47:47" x14ac:dyDescent="0.15">
      <c r="AU1311" s="2"/>
    </row>
    <row r="1312" spans="47:47" x14ac:dyDescent="0.15">
      <c r="AU1312" s="2"/>
    </row>
    <row r="1313" spans="47:47" x14ac:dyDescent="0.15">
      <c r="AU1313" s="2"/>
    </row>
    <row r="1314" spans="47:47" x14ac:dyDescent="0.15">
      <c r="AU1314" s="2"/>
    </row>
    <row r="1315" spans="47:47" x14ac:dyDescent="0.15">
      <c r="AU1315" s="2"/>
    </row>
    <row r="1316" spans="47:47" x14ac:dyDescent="0.15">
      <c r="AU1316" s="2"/>
    </row>
    <row r="1317" spans="47:47" x14ac:dyDescent="0.15">
      <c r="AU1317" s="2"/>
    </row>
    <row r="1318" spans="47:47" x14ac:dyDescent="0.15">
      <c r="AU1318" s="2"/>
    </row>
    <row r="1319" spans="47:47" x14ac:dyDescent="0.15">
      <c r="AU1319" s="2"/>
    </row>
    <row r="1320" spans="47:47" x14ac:dyDescent="0.15">
      <c r="AU1320" s="2"/>
    </row>
    <row r="1321" spans="47:47" x14ac:dyDescent="0.15">
      <c r="AU1321" s="2"/>
    </row>
    <row r="1322" spans="47:47" x14ac:dyDescent="0.15">
      <c r="AU1322" s="2"/>
    </row>
    <row r="1323" spans="47:47" x14ac:dyDescent="0.15">
      <c r="AU1323" s="2"/>
    </row>
    <row r="1324" spans="47:47" x14ac:dyDescent="0.15">
      <c r="AU1324" s="2"/>
    </row>
    <row r="1325" spans="47:47" x14ac:dyDescent="0.15">
      <c r="AU1325" s="2"/>
    </row>
    <row r="1326" spans="47:47" x14ac:dyDescent="0.15">
      <c r="AU1326" s="2"/>
    </row>
    <row r="1327" spans="47:47" x14ac:dyDescent="0.15">
      <c r="AU1327" s="2"/>
    </row>
    <row r="1328" spans="47:47" x14ac:dyDescent="0.15">
      <c r="AU1328" s="2"/>
    </row>
    <row r="1329" spans="47:47" x14ac:dyDescent="0.15">
      <c r="AU1329" s="2"/>
    </row>
    <row r="1330" spans="47:47" x14ac:dyDescent="0.15">
      <c r="AU1330" s="2"/>
    </row>
    <row r="1331" spans="47:47" x14ac:dyDescent="0.15">
      <c r="AU1331" s="2"/>
    </row>
    <row r="1332" spans="47:47" x14ac:dyDescent="0.15">
      <c r="AU1332" s="2"/>
    </row>
    <row r="1333" spans="47:47" x14ac:dyDescent="0.15">
      <c r="AU1333" s="2"/>
    </row>
    <row r="1334" spans="47:47" x14ac:dyDescent="0.15">
      <c r="AU1334" s="2"/>
    </row>
    <row r="1335" spans="47:47" x14ac:dyDescent="0.15">
      <c r="AU1335" s="2"/>
    </row>
    <row r="1336" spans="47:47" x14ac:dyDescent="0.15">
      <c r="AU1336" s="2"/>
    </row>
    <row r="1337" spans="47:47" x14ac:dyDescent="0.15">
      <c r="AU1337" s="2"/>
    </row>
    <row r="1338" spans="47:47" x14ac:dyDescent="0.15">
      <c r="AU1338" s="2"/>
    </row>
    <row r="1339" spans="47:47" x14ac:dyDescent="0.15">
      <c r="AU1339" s="2"/>
    </row>
    <row r="1340" spans="47:47" x14ac:dyDescent="0.15">
      <c r="AU1340" s="2"/>
    </row>
    <row r="1341" spans="47:47" x14ac:dyDescent="0.15">
      <c r="AU1341" s="2"/>
    </row>
    <row r="1342" spans="47:47" x14ac:dyDescent="0.15">
      <c r="AU1342" s="2"/>
    </row>
    <row r="1343" spans="47:47" x14ac:dyDescent="0.15">
      <c r="AU1343" s="2"/>
    </row>
    <row r="1344" spans="47:47" x14ac:dyDescent="0.15">
      <c r="AU1344" s="2"/>
    </row>
    <row r="1345" spans="47:47" x14ac:dyDescent="0.15">
      <c r="AU1345" s="2"/>
    </row>
    <row r="1346" spans="47:47" x14ac:dyDescent="0.15">
      <c r="AU1346" s="2"/>
    </row>
    <row r="1347" spans="47:47" x14ac:dyDescent="0.15">
      <c r="AU1347" s="2"/>
    </row>
    <row r="1348" spans="47:47" x14ac:dyDescent="0.15">
      <c r="AU1348" s="2"/>
    </row>
    <row r="1349" spans="47:47" x14ac:dyDescent="0.15">
      <c r="AU1349" s="2"/>
    </row>
    <row r="1350" spans="47:47" x14ac:dyDescent="0.15">
      <c r="AU1350" s="2"/>
    </row>
    <row r="1351" spans="47:47" x14ac:dyDescent="0.15">
      <c r="AU1351" s="2"/>
    </row>
    <row r="1352" spans="47:47" x14ac:dyDescent="0.15">
      <c r="AU1352" s="2"/>
    </row>
    <row r="1353" spans="47:47" x14ac:dyDescent="0.15">
      <c r="AU1353" s="2"/>
    </row>
    <row r="1354" spans="47:47" x14ac:dyDescent="0.15">
      <c r="AU1354" s="2"/>
    </row>
    <row r="1355" spans="47:47" x14ac:dyDescent="0.15">
      <c r="AU1355" s="2"/>
    </row>
    <row r="1356" spans="47:47" x14ac:dyDescent="0.15">
      <c r="AU1356" s="2"/>
    </row>
    <row r="1357" spans="47:47" x14ac:dyDescent="0.15">
      <c r="AU1357" s="2"/>
    </row>
    <row r="1358" spans="47:47" x14ac:dyDescent="0.15">
      <c r="AU1358" s="2"/>
    </row>
    <row r="1359" spans="47:47" x14ac:dyDescent="0.15">
      <c r="AU1359" s="2"/>
    </row>
    <row r="1360" spans="47:47" x14ac:dyDescent="0.15">
      <c r="AU1360" s="2"/>
    </row>
    <row r="1361" spans="47:47" x14ac:dyDescent="0.15">
      <c r="AU1361" s="2"/>
    </row>
    <row r="1362" spans="47:47" x14ac:dyDescent="0.15">
      <c r="AU1362" s="2"/>
    </row>
    <row r="1363" spans="47:47" x14ac:dyDescent="0.15">
      <c r="AU1363" s="2"/>
    </row>
    <row r="1364" spans="47:47" x14ac:dyDescent="0.15">
      <c r="AU1364" s="2"/>
    </row>
    <row r="1365" spans="47:47" x14ac:dyDescent="0.15">
      <c r="AU1365" s="2"/>
    </row>
    <row r="1366" spans="47:47" x14ac:dyDescent="0.15">
      <c r="AU1366" s="2"/>
    </row>
    <row r="1367" spans="47:47" x14ac:dyDescent="0.15">
      <c r="AU1367" s="2"/>
    </row>
    <row r="1368" spans="47:47" x14ac:dyDescent="0.15">
      <c r="AU1368" s="2"/>
    </row>
    <row r="1369" spans="47:47" x14ac:dyDescent="0.15">
      <c r="AU1369" s="2"/>
    </row>
    <row r="1370" spans="47:47" x14ac:dyDescent="0.15">
      <c r="AU1370" s="2"/>
    </row>
    <row r="1371" spans="47:47" x14ac:dyDescent="0.15">
      <c r="AU1371" s="2"/>
    </row>
    <row r="1372" spans="47:47" x14ac:dyDescent="0.15">
      <c r="AU1372" s="2"/>
    </row>
    <row r="1373" spans="47:47" x14ac:dyDescent="0.15">
      <c r="AU1373" s="2"/>
    </row>
    <row r="1374" spans="47:47" x14ac:dyDescent="0.15">
      <c r="AU1374" s="2"/>
    </row>
    <row r="1375" spans="47:47" x14ac:dyDescent="0.15">
      <c r="AU1375" s="2"/>
    </row>
    <row r="1376" spans="47:47" x14ac:dyDescent="0.15">
      <c r="AU1376" s="2"/>
    </row>
    <row r="1377" spans="47:47" x14ac:dyDescent="0.15">
      <c r="AU1377" s="2"/>
    </row>
    <row r="1378" spans="47:47" x14ac:dyDescent="0.15">
      <c r="AU1378" s="2"/>
    </row>
    <row r="1379" spans="47:47" x14ac:dyDescent="0.15">
      <c r="AU1379" s="2"/>
    </row>
    <row r="1380" spans="47:47" x14ac:dyDescent="0.15">
      <c r="AU1380" s="2"/>
    </row>
    <row r="1381" spans="47:47" x14ac:dyDescent="0.15">
      <c r="AU1381" s="2"/>
    </row>
    <row r="1382" spans="47:47" x14ac:dyDescent="0.15">
      <c r="AU1382" s="2"/>
    </row>
    <row r="1383" spans="47:47" x14ac:dyDescent="0.15">
      <c r="AU1383" s="2"/>
    </row>
    <row r="1384" spans="47:47" x14ac:dyDescent="0.15">
      <c r="AU1384" s="2"/>
    </row>
    <row r="1385" spans="47:47" x14ac:dyDescent="0.15">
      <c r="AU1385" s="2"/>
    </row>
    <row r="1386" spans="47:47" x14ac:dyDescent="0.15">
      <c r="AU1386" s="2"/>
    </row>
    <row r="1387" spans="47:47" x14ac:dyDescent="0.15">
      <c r="AU1387" s="2"/>
    </row>
    <row r="1388" spans="47:47" x14ac:dyDescent="0.15">
      <c r="AU1388" s="2"/>
    </row>
    <row r="1389" spans="47:47" x14ac:dyDescent="0.15">
      <c r="AU1389" s="2"/>
    </row>
    <row r="1390" spans="47:47" x14ac:dyDescent="0.15">
      <c r="AU1390" s="2"/>
    </row>
    <row r="1391" spans="47:47" x14ac:dyDescent="0.15">
      <c r="AU1391" s="2"/>
    </row>
    <row r="1392" spans="47:47" x14ac:dyDescent="0.15">
      <c r="AU1392" s="2"/>
    </row>
    <row r="1393" spans="47:47" x14ac:dyDescent="0.15">
      <c r="AU1393" s="2"/>
    </row>
    <row r="1394" spans="47:47" x14ac:dyDescent="0.15">
      <c r="AU1394" s="2"/>
    </row>
    <row r="1395" spans="47:47" x14ac:dyDescent="0.15">
      <c r="AU1395" s="2"/>
    </row>
    <row r="1396" spans="47:47" x14ac:dyDescent="0.15">
      <c r="AU1396" s="2"/>
    </row>
    <row r="1397" spans="47:47" x14ac:dyDescent="0.15">
      <c r="AU1397" s="2"/>
    </row>
    <row r="1398" spans="47:47" x14ac:dyDescent="0.15">
      <c r="AU1398" s="2"/>
    </row>
    <row r="1399" spans="47:47" x14ac:dyDescent="0.15">
      <c r="AU1399" s="2"/>
    </row>
    <row r="1400" spans="47:47" x14ac:dyDescent="0.15">
      <c r="AU1400" s="2"/>
    </row>
    <row r="1401" spans="47:47" x14ac:dyDescent="0.15">
      <c r="AU1401" s="2"/>
    </row>
    <row r="1402" spans="47:47" x14ac:dyDescent="0.15">
      <c r="AU1402" s="2"/>
    </row>
    <row r="1403" spans="47:47" x14ac:dyDescent="0.15">
      <c r="AU1403" s="2"/>
    </row>
    <row r="1404" spans="47:47" x14ac:dyDescent="0.15">
      <c r="AU1404" s="2"/>
    </row>
    <row r="1405" spans="47:47" x14ac:dyDescent="0.15">
      <c r="AU1405" s="2"/>
    </row>
    <row r="1406" spans="47:47" x14ac:dyDescent="0.15">
      <c r="AU1406" s="2"/>
    </row>
    <row r="1407" spans="47:47" x14ac:dyDescent="0.15">
      <c r="AU1407" s="2"/>
    </row>
    <row r="1408" spans="47:47" x14ac:dyDescent="0.15">
      <c r="AU1408" s="2"/>
    </row>
    <row r="1409" spans="47:47" x14ac:dyDescent="0.15">
      <c r="AU1409" s="2"/>
    </row>
    <row r="1410" spans="47:47" x14ac:dyDescent="0.15">
      <c r="AU1410" s="2"/>
    </row>
    <row r="1411" spans="47:47" x14ac:dyDescent="0.15">
      <c r="AU1411" s="2"/>
    </row>
    <row r="1412" spans="47:47" x14ac:dyDescent="0.15">
      <c r="AU1412" s="2"/>
    </row>
    <row r="1413" spans="47:47" x14ac:dyDescent="0.15">
      <c r="AU1413" s="2"/>
    </row>
    <row r="1414" spans="47:47" x14ac:dyDescent="0.15">
      <c r="AU1414" s="2"/>
    </row>
    <row r="1415" spans="47:47" x14ac:dyDescent="0.15">
      <c r="AU1415" s="2"/>
    </row>
    <row r="1416" spans="47:47" x14ac:dyDescent="0.15">
      <c r="AU1416" s="2"/>
    </row>
    <row r="1417" spans="47:47" x14ac:dyDescent="0.15">
      <c r="AU1417" s="2"/>
    </row>
    <row r="1418" spans="47:47" x14ac:dyDescent="0.15">
      <c r="AU1418" s="2"/>
    </row>
    <row r="1419" spans="47:47" x14ac:dyDescent="0.15">
      <c r="AU1419" s="2"/>
    </row>
    <row r="1420" spans="47:47" x14ac:dyDescent="0.15">
      <c r="AU1420" s="2"/>
    </row>
    <row r="1421" spans="47:47" x14ac:dyDescent="0.15">
      <c r="AU1421" s="2"/>
    </row>
    <row r="1422" spans="47:47" x14ac:dyDescent="0.15">
      <c r="AU1422" s="2"/>
    </row>
    <row r="1423" spans="47:47" x14ac:dyDescent="0.15">
      <c r="AU1423" s="2"/>
    </row>
    <row r="1424" spans="47:47" x14ac:dyDescent="0.15">
      <c r="AU1424" s="2"/>
    </row>
    <row r="1425" spans="47:47" x14ac:dyDescent="0.15">
      <c r="AU1425" s="2"/>
    </row>
    <row r="1426" spans="47:47" x14ac:dyDescent="0.15">
      <c r="AU1426" s="2"/>
    </row>
    <row r="1427" spans="47:47" x14ac:dyDescent="0.15">
      <c r="AU1427" s="2"/>
    </row>
    <row r="1428" spans="47:47" x14ac:dyDescent="0.15">
      <c r="AU1428" s="2"/>
    </row>
    <row r="1429" spans="47:47" x14ac:dyDescent="0.15">
      <c r="AU1429" s="2"/>
    </row>
    <row r="1430" spans="47:47" x14ac:dyDescent="0.15">
      <c r="AU1430" s="2"/>
    </row>
    <row r="1431" spans="47:47" x14ac:dyDescent="0.15">
      <c r="AU1431" s="2"/>
    </row>
    <row r="1432" spans="47:47" x14ac:dyDescent="0.15">
      <c r="AU1432" s="2"/>
    </row>
    <row r="1433" spans="47:47" x14ac:dyDescent="0.15">
      <c r="AU1433" s="2"/>
    </row>
    <row r="1434" spans="47:47" x14ac:dyDescent="0.15">
      <c r="AU1434" s="2"/>
    </row>
    <row r="1435" spans="47:47" x14ac:dyDescent="0.15">
      <c r="AU1435" s="2"/>
    </row>
    <row r="1436" spans="47:47" x14ac:dyDescent="0.15">
      <c r="AU1436" s="2"/>
    </row>
    <row r="1437" spans="47:47" x14ac:dyDescent="0.15">
      <c r="AU1437" s="2"/>
    </row>
    <row r="1438" spans="47:47" x14ac:dyDescent="0.15">
      <c r="AU1438" s="2"/>
    </row>
    <row r="1439" spans="47:47" x14ac:dyDescent="0.15">
      <c r="AU1439" s="2"/>
    </row>
    <row r="1440" spans="47:47" x14ac:dyDescent="0.15">
      <c r="AU1440" s="2"/>
    </row>
    <row r="1441" spans="47:47" x14ac:dyDescent="0.15">
      <c r="AU1441" s="2"/>
    </row>
    <row r="1442" spans="47:47" x14ac:dyDescent="0.15">
      <c r="AU1442" s="2"/>
    </row>
    <row r="1443" spans="47:47" x14ac:dyDescent="0.15">
      <c r="AU1443" s="2"/>
    </row>
    <row r="1444" spans="47:47" x14ac:dyDescent="0.15">
      <c r="AU1444" s="3"/>
    </row>
    <row r="1445" spans="47:47" x14ac:dyDescent="0.15">
      <c r="AU1445" s="3"/>
    </row>
    <row r="1446" spans="47:47" x14ac:dyDescent="0.15">
      <c r="AU1446" s="3"/>
    </row>
    <row r="1447" spans="47:47" x14ac:dyDescent="0.15">
      <c r="AU1447" s="3"/>
    </row>
    <row r="1448" spans="47:47" x14ac:dyDescent="0.15">
      <c r="AU1448" s="3"/>
    </row>
    <row r="1449" spans="47:47" x14ac:dyDescent="0.15">
      <c r="AU1449" s="3"/>
    </row>
    <row r="1450" spans="47:47" x14ac:dyDescent="0.15">
      <c r="AU1450" s="3"/>
    </row>
    <row r="1451" spans="47:47" x14ac:dyDescent="0.15">
      <c r="AU1451" s="3"/>
    </row>
    <row r="1452" spans="47:47" x14ac:dyDescent="0.15">
      <c r="AU1452" s="3"/>
    </row>
    <row r="1453" spans="47:47" x14ac:dyDescent="0.15">
      <c r="AU1453" s="3"/>
    </row>
    <row r="1454" spans="47:47" x14ac:dyDescent="0.15">
      <c r="AU1454" s="3"/>
    </row>
    <row r="1455" spans="47:47" x14ac:dyDescent="0.15">
      <c r="AU1455" s="3"/>
    </row>
    <row r="1456" spans="47:47" x14ac:dyDescent="0.15">
      <c r="AU1456" s="3"/>
    </row>
    <row r="1457" spans="47:47" x14ac:dyDescent="0.15">
      <c r="AU1457" s="3"/>
    </row>
    <row r="1458" spans="47:47" x14ac:dyDescent="0.15">
      <c r="AU1458" s="3"/>
    </row>
    <row r="1459" spans="47:47" x14ac:dyDescent="0.15">
      <c r="AU1459" s="3"/>
    </row>
    <row r="1460" spans="47:47" x14ac:dyDescent="0.15">
      <c r="AU1460" s="3"/>
    </row>
    <row r="1461" spans="47:47" x14ac:dyDescent="0.15">
      <c r="AU1461" s="3"/>
    </row>
    <row r="1462" spans="47:47" x14ac:dyDescent="0.15">
      <c r="AU1462" s="3"/>
    </row>
    <row r="1463" spans="47:47" x14ac:dyDescent="0.15">
      <c r="AU1463" s="3"/>
    </row>
    <row r="1464" spans="47:47" x14ac:dyDescent="0.15">
      <c r="AU1464" s="3"/>
    </row>
    <row r="1465" spans="47:47" x14ac:dyDescent="0.15">
      <c r="AU1465" s="3"/>
    </row>
    <row r="1466" spans="47:47" x14ac:dyDescent="0.15">
      <c r="AU1466" s="3"/>
    </row>
    <row r="1467" spans="47:47" x14ac:dyDescent="0.15">
      <c r="AU1467" s="3"/>
    </row>
    <row r="1468" spans="47:47" x14ac:dyDescent="0.15">
      <c r="AU1468" s="3"/>
    </row>
    <row r="1469" spans="47:47" x14ac:dyDescent="0.15">
      <c r="AU1469" s="3"/>
    </row>
    <row r="1470" spans="47:47" x14ac:dyDescent="0.15">
      <c r="AU1470" s="3"/>
    </row>
    <row r="1471" spans="47:47" x14ac:dyDescent="0.15">
      <c r="AU1471" s="3"/>
    </row>
    <row r="1472" spans="47:47" x14ac:dyDescent="0.15">
      <c r="AU1472" s="3"/>
    </row>
    <row r="1473" spans="47:47" x14ac:dyDescent="0.15">
      <c r="AU1473" s="3"/>
    </row>
    <row r="1474" spans="47:47" x14ac:dyDescent="0.15">
      <c r="AU1474" s="3"/>
    </row>
    <row r="1475" spans="47:47" x14ac:dyDescent="0.15">
      <c r="AU1475" s="3"/>
    </row>
    <row r="1476" spans="47:47" x14ac:dyDescent="0.15">
      <c r="AU1476" s="3"/>
    </row>
    <row r="1477" spans="47:47" x14ac:dyDescent="0.15">
      <c r="AU1477" s="3"/>
    </row>
    <row r="1478" spans="47:47" x14ac:dyDescent="0.15">
      <c r="AU1478" s="3"/>
    </row>
    <row r="1479" spans="47:47" x14ac:dyDescent="0.15">
      <c r="AU1479" s="3"/>
    </row>
    <row r="1480" spans="47:47" x14ac:dyDescent="0.15">
      <c r="AU1480" s="3"/>
    </row>
    <row r="1481" spans="47:47" x14ac:dyDescent="0.15">
      <c r="AU1481" s="3"/>
    </row>
    <row r="1482" spans="47:47" x14ac:dyDescent="0.15">
      <c r="AU1482" s="3"/>
    </row>
    <row r="1483" spans="47:47" x14ac:dyDescent="0.15">
      <c r="AU1483" s="3"/>
    </row>
    <row r="1484" spans="47:47" x14ac:dyDescent="0.15">
      <c r="AU1484" s="3"/>
    </row>
    <row r="1485" spans="47:47" x14ac:dyDescent="0.15">
      <c r="AU1485" s="3"/>
    </row>
    <row r="1486" spans="47:47" x14ac:dyDescent="0.15">
      <c r="AU1486" s="3"/>
    </row>
    <row r="1487" spans="47:47" x14ac:dyDescent="0.15">
      <c r="AU1487" s="3"/>
    </row>
    <row r="1488" spans="47:47" x14ac:dyDescent="0.15">
      <c r="AU1488" s="3"/>
    </row>
    <row r="1489" spans="47:47" x14ac:dyDescent="0.15">
      <c r="AU1489" s="3"/>
    </row>
    <row r="1490" spans="47:47" x14ac:dyDescent="0.15">
      <c r="AU1490" s="3"/>
    </row>
    <row r="1491" spans="47:47" x14ac:dyDescent="0.15">
      <c r="AU1491" s="3"/>
    </row>
    <row r="1492" spans="47:47" x14ac:dyDescent="0.15">
      <c r="AU1492" s="3"/>
    </row>
    <row r="1493" spans="47:47" x14ac:dyDescent="0.15">
      <c r="AU1493" s="3"/>
    </row>
    <row r="1494" spans="47:47" x14ac:dyDescent="0.15">
      <c r="AU1494" s="3"/>
    </row>
    <row r="1495" spans="47:47" x14ac:dyDescent="0.15">
      <c r="AU1495" s="3"/>
    </row>
    <row r="1496" spans="47:47" x14ac:dyDescent="0.15">
      <c r="AU1496" s="3"/>
    </row>
    <row r="1497" spans="47:47" x14ac:dyDescent="0.15">
      <c r="AU1497" s="3"/>
    </row>
    <row r="1498" spans="47:47" x14ac:dyDescent="0.15">
      <c r="AU1498" s="3"/>
    </row>
    <row r="1499" spans="47:47" x14ac:dyDescent="0.15">
      <c r="AU1499" s="3"/>
    </row>
    <row r="1500" spans="47:47" x14ac:dyDescent="0.15">
      <c r="AU1500" s="3"/>
    </row>
    <row r="1501" spans="47:47" x14ac:dyDescent="0.15">
      <c r="AU1501" s="3"/>
    </row>
    <row r="1502" spans="47:47" x14ac:dyDescent="0.15">
      <c r="AU1502" s="3"/>
    </row>
    <row r="1503" spans="47:47" x14ac:dyDescent="0.15">
      <c r="AU1503" s="3"/>
    </row>
    <row r="1504" spans="47:47" x14ac:dyDescent="0.15">
      <c r="AU1504" s="3"/>
    </row>
    <row r="1505" spans="47:47" x14ac:dyDescent="0.15">
      <c r="AU1505" s="3"/>
    </row>
    <row r="1506" spans="47:47" x14ac:dyDescent="0.15">
      <c r="AU1506" s="3"/>
    </row>
    <row r="1507" spans="47:47" x14ac:dyDescent="0.15">
      <c r="AU1507" s="3"/>
    </row>
    <row r="1508" spans="47:47" x14ac:dyDescent="0.15">
      <c r="AU1508" s="3"/>
    </row>
    <row r="1509" spans="47:47" x14ac:dyDescent="0.15">
      <c r="AU1509" s="3"/>
    </row>
    <row r="1510" spans="47:47" x14ac:dyDescent="0.15">
      <c r="AU1510" s="3"/>
    </row>
    <row r="1511" spans="47:47" x14ac:dyDescent="0.15">
      <c r="AU1511" s="3"/>
    </row>
    <row r="1512" spans="47:47" x14ac:dyDescent="0.15">
      <c r="AU1512" s="3"/>
    </row>
    <row r="1513" spans="47:47" x14ac:dyDescent="0.15">
      <c r="AU1513" s="3"/>
    </row>
    <row r="1514" spans="47:47" x14ac:dyDescent="0.15">
      <c r="AU1514" s="3"/>
    </row>
    <row r="1515" spans="47:47" x14ac:dyDescent="0.15">
      <c r="AU1515" s="3"/>
    </row>
    <row r="1516" spans="47:47" x14ac:dyDescent="0.15">
      <c r="AU1516" s="3"/>
    </row>
    <row r="1517" spans="47:47" x14ac:dyDescent="0.15">
      <c r="AU1517" s="3"/>
    </row>
    <row r="1518" spans="47:47" x14ac:dyDescent="0.15">
      <c r="AU1518" s="3"/>
    </row>
    <row r="1519" spans="47:47" x14ac:dyDescent="0.15">
      <c r="AU1519" s="3"/>
    </row>
    <row r="1520" spans="47:47" x14ac:dyDescent="0.15">
      <c r="AU1520" s="3"/>
    </row>
    <row r="1521" spans="47:47" x14ac:dyDescent="0.15">
      <c r="AU1521" s="3"/>
    </row>
    <row r="1522" spans="47:47" x14ac:dyDescent="0.15">
      <c r="AU1522" s="3"/>
    </row>
    <row r="1523" spans="47:47" x14ac:dyDescent="0.15">
      <c r="AU1523" s="3"/>
    </row>
    <row r="1524" spans="47:47" x14ac:dyDescent="0.15">
      <c r="AU1524" s="3"/>
    </row>
    <row r="1525" spans="47:47" x14ac:dyDescent="0.15">
      <c r="AU1525" s="3"/>
    </row>
    <row r="1526" spans="47:47" x14ac:dyDescent="0.15">
      <c r="AU1526" s="3"/>
    </row>
    <row r="1527" spans="47:47" x14ac:dyDescent="0.15">
      <c r="AU1527" s="3"/>
    </row>
    <row r="1528" spans="47:47" x14ac:dyDescent="0.15">
      <c r="AU1528" s="3"/>
    </row>
    <row r="1529" spans="47:47" x14ac:dyDescent="0.15">
      <c r="AU1529" s="3"/>
    </row>
    <row r="1530" spans="47:47" x14ac:dyDescent="0.15">
      <c r="AU1530" s="3"/>
    </row>
    <row r="1531" spans="47:47" x14ac:dyDescent="0.15">
      <c r="AU1531" s="3"/>
    </row>
    <row r="1532" spans="47:47" x14ac:dyDescent="0.15">
      <c r="AU1532" s="3"/>
    </row>
    <row r="1533" spans="47:47" x14ac:dyDescent="0.15">
      <c r="AU1533" s="3"/>
    </row>
    <row r="1534" spans="47:47" x14ac:dyDescent="0.15">
      <c r="AU1534" s="3"/>
    </row>
    <row r="1535" spans="47:47" x14ac:dyDescent="0.15">
      <c r="AU1535" s="3"/>
    </row>
    <row r="1536" spans="47:47" x14ac:dyDescent="0.15">
      <c r="AU1536" s="3"/>
    </row>
    <row r="1537" spans="47:47" x14ac:dyDescent="0.15">
      <c r="AU1537" s="3"/>
    </row>
    <row r="1538" spans="47:47" x14ac:dyDescent="0.15">
      <c r="AU1538" s="3"/>
    </row>
    <row r="1539" spans="47:47" x14ac:dyDescent="0.15">
      <c r="AU1539" s="3"/>
    </row>
    <row r="1540" spans="47:47" x14ac:dyDescent="0.15">
      <c r="AU1540" s="3"/>
    </row>
    <row r="1541" spans="47:47" x14ac:dyDescent="0.15">
      <c r="AU1541" s="3"/>
    </row>
    <row r="1542" spans="47:47" x14ac:dyDescent="0.15">
      <c r="AU1542" s="3"/>
    </row>
    <row r="1543" spans="47:47" x14ac:dyDescent="0.15">
      <c r="AU1543" s="3"/>
    </row>
    <row r="1544" spans="47:47" x14ac:dyDescent="0.15">
      <c r="AU1544" s="3"/>
    </row>
    <row r="1545" spans="47:47" x14ac:dyDescent="0.15">
      <c r="AU1545" s="3"/>
    </row>
    <row r="1546" spans="47:47" x14ac:dyDescent="0.15">
      <c r="AU1546" s="3"/>
    </row>
    <row r="1547" spans="47:47" x14ac:dyDescent="0.15">
      <c r="AU1547" s="3"/>
    </row>
    <row r="1548" spans="47:47" x14ac:dyDescent="0.15">
      <c r="AU1548" s="3"/>
    </row>
    <row r="1549" spans="47:47" x14ac:dyDescent="0.15">
      <c r="AU1549" s="3"/>
    </row>
    <row r="1550" spans="47:47" x14ac:dyDescent="0.15">
      <c r="AU1550" s="3"/>
    </row>
    <row r="1551" spans="47:47" x14ac:dyDescent="0.15">
      <c r="AU1551" s="3"/>
    </row>
    <row r="1552" spans="47:47" x14ac:dyDescent="0.15">
      <c r="AU1552" s="3"/>
    </row>
    <row r="1553" spans="47:47" x14ac:dyDescent="0.15">
      <c r="AU1553" s="3"/>
    </row>
    <row r="1554" spans="47:47" x14ac:dyDescent="0.15">
      <c r="AU1554" s="3"/>
    </row>
    <row r="1555" spans="47:47" x14ac:dyDescent="0.15">
      <c r="AU1555" s="3"/>
    </row>
  </sheetData>
  <mergeCells count="348">
    <mergeCell ref="T58:Z58"/>
    <mergeCell ref="B62:E62"/>
    <mergeCell ref="F62:K62"/>
    <mergeCell ref="L62:N62"/>
    <mergeCell ref="Q62:S62"/>
    <mergeCell ref="U62:W62"/>
    <mergeCell ref="X62:Z62"/>
    <mergeCell ref="AA62:AC62"/>
    <mergeCell ref="AV62:AW62"/>
    <mergeCell ref="AD62:AF62"/>
    <mergeCell ref="AG62:AI62"/>
    <mergeCell ref="AJ62:AK62"/>
    <mergeCell ref="AL62:AN62"/>
    <mergeCell ref="AO62:AQ62"/>
    <mergeCell ref="AR62:AU62"/>
    <mergeCell ref="AS52:AU52"/>
    <mergeCell ref="AV52:AW52"/>
    <mergeCell ref="A54:D54"/>
    <mergeCell ref="E54:H54"/>
    <mergeCell ref="I54:K54"/>
    <mergeCell ref="L54:O54"/>
    <mergeCell ref="P54:S54"/>
    <mergeCell ref="T54:W54"/>
    <mergeCell ref="X54:Z54"/>
    <mergeCell ref="AA54:AD54"/>
    <mergeCell ref="AG51:AI51"/>
    <mergeCell ref="AJ51:AK51"/>
    <mergeCell ref="AL51:AN51"/>
    <mergeCell ref="AP51:AR51"/>
    <mergeCell ref="A52:K52"/>
    <mergeCell ref="L52:N52"/>
    <mergeCell ref="O52:S52"/>
    <mergeCell ref="U52:W52"/>
    <mergeCell ref="X52:Z52"/>
    <mergeCell ref="AA52:AC52"/>
    <mergeCell ref="AD52:AF52"/>
    <mergeCell ref="AG52:AI52"/>
    <mergeCell ref="AJ52:AK52"/>
    <mergeCell ref="AL52:AN52"/>
    <mergeCell ref="AP52:AR52"/>
    <mergeCell ref="B51:E51"/>
    <mergeCell ref="F51:K51"/>
    <mergeCell ref="L51:N51"/>
    <mergeCell ref="O51:P51"/>
    <mergeCell ref="R51:S51"/>
    <mergeCell ref="U51:W51"/>
    <mergeCell ref="X51:Z51"/>
    <mergeCell ref="AA51:AC51"/>
    <mergeCell ref="AD51:AF51"/>
    <mergeCell ref="AG49:AI49"/>
    <mergeCell ref="AJ49:AK49"/>
    <mergeCell ref="AL49:AN49"/>
    <mergeCell ref="AP49:AR49"/>
    <mergeCell ref="B50:E50"/>
    <mergeCell ref="F50:K50"/>
    <mergeCell ref="L50:N50"/>
    <mergeCell ref="O50:P50"/>
    <mergeCell ref="R50:S50"/>
    <mergeCell ref="U50:W50"/>
    <mergeCell ref="X50:Z50"/>
    <mergeCell ref="AA50:AC50"/>
    <mergeCell ref="AD50:AF50"/>
    <mergeCell ref="AG50:AI50"/>
    <mergeCell ref="AJ50:AK50"/>
    <mergeCell ref="AL50:AN50"/>
    <mergeCell ref="AP50:AR50"/>
    <mergeCell ref="A49:E49"/>
    <mergeCell ref="F49:K49"/>
    <mergeCell ref="L49:N49"/>
    <mergeCell ref="O49:P49"/>
    <mergeCell ref="R49:S49"/>
    <mergeCell ref="U49:W49"/>
    <mergeCell ref="X49:Z49"/>
    <mergeCell ref="AA49:AC49"/>
    <mergeCell ref="AD49:AF49"/>
    <mergeCell ref="AG47:AI47"/>
    <mergeCell ref="AJ47:AK47"/>
    <mergeCell ref="AL47:AN47"/>
    <mergeCell ref="AP47:AR47"/>
    <mergeCell ref="AS47:AU47"/>
    <mergeCell ref="AV47:AW47"/>
    <mergeCell ref="B48:E48"/>
    <mergeCell ref="F48:K48"/>
    <mergeCell ref="L48:N48"/>
    <mergeCell ref="O48:P48"/>
    <mergeCell ref="R48:S48"/>
    <mergeCell ref="U48:W48"/>
    <mergeCell ref="X48:Z48"/>
    <mergeCell ref="AA48:AC48"/>
    <mergeCell ref="AD48:AF48"/>
    <mergeCell ref="AG48:AI48"/>
    <mergeCell ref="AJ48:AK48"/>
    <mergeCell ref="AL48:AN48"/>
    <mergeCell ref="AP48:AR48"/>
    <mergeCell ref="AS48:AU48"/>
    <mergeCell ref="B47:E47"/>
    <mergeCell ref="F47:K47"/>
    <mergeCell ref="L47:N47"/>
    <mergeCell ref="O47:P47"/>
    <mergeCell ref="R47:S47"/>
    <mergeCell ref="U47:W47"/>
    <mergeCell ref="X47:Z47"/>
    <mergeCell ref="AA47:AC47"/>
    <mergeCell ref="AD47:AF47"/>
    <mergeCell ref="AG45:AI45"/>
    <mergeCell ref="AJ45:AK45"/>
    <mergeCell ref="U45:W45"/>
    <mergeCell ref="X45:Z45"/>
    <mergeCell ref="AA45:AC45"/>
    <mergeCell ref="AD45:AF45"/>
    <mergeCell ref="AL45:AN45"/>
    <mergeCell ref="AP45:AR45"/>
    <mergeCell ref="AS45:AU45"/>
    <mergeCell ref="AV45:AW45"/>
    <mergeCell ref="B46:E46"/>
    <mergeCell ref="F46:K46"/>
    <mergeCell ref="L46:N46"/>
    <mergeCell ref="O46:P46"/>
    <mergeCell ref="R46:S46"/>
    <mergeCell ref="U46:W46"/>
    <mergeCell ref="X46:Z46"/>
    <mergeCell ref="AA46:AC46"/>
    <mergeCell ref="AD46:AF46"/>
    <mergeCell ref="AG46:AI46"/>
    <mergeCell ref="AJ46:AK46"/>
    <mergeCell ref="AL46:AN46"/>
    <mergeCell ref="AP46:AR46"/>
    <mergeCell ref="AS46:AU46"/>
    <mergeCell ref="AV46:AW46"/>
    <mergeCell ref="B45:E45"/>
    <mergeCell ref="F45:K45"/>
    <mergeCell ref="L45:N45"/>
    <mergeCell ref="O45:P45"/>
    <mergeCell ref="R45:S45"/>
    <mergeCell ref="AP43:AR43"/>
    <mergeCell ref="AS43:AU43"/>
    <mergeCell ref="AV43:AW43"/>
    <mergeCell ref="B44:E44"/>
    <mergeCell ref="F44:K44"/>
    <mergeCell ref="L44:N44"/>
    <mergeCell ref="O44:P44"/>
    <mergeCell ref="R44:S44"/>
    <mergeCell ref="U44:W44"/>
    <mergeCell ref="X44:Z44"/>
    <mergeCell ref="AA44:AC44"/>
    <mergeCell ref="AD44:AF44"/>
    <mergeCell ref="AG44:AI44"/>
    <mergeCell ref="AJ44:AK44"/>
    <mergeCell ref="AL44:AN44"/>
    <mergeCell ref="AP44:AR44"/>
    <mergeCell ref="AS44:AU44"/>
    <mergeCell ref="AV44:AW44"/>
    <mergeCell ref="B43:E43"/>
    <mergeCell ref="F43:K43"/>
    <mergeCell ref="L43:N43"/>
    <mergeCell ref="O43:P43"/>
    <mergeCell ref="R43:S43"/>
    <mergeCell ref="U43:W43"/>
    <mergeCell ref="X43:Z43"/>
    <mergeCell ref="AA43:AC43"/>
    <mergeCell ref="AD43:AF43"/>
    <mergeCell ref="AG41:AI41"/>
    <mergeCell ref="AJ41:AK41"/>
    <mergeCell ref="AL41:AN41"/>
    <mergeCell ref="X41:Z41"/>
    <mergeCell ref="AA41:AC41"/>
    <mergeCell ref="AD41:AF41"/>
    <mergeCell ref="AG43:AI43"/>
    <mergeCell ref="AJ43:AK43"/>
    <mergeCell ref="AL43:AN43"/>
    <mergeCell ref="AP41:AR41"/>
    <mergeCell ref="AS41:AU41"/>
    <mergeCell ref="AV41:AW41"/>
    <mergeCell ref="B42:E42"/>
    <mergeCell ref="F42:K42"/>
    <mergeCell ref="L42:N42"/>
    <mergeCell ref="O42:P42"/>
    <mergeCell ref="R42:S42"/>
    <mergeCell ref="U42:W42"/>
    <mergeCell ref="X42:Z42"/>
    <mergeCell ref="AA42:AC42"/>
    <mergeCell ref="AD42:AF42"/>
    <mergeCell ref="AG42:AI42"/>
    <mergeCell ref="AJ42:AK42"/>
    <mergeCell ref="AL42:AN42"/>
    <mergeCell ref="AP42:AR42"/>
    <mergeCell ref="AS42:AU42"/>
    <mergeCell ref="AV42:AW42"/>
    <mergeCell ref="B41:E41"/>
    <mergeCell ref="F41:K41"/>
    <mergeCell ref="L41:N41"/>
    <mergeCell ref="O41:P41"/>
    <mergeCell ref="R41:S41"/>
    <mergeCell ref="U41:W41"/>
    <mergeCell ref="AL39:AN39"/>
    <mergeCell ref="AP39:AR39"/>
    <mergeCell ref="AS39:AU39"/>
    <mergeCell ref="AV39:AW39"/>
    <mergeCell ref="B40:E40"/>
    <mergeCell ref="F40:K40"/>
    <mergeCell ref="L40:N40"/>
    <mergeCell ref="O40:P40"/>
    <mergeCell ref="R40:S40"/>
    <mergeCell ref="U40:W40"/>
    <mergeCell ref="X40:Z40"/>
    <mergeCell ref="AA40:AC40"/>
    <mergeCell ref="AD40:AF40"/>
    <mergeCell ref="AG40:AI40"/>
    <mergeCell ref="AJ40:AK40"/>
    <mergeCell ref="AL40:AN40"/>
    <mergeCell ref="AP40:AR40"/>
    <mergeCell ref="AS40:AU40"/>
    <mergeCell ref="AV40:AW40"/>
    <mergeCell ref="B39:E39"/>
    <mergeCell ref="F39:K39"/>
    <mergeCell ref="L39:N39"/>
    <mergeCell ref="O39:P39"/>
    <mergeCell ref="R39:S39"/>
    <mergeCell ref="U39:W39"/>
    <mergeCell ref="X39:Z39"/>
    <mergeCell ref="AA39:AC39"/>
    <mergeCell ref="AD39:AF39"/>
    <mergeCell ref="AV37:AW37"/>
    <mergeCell ref="B38:E38"/>
    <mergeCell ref="F38:K38"/>
    <mergeCell ref="L38:N38"/>
    <mergeCell ref="O38:P38"/>
    <mergeCell ref="R38:S38"/>
    <mergeCell ref="U38:W38"/>
    <mergeCell ref="X38:Z38"/>
    <mergeCell ref="AA38:AC38"/>
    <mergeCell ref="AD38:AF38"/>
    <mergeCell ref="AG38:AI38"/>
    <mergeCell ref="AJ38:AK38"/>
    <mergeCell ref="AL38:AN38"/>
    <mergeCell ref="AP38:AR38"/>
    <mergeCell ref="AS38:AU38"/>
    <mergeCell ref="AV38:AW38"/>
    <mergeCell ref="AG39:AI39"/>
    <mergeCell ref="AJ39:AK39"/>
    <mergeCell ref="A32:B32"/>
    <mergeCell ref="D32:H33"/>
    <mergeCell ref="I32:M33"/>
    <mergeCell ref="B33:C33"/>
    <mergeCell ref="L37:N37"/>
    <mergeCell ref="O37:P37"/>
    <mergeCell ref="F37:K37"/>
    <mergeCell ref="B35:AU35"/>
    <mergeCell ref="B37:E37"/>
    <mergeCell ref="Q37:S37"/>
    <mergeCell ref="U37:W37"/>
    <mergeCell ref="X37:Z37"/>
    <mergeCell ref="AA37:AC37"/>
    <mergeCell ref="AD37:AF37"/>
    <mergeCell ref="AG37:AI37"/>
    <mergeCell ref="AJ37:AK37"/>
    <mergeCell ref="AL37:AN37"/>
    <mergeCell ref="AS37:AU37"/>
    <mergeCell ref="D26:H27"/>
    <mergeCell ref="I26:M27"/>
    <mergeCell ref="B27:C27"/>
    <mergeCell ref="A28:B28"/>
    <mergeCell ref="D28:H29"/>
    <mergeCell ref="I28:M29"/>
    <mergeCell ref="B29:C29"/>
    <mergeCell ref="A30:B30"/>
    <mergeCell ref="D30:H31"/>
    <mergeCell ref="I30:M31"/>
    <mergeCell ref="B31:C31"/>
    <mergeCell ref="AV48:AW48"/>
    <mergeCell ref="B13:C13"/>
    <mergeCell ref="A14:B14"/>
    <mergeCell ref="D14:H15"/>
    <mergeCell ref="B15:C15"/>
    <mergeCell ref="A16:B16"/>
    <mergeCell ref="D16:H17"/>
    <mergeCell ref="B17:C17"/>
    <mergeCell ref="A18:B18"/>
    <mergeCell ref="D18:H19"/>
    <mergeCell ref="B19:C19"/>
    <mergeCell ref="A20:B20"/>
    <mergeCell ref="D20:H21"/>
    <mergeCell ref="I20:M21"/>
    <mergeCell ref="B21:C21"/>
    <mergeCell ref="A22:B22"/>
    <mergeCell ref="D22:H23"/>
    <mergeCell ref="I22:M23"/>
    <mergeCell ref="B23:C23"/>
    <mergeCell ref="A24:B24"/>
    <mergeCell ref="D24:H25"/>
    <mergeCell ref="I24:M25"/>
    <mergeCell ref="B25:C25"/>
    <mergeCell ref="A26:B26"/>
    <mergeCell ref="A10:C11"/>
    <mergeCell ref="D10:H11"/>
    <mergeCell ref="AT10:AU11"/>
    <mergeCell ref="A12:B12"/>
    <mergeCell ref="D12:H13"/>
    <mergeCell ref="AO7:AP7"/>
    <mergeCell ref="AQ7:AU7"/>
    <mergeCell ref="A8:C8"/>
    <mergeCell ref="D8:M8"/>
    <mergeCell ref="N8:Q8"/>
    <mergeCell ref="R8:Y8"/>
    <mergeCell ref="Z8:AC8"/>
    <mergeCell ref="AD8:AN8"/>
    <mergeCell ref="I10:M11"/>
    <mergeCell ref="I12:M13"/>
    <mergeCell ref="A7:C7"/>
    <mergeCell ref="N7:Q7"/>
    <mergeCell ref="R7:Y7"/>
    <mergeCell ref="Z7:AC7"/>
    <mergeCell ref="AD7:AN7"/>
    <mergeCell ref="Z5:AC6"/>
    <mergeCell ref="AH5:AH6"/>
    <mergeCell ref="J5:J6"/>
    <mergeCell ref="K5:K6"/>
    <mergeCell ref="N5:Q6"/>
    <mergeCell ref="R5:Y6"/>
    <mergeCell ref="O2:O3"/>
    <mergeCell ref="P2:AG3"/>
    <mergeCell ref="AG5:AG6"/>
    <mergeCell ref="N2:N3"/>
    <mergeCell ref="AH2:AP3"/>
    <mergeCell ref="A5:C6"/>
    <mergeCell ref="D5:D6"/>
    <mergeCell ref="E5:E6"/>
    <mergeCell ref="F5:F6"/>
    <mergeCell ref="G5:G6"/>
    <mergeCell ref="H5:H6"/>
    <mergeCell ref="AO5:AU6"/>
    <mergeCell ref="A2:E3"/>
    <mergeCell ref="I2:J3"/>
    <mergeCell ref="AI5:AI6"/>
    <mergeCell ref="AJ5:AJ6"/>
    <mergeCell ref="AK5:AN6"/>
    <mergeCell ref="AD5:AD6"/>
    <mergeCell ref="AE5:AE6"/>
    <mergeCell ref="AF5:AF6"/>
    <mergeCell ref="I14:M15"/>
    <mergeCell ref="I16:M17"/>
    <mergeCell ref="I18:M19"/>
    <mergeCell ref="I5:I6"/>
    <mergeCell ref="L5:L6"/>
    <mergeCell ref="M5:M6"/>
    <mergeCell ref="K2:K3"/>
    <mergeCell ref="L2:L3"/>
    <mergeCell ref="M2:M3"/>
  </mergeCells>
  <phoneticPr fontId="2"/>
  <dataValidations count="14">
    <dataValidation type="list" errorStyle="information" allowBlank="1" sqref="B13:C13 A12:B12 A14:B14 B15:C15 A16:B16 B33:C33 A24:B24 B25:C25 A26:B26 B23:C23 A32:B32 B17:C17 A18:B18 B31:C31 A22:B22 B27:C27 A28:B28 B29:C29 A30:B30 B19:C19 B21:C21 A20:B20">
      <formula1>$BG$9:$BG$105</formula1>
    </dataValidation>
    <dataValidation type="list" allowBlank="1" sqref="K2:K3">
      <formula1>$BQ$9:$BQ$13</formula1>
    </dataValidation>
    <dataValidation type="list" allowBlank="1" showInputMessage="1" showErrorMessage="1" sqref="R7:Y7">
      <formula1>$BD$9:$BD$14</formula1>
    </dataValidation>
    <dataValidation type="list" allowBlank="1" showInputMessage="1" showErrorMessage="1" sqref="B35">
      <formula1>"サービス利用票別表,サービス提供票別表"</formula1>
    </dataValidation>
    <dataValidation type="list" allowBlank="1" showInputMessage="1" showErrorMessage="1" sqref="D28:H31">
      <formula1>$AZ$48:$AZ$51</formula1>
    </dataValidation>
    <dataValidation type="list" allowBlank="1" showInputMessage="1" showErrorMessage="1" sqref="AI5:AI6">
      <formula1>"1,2,3,4,5,6,7,8,9,10,11,12,13,14,15,16,17,18,19,20,21,22,23,24,25,26,27,28,29,30,31"</formula1>
    </dataValidation>
    <dataValidation type="list" allowBlank="1" showInputMessage="1" showErrorMessage="1" sqref="A2:E3">
      <formula1>"認定済,申請中"</formula1>
    </dataValidation>
    <dataValidation type="list" allowBlank="1" sqref="M2:M3 AG5:AG6">
      <formula1>"1,2,3,4,5,6,7,8,9,10,11,12"</formula1>
    </dataValidation>
    <dataValidation type="list" allowBlank="1" sqref="AE5:AE6">
      <formula1>"27,28,29,30,31"</formula1>
    </dataValidation>
    <dataValidation type="list" allowBlank="1" showInputMessage="1" sqref="D12:H17">
      <formula1>$AZ$9:$AZ$22</formula1>
    </dataValidation>
    <dataValidation type="list" allowBlank="1" showInputMessage="1" sqref="D18:H23">
      <formula1>$AZ$23:$AZ$40</formula1>
    </dataValidation>
    <dataValidation type="list" allowBlank="1" showInputMessage="1" showErrorMessage="1" sqref="AQ7:AU7">
      <formula1>$BP$9:$BP$11</formula1>
    </dataValidation>
    <dataValidation type="list" allowBlank="1" showInputMessage="1" showErrorMessage="1" sqref="D32:H33">
      <formula1>$AZ$52:$AZ$57</formula1>
    </dataValidation>
    <dataValidation type="list" allowBlank="1" showInputMessage="1" showErrorMessage="1" sqref="D24 D26:H27">
      <formula1>$AZ$41:$AZ$47</formula1>
    </dataValidation>
  </dataValidations>
  <pageMargins left="0.2" right="0.2" top="0.74803149606299213" bottom="0.56999999999999995" header="0.31496062992125984" footer="0.6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55"/>
  <sheetViews>
    <sheetView topLeftCell="A4" zoomScale="90" zoomScaleNormal="90" workbookViewId="0">
      <selection activeCell="D12" sqref="D12:H13"/>
    </sheetView>
  </sheetViews>
  <sheetFormatPr defaultColWidth="3" defaultRowHeight="12" x14ac:dyDescent="0.15"/>
  <cols>
    <col min="1" max="1" width="4" style="1" customWidth="1"/>
    <col min="2" max="2" width="3.125" style="1" customWidth="1"/>
    <col min="3" max="3" width="4.625" style="1" customWidth="1"/>
    <col min="4" max="13" width="3.125" style="1" customWidth="1"/>
    <col min="14" max="41" width="3" style="1" customWidth="1"/>
    <col min="42" max="42" width="2.5" style="1" customWidth="1"/>
    <col min="43" max="45" width="3" style="1" customWidth="1"/>
    <col min="46" max="46" width="1.75" style="1" customWidth="1"/>
    <col min="47" max="47" width="2" style="1" customWidth="1"/>
    <col min="48" max="49" width="2.25" style="1" customWidth="1"/>
    <col min="50" max="50" width="4.25" style="1" customWidth="1"/>
    <col min="51" max="51" width="0.375" style="1" hidden="1" customWidth="1"/>
    <col min="52" max="52" width="27.375" style="1" customWidth="1"/>
    <col min="53" max="53" width="9.375" style="1" customWidth="1"/>
    <col min="54" max="54" width="7.5" style="1" bestFit="1" customWidth="1"/>
    <col min="55" max="55" width="3" style="1"/>
    <col min="56" max="56" width="17.125" style="1" bestFit="1" customWidth="1"/>
    <col min="57" max="57" width="10" style="1" customWidth="1"/>
    <col min="58" max="58" width="3" style="1"/>
    <col min="59" max="59" width="8.5" style="1" customWidth="1"/>
    <col min="60" max="67" width="3" style="1"/>
    <col min="68" max="68" width="3.75" style="1" bestFit="1" customWidth="1"/>
    <col min="69" max="69" width="3.25" style="1" bestFit="1" customWidth="1"/>
    <col min="70" max="16384" width="3" style="1"/>
  </cols>
  <sheetData>
    <row r="1" spans="1:69" ht="7.5" customHeight="1" x14ac:dyDescent="0.15"/>
    <row r="2" spans="1:69" ht="9.75" customHeight="1" x14ac:dyDescent="0.15">
      <c r="A2" s="468" t="s">
        <v>6</v>
      </c>
      <c r="B2" s="469"/>
      <c r="C2" s="469"/>
      <c r="D2" s="469"/>
      <c r="E2" s="470"/>
      <c r="F2" s="55"/>
      <c r="G2" s="55"/>
      <c r="H2" s="55"/>
      <c r="I2" s="474" t="s">
        <v>1</v>
      </c>
      <c r="J2" s="474"/>
      <c r="K2" s="475">
        <v>30</v>
      </c>
      <c r="L2" s="459" t="s">
        <v>2</v>
      </c>
      <c r="M2" s="475">
        <v>4</v>
      </c>
      <c r="N2" s="459" t="s">
        <v>0</v>
      </c>
      <c r="O2" s="459" t="s">
        <v>3</v>
      </c>
      <c r="P2" s="460" t="s">
        <v>190</v>
      </c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397" t="s">
        <v>13</v>
      </c>
      <c r="AI2" s="397"/>
      <c r="AJ2" s="397"/>
      <c r="AK2" s="397"/>
      <c r="AL2" s="397"/>
      <c r="AM2" s="397"/>
      <c r="AN2" s="397"/>
      <c r="AO2" s="397"/>
      <c r="AP2" s="397"/>
      <c r="AQ2" s="55"/>
      <c r="AR2" s="55"/>
      <c r="AS2" s="55"/>
      <c r="AT2" s="55"/>
      <c r="AU2" s="55"/>
    </row>
    <row r="3" spans="1:69" ht="9.75" customHeight="1" x14ac:dyDescent="0.15">
      <c r="A3" s="471"/>
      <c r="B3" s="472"/>
      <c r="C3" s="472"/>
      <c r="D3" s="472"/>
      <c r="E3" s="473"/>
      <c r="F3" s="55"/>
      <c r="G3" s="55"/>
      <c r="H3" s="55"/>
      <c r="I3" s="474"/>
      <c r="J3" s="474"/>
      <c r="K3" s="475"/>
      <c r="L3" s="459"/>
      <c r="M3" s="475"/>
      <c r="N3" s="459"/>
      <c r="O3" s="459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397"/>
      <c r="AI3" s="397"/>
      <c r="AJ3" s="397"/>
      <c r="AK3" s="397"/>
      <c r="AL3" s="397"/>
      <c r="AM3" s="397"/>
      <c r="AN3" s="397"/>
      <c r="AO3" s="397"/>
      <c r="AP3" s="397"/>
      <c r="AQ3" s="55"/>
      <c r="AR3" s="55"/>
      <c r="AS3" s="55"/>
      <c r="AT3" s="55"/>
      <c r="AU3" s="55"/>
    </row>
    <row r="4" spans="1:69" ht="8.25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</row>
    <row r="5" spans="1:69" customFormat="1" ht="18" customHeight="1" x14ac:dyDescent="0.15">
      <c r="A5" s="436" t="s">
        <v>12</v>
      </c>
      <c r="B5" s="461"/>
      <c r="C5" s="462"/>
      <c r="D5" s="466"/>
      <c r="E5" s="446"/>
      <c r="F5" s="446"/>
      <c r="G5" s="446"/>
      <c r="H5" s="446"/>
      <c r="I5" s="446"/>
      <c r="J5" s="446"/>
      <c r="K5" s="446"/>
      <c r="L5" s="446"/>
      <c r="M5" s="448"/>
      <c r="N5" s="450" t="s">
        <v>14</v>
      </c>
      <c r="O5" s="437"/>
      <c r="P5" s="437"/>
      <c r="Q5" s="451"/>
      <c r="R5" s="453"/>
      <c r="S5" s="454"/>
      <c r="T5" s="454"/>
      <c r="U5" s="454"/>
      <c r="V5" s="454"/>
      <c r="W5" s="454"/>
      <c r="X5" s="454"/>
      <c r="Y5" s="455"/>
      <c r="Z5" s="436" t="s">
        <v>7</v>
      </c>
      <c r="AA5" s="437"/>
      <c r="AB5" s="437"/>
      <c r="AC5" s="437"/>
      <c r="AD5" s="440" t="s">
        <v>15</v>
      </c>
      <c r="AE5" s="442">
        <v>28</v>
      </c>
      <c r="AF5" s="444" t="s">
        <v>16</v>
      </c>
      <c r="AG5" s="442">
        <v>3</v>
      </c>
      <c r="AH5" s="444" t="s">
        <v>17</v>
      </c>
      <c r="AI5" s="476">
        <v>1</v>
      </c>
      <c r="AJ5" s="478" t="s">
        <v>18</v>
      </c>
      <c r="AK5" s="436" t="s">
        <v>19</v>
      </c>
      <c r="AL5" s="437"/>
      <c r="AM5" s="437"/>
      <c r="AN5" s="437"/>
      <c r="AO5" s="480"/>
      <c r="AP5" s="481"/>
      <c r="AQ5" s="481"/>
      <c r="AR5" s="481"/>
      <c r="AS5" s="481"/>
      <c r="AT5" s="481"/>
      <c r="AU5" s="482"/>
    </row>
    <row r="6" spans="1:69" customFormat="1" ht="18.75" customHeight="1" x14ac:dyDescent="0.15">
      <c r="A6" s="463"/>
      <c r="B6" s="464"/>
      <c r="C6" s="465"/>
      <c r="D6" s="467"/>
      <c r="E6" s="447"/>
      <c r="F6" s="447"/>
      <c r="G6" s="447"/>
      <c r="H6" s="447"/>
      <c r="I6" s="447"/>
      <c r="J6" s="447"/>
      <c r="K6" s="447"/>
      <c r="L6" s="447"/>
      <c r="M6" s="449"/>
      <c r="N6" s="438"/>
      <c r="O6" s="439"/>
      <c r="P6" s="439"/>
      <c r="Q6" s="452"/>
      <c r="R6" s="456"/>
      <c r="S6" s="457"/>
      <c r="T6" s="457"/>
      <c r="U6" s="457"/>
      <c r="V6" s="457"/>
      <c r="W6" s="457"/>
      <c r="X6" s="457"/>
      <c r="Y6" s="458"/>
      <c r="Z6" s="438"/>
      <c r="AA6" s="439"/>
      <c r="AB6" s="439"/>
      <c r="AC6" s="439"/>
      <c r="AD6" s="441"/>
      <c r="AE6" s="443"/>
      <c r="AF6" s="445"/>
      <c r="AG6" s="443"/>
      <c r="AH6" s="445"/>
      <c r="AI6" s="477"/>
      <c r="AJ6" s="479"/>
      <c r="AK6" s="438"/>
      <c r="AL6" s="439"/>
      <c r="AM6" s="439"/>
      <c r="AN6" s="439"/>
      <c r="AO6" s="483"/>
      <c r="AP6" s="484"/>
      <c r="AQ6" s="484"/>
      <c r="AR6" s="484"/>
      <c r="AS6" s="484"/>
      <c r="AT6" s="484"/>
      <c r="AU6" s="485"/>
    </row>
    <row r="7" spans="1:69" customFormat="1" ht="36" customHeight="1" x14ac:dyDescent="0.15">
      <c r="A7" s="410" t="s">
        <v>20</v>
      </c>
      <c r="B7" s="411"/>
      <c r="C7" s="412"/>
      <c r="D7" s="56"/>
      <c r="E7" s="57"/>
      <c r="F7" s="57"/>
      <c r="G7" s="57"/>
      <c r="H7" s="57"/>
      <c r="I7" s="57"/>
      <c r="J7" s="57"/>
      <c r="K7" s="57"/>
      <c r="L7" s="57"/>
      <c r="M7" s="58"/>
      <c r="N7" s="424" t="s">
        <v>21</v>
      </c>
      <c r="O7" s="425"/>
      <c r="P7" s="425"/>
      <c r="Q7" s="426"/>
      <c r="R7" s="427" t="s">
        <v>37</v>
      </c>
      <c r="S7" s="428"/>
      <c r="T7" s="428"/>
      <c r="U7" s="428"/>
      <c r="V7" s="428"/>
      <c r="W7" s="428"/>
      <c r="X7" s="428"/>
      <c r="Y7" s="429"/>
      <c r="Z7" s="430" t="s">
        <v>22</v>
      </c>
      <c r="AA7" s="431"/>
      <c r="AB7" s="431"/>
      <c r="AC7" s="432"/>
      <c r="AD7" s="433"/>
      <c r="AE7" s="434"/>
      <c r="AF7" s="434"/>
      <c r="AG7" s="434"/>
      <c r="AH7" s="434"/>
      <c r="AI7" s="434"/>
      <c r="AJ7" s="434"/>
      <c r="AK7" s="435"/>
      <c r="AL7" s="435"/>
      <c r="AM7" s="435"/>
      <c r="AN7" s="435"/>
      <c r="AO7" s="208" t="s">
        <v>187</v>
      </c>
      <c r="AP7" s="210"/>
      <c r="AQ7" s="407">
        <v>90</v>
      </c>
      <c r="AR7" s="408"/>
      <c r="AS7" s="408"/>
      <c r="AT7" s="408"/>
      <c r="AU7" s="409"/>
    </row>
    <row r="8" spans="1:69" customFormat="1" ht="35.25" customHeight="1" x14ac:dyDescent="0.15">
      <c r="A8" s="410" t="s">
        <v>23</v>
      </c>
      <c r="B8" s="411"/>
      <c r="C8" s="412"/>
      <c r="D8" s="413"/>
      <c r="E8" s="414"/>
      <c r="F8" s="414"/>
      <c r="G8" s="414"/>
      <c r="H8" s="414"/>
      <c r="I8" s="415"/>
      <c r="J8" s="415"/>
      <c r="K8" s="415"/>
      <c r="L8" s="415"/>
      <c r="M8" s="416"/>
      <c r="N8" s="410" t="s">
        <v>24</v>
      </c>
      <c r="O8" s="411"/>
      <c r="P8" s="411"/>
      <c r="Q8" s="412"/>
      <c r="R8" s="417">
        <f>VLOOKUP(R7,BD9:BE14,2,FALSE)</f>
        <v>50030</v>
      </c>
      <c r="S8" s="418"/>
      <c r="T8" s="418"/>
      <c r="U8" s="418"/>
      <c r="V8" s="418"/>
      <c r="W8" s="418"/>
      <c r="X8" s="418"/>
      <c r="Y8" s="419"/>
      <c r="Z8" s="420" t="s">
        <v>25</v>
      </c>
      <c r="AA8" s="421"/>
      <c r="AB8" s="421"/>
      <c r="AC8" s="422"/>
      <c r="AD8" s="413"/>
      <c r="AE8" s="414"/>
      <c r="AF8" s="414"/>
      <c r="AG8" s="414"/>
      <c r="AH8" s="414"/>
      <c r="AI8" s="414"/>
      <c r="AJ8" s="414"/>
      <c r="AK8" s="414"/>
      <c r="AL8" s="414"/>
      <c r="AM8" s="414"/>
      <c r="AN8" s="423"/>
      <c r="AO8" s="59"/>
      <c r="AP8" s="59"/>
      <c r="AQ8" s="59"/>
      <c r="AR8" s="59"/>
      <c r="AS8" s="59"/>
      <c r="AT8" s="59"/>
      <c r="AU8" s="59"/>
      <c r="AZ8" s="43" t="s">
        <v>8</v>
      </c>
      <c r="BA8" s="44" t="s">
        <v>31</v>
      </c>
      <c r="BB8" s="45" t="s">
        <v>32</v>
      </c>
      <c r="BD8" s="4" t="s">
        <v>33</v>
      </c>
      <c r="BE8" s="7" t="s">
        <v>24</v>
      </c>
      <c r="BG8" s="4" t="s">
        <v>35</v>
      </c>
    </row>
    <row r="9" spans="1:69" ht="10.5" customHeight="1" thickBo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122"/>
      <c r="AZ9" s="60"/>
      <c r="BA9" s="61"/>
      <c r="BB9" s="62"/>
      <c r="BC9" s="63"/>
      <c r="BD9" s="6"/>
      <c r="BE9" s="6"/>
      <c r="BG9" s="4"/>
      <c r="BP9" s="1">
        <v>90</v>
      </c>
      <c r="BQ9" s="1">
        <v>27</v>
      </c>
    </row>
    <row r="10" spans="1:69" ht="18" customHeight="1" thickBot="1" x14ac:dyDescent="0.2">
      <c r="A10" s="393" t="s">
        <v>30</v>
      </c>
      <c r="B10" s="394"/>
      <c r="C10" s="395"/>
      <c r="D10" s="399" t="s">
        <v>8</v>
      </c>
      <c r="E10" s="399"/>
      <c r="F10" s="399"/>
      <c r="G10" s="399"/>
      <c r="H10" s="399"/>
      <c r="I10" s="401" t="s">
        <v>14</v>
      </c>
      <c r="J10" s="394"/>
      <c r="K10" s="394"/>
      <c r="L10" s="394"/>
      <c r="M10" s="395"/>
      <c r="N10" s="64" t="s">
        <v>4</v>
      </c>
      <c r="O10" s="65">
        <v>1</v>
      </c>
      <c r="P10" s="66">
        <v>2</v>
      </c>
      <c r="Q10" s="66">
        <v>3</v>
      </c>
      <c r="R10" s="66">
        <v>4</v>
      </c>
      <c r="S10" s="66">
        <v>5</v>
      </c>
      <c r="T10" s="66">
        <v>6</v>
      </c>
      <c r="U10" s="66">
        <v>7</v>
      </c>
      <c r="V10" s="66">
        <v>8</v>
      </c>
      <c r="W10" s="66">
        <v>9</v>
      </c>
      <c r="X10" s="66">
        <v>10</v>
      </c>
      <c r="Y10" s="66">
        <v>11</v>
      </c>
      <c r="Z10" s="66">
        <v>12</v>
      </c>
      <c r="AA10" s="66">
        <v>13</v>
      </c>
      <c r="AB10" s="66">
        <v>14</v>
      </c>
      <c r="AC10" s="66">
        <v>15</v>
      </c>
      <c r="AD10" s="66">
        <v>16</v>
      </c>
      <c r="AE10" s="66">
        <v>17</v>
      </c>
      <c r="AF10" s="66">
        <v>18</v>
      </c>
      <c r="AG10" s="66">
        <v>19</v>
      </c>
      <c r="AH10" s="66">
        <v>20</v>
      </c>
      <c r="AI10" s="66">
        <v>21</v>
      </c>
      <c r="AJ10" s="66">
        <v>22</v>
      </c>
      <c r="AK10" s="66">
        <v>23</v>
      </c>
      <c r="AL10" s="66">
        <v>24</v>
      </c>
      <c r="AM10" s="66">
        <v>25</v>
      </c>
      <c r="AN10" s="66">
        <v>26</v>
      </c>
      <c r="AO10" s="66">
        <v>27</v>
      </c>
      <c r="AP10" s="66">
        <v>28</v>
      </c>
      <c r="AQ10" s="66">
        <v>29</v>
      </c>
      <c r="AR10" s="66">
        <v>30</v>
      </c>
      <c r="AS10" s="67">
        <v>31</v>
      </c>
      <c r="AT10" s="403" t="s">
        <v>9</v>
      </c>
      <c r="AU10" s="404"/>
      <c r="AV10" s="123"/>
      <c r="AY10" s="1" t="s">
        <v>26</v>
      </c>
      <c r="AZ10" s="68" t="s">
        <v>100</v>
      </c>
      <c r="BA10" s="69">
        <v>0</v>
      </c>
      <c r="BB10" s="70">
        <v>0</v>
      </c>
      <c r="BC10" s="63"/>
      <c r="BD10" s="6" t="s">
        <v>37</v>
      </c>
      <c r="BE10" s="6">
        <v>50030</v>
      </c>
      <c r="BG10" s="8">
        <v>0</v>
      </c>
      <c r="BP10" s="1">
        <v>80</v>
      </c>
      <c r="BQ10" s="1">
        <v>28</v>
      </c>
    </row>
    <row r="11" spans="1:69" ht="18" customHeight="1" x14ac:dyDescent="0.15">
      <c r="A11" s="396"/>
      <c r="B11" s="397"/>
      <c r="C11" s="398"/>
      <c r="D11" s="400"/>
      <c r="E11" s="400"/>
      <c r="F11" s="400"/>
      <c r="G11" s="400"/>
      <c r="H11" s="400"/>
      <c r="I11" s="402"/>
      <c r="J11" s="397"/>
      <c r="K11" s="397"/>
      <c r="L11" s="397"/>
      <c r="M11" s="398"/>
      <c r="N11" s="157" t="s">
        <v>10</v>
      </c>
      <c r="O11" s="11" t="s">
        <v>39</v>
      </c>
      <c r="P11" s="12" t="s">
        <v>40</v>
      </c>
      <c r="Q11" s="12" t="s">
        <v>41</v>
      </c>
      <c r="R11" s="12" t="s">
        <v>42</v>
      </c>
      <c r="S11" s="12" t="s">
        <v>43</v>
      </c>
      <c r="T11" s="12" t="s">
        <v>44</v>
      </c>
      <c r="U11" s="12" t="s">
        <v>45</v>
      </c>
      <c r="V11" s="12" t="s">
        <v>46</v>
      </c>
      <c r="W11" s="12" t="s">
        <v>47</v>
      </c>
      <c r="X11" s="12" t="s">
        <v>48</v>
      </c>
      <c r="Y11" s="12" t="s">
        <v>49</v>
      </c>
      <c r="Z11" s="12" t="s">
        <v>43</v>
      </c>
      <c r="AA11" s="12" t="s">
        <v>44</v>
      </c>
      <c r="AB11" s="12" t="s">
        <v>45</v>
      </c>
      <c r="AC11" s="12" t="s">
        <v>46</v>
      </c>
      <c r="AD11" s="12" t="s">
        <v>47</v>
      </c>
      <c r="AE11" s="12" t="s">
        <v>48</v>
      </c>
      <c r="AF11" s="12" t="s">
        <v>49</v>
      </c>
      <c r="AG11" s="12" t="s">
        <v>43</v>
      </c>
      <c r="AH11" s="12" t="s">
        <v>44</v>
      </c>
      <c r="AI11" s="12" t="s">
        <v>45</v>
      </c>
      <c r="AJ11" s="12" t="s">
        <v>46</v>
      </c>
      <c r="AK11" s="12" t="s">
        <v>47</v>
      </c>
      <c r="AL11" s="12" t="s">
        <v>48</v>
      </c>
      <c r="AM11" s="12" t="s">
        <v>49</v>
      </c>
      <c r="AN11" s="12" t="s">
        <v>43</v>
      </c>
      <c r="AO11" s="12" t="s">
        <v>44</v>
      </c>
      <c r="AP11" s="12" t="s">
        <v>45</v>
      </c>
      <c r="AQ11" s="12" t="s">
        <v>46</v>
      </c>
      <c r="AR11" s="12" t="s">
        <v>47</v>
      </c>
      <c r="AS11" s="13" t="s">
        <v>41</v>
      </c>
      <c r="AT11" s="405"/>
      <c r="AU11" s="406"/>
      <c r="AV11" s="123"/>
      <c r="AX11" s="1">
        <v>1</v>
      </c>
      <c r="AY11" s="1" t="s">
        <v>27</v>
      </c>
      <c r="AZ11" s="71" t="s">
        <v>191</v>
      </c>
      <c r="BA11" s="115" t="s">
        <v>230</v>
      </c>
      <c r="BB11" s="72">
        <v>1168</v>
      </c>
      <c r="BC11" s="63"/>
      <c r="BD11" s="6" t="s">
        <v>38</v>
      </c>
      <c r="BE11" s="6">
        <v>104730</v>
      </c>
      <c r="BG11" s="8">
        <v>1.0416666666666666E-2</v>
      </c>
      <c r="BL11" s="1" t="str">
        <f t="shared" ref="BL11:BL22" si="0">"A1"&amp;BA11</f>
        <v>A1A21111</v>
      </c>
      <c r="BP11" s="1">
        <v>70</v>
      </c>
      <c r="BQ11" s="1">
        <v>29</v>
      </c>
    </row>
    <row r="12" spans="1:69" ht="15.95" customHeight="1" x14ac:dyDescent="0.15">
      <c r="A12" s="352">
        <v>0.375</v>
      </c>
      <c r="B12" s="353"/>
      <c r="C12" s="73" t="s">
        <v>5</v>
      </c>
      <c r="D12" s="388"/>
      <c r="E12" s="388"/>
      <c r="F12" s="388"/>
      <c r="G12" s="388"/>
      <c r="H12" s="389"/>
      <c r="I12" s="392"/>
      <c r="J12" s="392"/>
      <c r="K12" s="392"/>
      <c r="L12" s="392"/>
      <c r="M12" s="392"/>
      <c r="N12" s="119" t="s">
        <v>185</v>
      </c>
      <c r="O12" s="134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6"/>
      <c r="AT12" s="137">
        <f t="shared" ref="AT12:AT33" si="1">SUM(O12:AS12)</f>
        <v>0</v>
      </c>
      <c r="AU12" s="138"/>
      <c r="AV12" s="120"/>
      <c r="AX12" s="1">
        <v>2</v>
      </c>
      <c r="AY12" s="1" t="s">
        <v>28</v>
      </c>
      <c r="AZ12" s="74" t="s">
        <v>192</v>
      </c>
      <c r="BA12" s="116" t="s">
        <v>231</v>
      </c>
      <c r="BB12" s="75">
        <v>818</v>
      </c>
      <c r="BC12" s="63"/>
      <c r="BD12" s="6" t="s">
        <v>26</v>
      </c>
      <c r="BE12" s="6">
        <v>50030</v>
      </c>
      <c r="BG12" s="8">
        <v>2.0833333333333301E-2</v>
      </c>
      <c r="BL12" s="1" t="str">
        <f t="shared" si="0"/>
        <v>A1A21113</v>
      </c>
      <c r="BQ12" s="1">
        <v>30</v>
      </c>
    </row>
    <row r="13" spans="1:69" ht="15.95" customHeight="1" x14ac:dyDescent="0.15">
      <c r="A13" s="76"/>
      <c r="B13" s="359">
        <v>0.4375</v>
      </c>
      <c r="C13" s="360"/>
      <c r="D13" s="390"/>
      <c r="E13" s="390"/>
      <c r="F13" s="390"/>
      <c r="G13" s="390"/>
      <c r="H13" s="391"/>
      <c r="I13" s="392"/>
      <c r="J13" s="392"/>
      <c r="K13" s="392"/>
      <c r="L13" s="392"/>
      <c r="M13" s="392"/>
      <c r="N13" s="119" t="s">
        <v>11</v>
      </c>
      <c r="O13" s="128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30"/>
      <c r="AT13" s="137">
        <f t="shared" si="1"/>
        <v>0</v>
      </c>
      <c r="AU13" s="126"/>
      <c r="AV13" s="121"/>
      <c r="AX13" s="1">
        <v>3</v>
      </c>
      <c r="AZ13" s="74" t="s">
        <v>193</v>
      </c>
      <c r="BA13" s="116" t="s">
        <v>232</v>
      </c>
      <c r="BB13" s="77">
        <v>1051</v>
      </c>
      <c r="BC13" s="63"/>
      <c r="BD13" s="6" t="s">
        <v>27</v>
      </c>
      <c r="BE13" s="6">
        <v>104730</v>
      </c>
      <c r="BG13" s="8">
        <v>3.125E-2</v>
      </c>
      <c r="BL13" s="1" t="str">
        <f t="shared" si="0"/>
        <v>A1A21114</v>
      </c>
      <c r="BQ13" s="1">
        <v>31</v>
      </c>
    </row>
    <row r="14" spans="1:69" ht="15.95" customHeight="1" x14ac:dyDescent="0.15">
      <c r="A14" s="352"/>
      <c r="B14" s="353"/>
      <c r="C14" s="73" t="s">
        <v>5</v>
      </c>
      <c r="D14" s="388"/>
      <c r="E14" s="388"/>
      <c r="F14" s="388"/>
      <c r="G14" s="388"/>
      <c r="H14" s="389"/>
      <c r="I14" s="392"/>
      <c r="J14" s="392"/>
      <c r="K14" s="392"/>
      <c r="L14" s="392"/>
      <c r="M14" s="392"/>
      <c r="N14" s="119" t="s">
        <v>185</v>
      </c>
      <c r="O14" s="134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37">
        <f t="shared" si="1"/>
        <v>0</v>
      </c>
      <c r="AU14" s="139"/>
      <c r="AV14" s="121"/>
      <c r="AX14" s="1">
        <v>4</v>
      </c>
      <c r="AZ14" s="74" t="s">
        <v>194</v>
      </c>
      <c r="BA14" s="116" t="s">
        <v>233</v>
      </c>
      <c r="BB14" s="78">
        <v>736</v>
      </c>
      <c r="BC14" s="63"/>
      <c r="BD14" s="6" t="s">
        <v>29</v>
      </c>
      <c r="BE14" s="5" t="s">
        <v>34</v>
      </c>
      <c r="BG14" s="8">
        <v>4.1666666666666699E-2</v>
      </c>
      <c r="BL14" s="1" t="str">
        <f t="shared" si="0"/>
        <v>A1A21115</v>
      </c>
    </row>
    <row r="15" spans="1:69" ht="15.95" customHeight="1" x14ac:dyDescent="0.15">
      <c r="A15" s="76"/>
      <c r="B15" s="359"/>
      <c r="C15" s="360"/>
      <c r="D15" s="390"/>
      <c r="E15" s="390"/>
      <c r="F15" s="390"/>
      <c r="G15" s="390"/>
      <c r="H15" s="391"/>
      <c r="I15" s="392"/>
      <c r="J15" s="392"/>
      <c r="K15" s="392"/>
      <c r="L15" s="392"/>
      <c r="M15" s="392"/>
      <c r="N15" s="119" t="s">
        <v>11</v>
      </c>
      <c r="O15" s="128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30"/>
      <c r="AT15" s="137">
        <f t="shared" si="1"/>
        <v>0</v>
      </c>
      <c r="AU15" s="126"/>
      <c r="AV15" s="121"/>
      <c r="AX15" s="1">
        <v>5</v>
      </c>
      <c r="AZ15" s="74" t="s">
        <v>195</v>
      </c>
      <c r="BA15" s="116" t="s">
        <v>234</v>
      </c>
      <c r="BB15" s="77">
        <v>2335</v>
      </c>
      <c r="BC15" s="63"/>
      <c r="BG15" s="8">
        <v>5.2083333333333301E-2</v>
      </c>
      <c r="BL15" s="1" t="str">
        <f t="shared" si="0"/>
        <v>A1A21211</v>
      </c>
    </row>
    <row r="16" spans="1:69" ht="15.95" customHeight="1" x14ac:dyDescent="0.15">
      <c r="A16" s="352"/>
      <c r="B16" s="353"/>
      <c r="C16" s="73" t="s">
        <v>5</v>
      </c>
      <c r="D16" s="388"/>
      <c r="E16" s="388"/>
      <c r="F16" s="388"/>
      <c r="G16" s="388"/>
      <c r="H16" s="389"/>
      <c r="I16" s="392"/>
      <c r="J16" s="392"/>
      <c r="K16" s="392"/>
      <c r="L16" s="392"/>
      <c r="M16" s="392"/>
      <c r="N16" s="119" t="s">
        <v>185</v>
      </c>
      <c r="O16" s="134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6"/>
      <c r="AT16" s="137">
        <f t="shared" si="1"/>
        <v>0</v>
      </c>
      <c r="AU16" s="138"/>
      <c r="AV16" s="120"/>
      <c r="AX16" s="1">
        <v>6</v>
      </c>
      <c r="AZ16" s="74" t="s">
        <v>196</v>
      </c>
      <c r="BA16" s="116" t="s">
        <v>235</v>
      </c>
      <c r="BB16" s="75">
        <v>1635</v>
      </c>
      <c r="BC16" s="63"/>
      <c r="BG16" s="8">
        <v>6.25E-2</v>
      </c>
      <c r="BL16" s="1" t="str">
        <f t="shared" si="0"/>
        <v>A1A21213</v>
      </c>
    </row>
    <row r="17" spans="1:64" ht="15.95" customHeight="1" x14ac:dyDescent="0.15">
      <c r="A17" s="76"/>
      <c r="B17" s="359"/>
      <c r="C17" s="360"/>
      <c r="D17" s="390"/>
      <c r="E17" s="390"/>
      <c r="F17" s="390"/>
      <c r="G17" s="390"/>
      <c r="H17" s="391"/>
      <c r="I17" s="392"/>
      <c r="J17" s="392"/>
      <c r="K17" s="392"/>
      <c r="L17" s="392"/>
      <c r="M17" s="392"/>
      <c r="N17" s="119" t="s">
        <v>11</v>
      </c>
      <c r="O17" s="128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30"/>
      <c r="AT17" s="137">
        <f t="shared" si="1"/>
        <v>0</v>
      </c>
      <c r="AU17" s="126"/>
      <c r="AV17" s="121"/>
      <c r="AX17" s="1">
        <v>7</v>
      </c>
      <c r="AZ17" s="74" t="s">
        <v>197</v>
      </c>
      <c r="BA17" s="116" t="s">
        <v>236</v>
      </c>
      <c r="BB17" s="77">
        <v>2102</v>
      </c>
      <c r="BC17" s="63"/>
      <c r="BG17" s="8">
        <v>7.2916666666666699E-2</v>
      </c>
      <c r="BL17" s="1" t="str">
        <f t="shared" si="0"/>
        <v>A1A21214</v>
      </c>
    </row>
    <row r="18" spans="1:64" ht="15.95" customHeight="1" x14ac:dyDescent="0.15">
      <c r="A18" s="352"/>
      <c r="B18" s="353"/>
      <c r="C18" s="73" t="s">
        <v>5</v>
      </c>
      <c r="D18" s="380" t="s">
        <v>273</v>
      </c>
      <c r="E18" s="380"/>
      <c r="F18" s="380"/>
      <c r="G18" s="380"/>
      <c r="H18" s="381"/>
      <c r="I18" s="384"/>
      <c r="J18" s="384"/>
      <c r="K18" s="384"/>
      <c r="L18" s="384"/>
      <c r="M18" s="384"/>
      <c r="N18" s="119" t="s">
        <v>185</v>
      </c>
      <c r="O18" s="134"/>
      <c r="P18" s="135">
        <v>1</v>
      </c>
      <c r="Q18" s="135"/>
      <c r="R18" s="135"/>
      <c r="S18" s="135"/>
      <c r="T18" s="135"/>
      <c r="U18" s="135"/>
      <c r="V18" s="135"/>
      <c r="W18" s="135">
        <v>1</v>
      </c>
      <c r="X18" s="135"/>
      <c r="Y18" s="135"/>
      <c r="Z18" s="135"/>
      <c r="AA18" s="135"/>
      <c r="AB18" s="135"/>
      <c r="AC18" s="135"/>
      <c r="AD18" s="135">
        <v>1</v>
      </c>
      <c r="AE18" s="135"/>
      <c r="AF18" s="135"/>
      <c r="AG18" s="135"/>
      <c r="AH18" s="135"/>
      <c r="AI18" s="135"/>
      <c r="AJ18" s="135"/>
      <c r="AK18" s="135">
        <v>1</v>
      </c>
      <c r="AL18" s="135"/>
      <c r="AM18" s="135"/>
      <c r="AN18" s="135"/>
      <c r="AO18" s="135"/>
      <c r="AP18" s="135"/>
      <c r="AQ18" s="135"/>
      <c r="AR18" s="135"/>
      <c r="AS18" s="136"/>
      <c r="AT18" s="137">
        <f t="shared" si="1"/>
        <v>4</v>
      </c>
      <c r="AU18" s="139"/>
      <c r="AV18" s="121"/>
      <c r="AX18" s="1">
        <v>8</v>
      </c>
      <c r="AZ18" s="74" t="s">
        <v>198</v>
      </c>
      <c r="BA18" s="116" t="s">
        <v>237</v>
      </c>
      <c r="BB18" s="77">
        <v>1472</v>
      </c>
      <c r="BC18" s="63"/>
      <c r="BG18" s="8">
        <v>8.3333333333333301E-2</v>
      </c>
      <c r="BL18" s="1" t="str">
        <f t="shared" si="0"/>
        <v>A1A21215</v>
      </c>
    </row>
    <row r="19" spans="1:64" ht="15.95" customHeight="1" x14ac:dyDescent="0.15">
      <c r="A19" s="76"/>
      <c r="B19" s="359"/>
      <c r="C19" s="360"/>
      <c r="D19" s="382"/>
      <c r="E19" s="382"/>
      <c r="F19" s="382"/>
      <c r="G19" s="382"/>
      <c r="H19" s="383"/>
      <c r="I19" s="384"/>
      <c r="J19" s="384"/>
      <c r="K19" s="384"/>
      <c r="L19" s="384"/>
      <c r="M19" s="384"/>
      <c r="N19" s="119" t="s">
        <v>11</v>
      </c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30"/>
      <c r="AT19" s="137">
        <f t="shared" si="1"/>
        <v>0</v>
      </c>
      <c r="AU19" s="126"/>
      <c r="AV19" s="121"/>
      <c r="AX19" s="1">
        <v>9</v>
      </c>
      <c r="AZ19" s="74" t="s">
        <v>199</v>
      </c>
      <c r="BA19" s="116" t="s">
        <v>238</v>
      </c>
      <c r="BB19" s="77">
        <v>3704</v>
      </c>
      <c r="BC19" s="63"/>
      <c r="BG19" s="8">
        <v>9.375E-2</v>
      </c>
      <c r="BL19" s="1" t="str">
        <f t="shared" si="0"/>
        <v>A1A21321</v>
      </c>
    </row>
    <row r="20" spans="1:64" ht="15.95" customHeight="1" x14ac:dyDescent="0.15">
      <c r="A20" s="352"/>
      <c r="B20" s="353"/>
      <c r="C20" s="73" t="s">
        <v>5</v>
      </c>
      <c r="D20" s="380"/>
      <c r="E20" s="380"/>
      <c r="F20" s="380"/>
      <c r="G20" s="380"/>
      <c r="H20" s="381"/>
      <c r="I20" s="384"/>
      <c r="J20" s="384"/>
      <c r="K20" s="384"/>
      <c r="L20" s="384"/>
      <c r="M20" s="384"/>
      <c r="N20" s="119" t="s">
        <v>185</v>
      </c>
      <c r="O20" s="134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6"/>
      <c r="AT20" s="137">
        <f t="shared" si="1"/>
        <v>0</v>
      </c>
      <c r="AU20" s="138"/>
      <c r="AV20" s="120"/>
      <c r="AX20" s="1">
        <v>10</v>
      </c>
      <c r="AZ20" s="74" t="s">
        <v>200</v>
      </c>
      <c r="BA20" s="116" t="s">
        <v>239</v>
      </c>
      <c r="BB20" s="75">
        <v>2593</v>
      </c>
      <c r="BC20" s="63"/>
      <c r="BG20" s="8">
        <v>0.104166666666667</v>
      </c>
      <c r="BL20" s="1" t="str">
        <f t="shared" si="0"/>
        <v>A1A21323</v>
      </c>
    </row>
    <row r="21" spans="1:64" ht="15.95" customHeight="1" x14ac:dyDescent="0.15">
      <c r="A21" s="76"/>
      <c r="B21" s="359"/>
      <c r="C21" s="360"/>
      <c r="D21" s="382"/>
      <c r="E21" s="382"/>
      <c r="F21" s="382"/>
      <c r="G21" s="382"/>
      <c r="H21" s="383"/>
      <c r="I21" s="384"/>
      <c r="J21" s="384"/>
      <c r="K21" s="384"/>
      <c r="L21" s="384"/>
      <c r="M21" s="384"/>
      <c r="N21" s="119" t="s">
        <v>11</v>
      </c>
      <c r="O21" s="128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30"/>
      <c r="AT21" s="137">
        <f t="shared" si="1"/>
        <v>0</v>
      </c>
      <c r="AU21" s="126"/>
      <c r="AV21" s="121"/>
      <c r="AX21" s="1">
        <v>11</v>
      </c>
      <c r="AZ21" s="79" t="s">
        <v>201</v>
      </c>
      <c r="BA21" s="116" t="s">
        <v>240</v>
      </c>
      <c r="BB21" s="77">
        <v>3334</v>
      </c>
      <c r="BC21" s="63"/>
      <c r="BG21" s="8">
        <v>0.114583333333333</v>
      </c>
      <c r="BL21" s="1" t="str">
        <f t="shared" si="0"/>
        <v>A1A21324</v>
      </c>
    </row>
    <row r="22" spans="1:64" ht="15.95" customHeight="1" x14ac:dyDescent="0.15">
      <c r="A22" s="352"/>
      <c r="B22" s="353"/>
      <c r="C22" s="73" t="s">
        <v>5</v>
      </c>
      <c r="D22" s="380"/>
      <c r="E22" s="380"/>
      <c r="F22" s="380"/>
      <c r="G22" s="380"/>
      <c r="H22" s="381"/>
      <c r="I22" s="384"/>
      <c r="J22" s="384"/>
      <c r="K22" s="384"/>
      <c r="L22" s="384"/>
      <c r="M22" s="384"/>
      <c r="N22" s="119" t="s">
        <v>185</v>
      </c>
      <c r="O22" s="134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6"/>
      <c r="AT22" s="137">
        <f t="shared" si="1"/>
        <v>0</v>
      </c>
      <c r="AU22" s="138"/>
      <c r="AV22" s="120"/>
      <c r="AX22" s="1">
        <v>12</v>
      </c>
      <c r="AZ22" s="79" t="s">
        <v>202</v>
      </c>
      <c r="BA22" s="116" t="s">
        <v>241</v>
      </c>
      <c r="BB22" s="77">
        <v>2334</v>
      </c>
      <c r="BC22" s="63"/>
      <c r="BG22" s="8">
        <v>0.125</v>
      </c>
      <c r="BL22" s="1" t="str">
        <f t="shared" si="0"/>
        <v>A1A21325</v>
      </c>
    </row>
    <row r="23" spans="1:64" ht="15.95" customHeight="1" x14ac:dyDescent="0.15">
      <c r="A23" s="76"/>
      <c r="B23" s="359"/>
      <c r="C23" s="360"/>
      <c r="D23" s="382"/>
      <c r="E23" s="382"/>
      <c r="F23" s="382"/>
      <c r="G23" s="382"/>
      <c r="H23" s="383"/>
      <c r="I23" s="384"/>
      <c r="J23" s="384"/>
      <c r="K23" s="384"/>
      <c r="L23" s="384"/>
      <c r="M23" s="384"/>
      <c r="N23" s="119" t="s">
        <v>11</v>
      </c>
      <c r="O23" s="128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30"/>
      <c r="AT23" s="137">
        <f t="shared" si="1"/>
        <v>0</v>
      </c>
      <c r="AU23" s="126"/>
      <c r="AV23" s="121"/>
      <c r="AZ23" s="80"/>
      <c r="BA23" s="81"/>
      <c r="BB23" s="82"/>
      <c r="BC23" s="9"/>
      <c r="BG23" s="8">
        <v>0.13541666666666699</v>
      </c>
    </row>
    <row r="24" spans="1:64" ht="15.95" customHeight="1" thickBot="1" x14ac:dyDescent="0.2">
      <c r="A24" s="352"/>
      <c r="B24" s="353"/>
      <c r="C24" s="73" t="s">
        <v>5</v>
      </c>
      <c r="D24" s="385"/>
      <c r="E24" s="371"/>
      <c r="F24" s="371"/>
      <c r="G24" s="371"/>
      <c r="H24" s="372"/>
      <c r="I24" s="387"/>
      <c r="J24" s="387"/>
      <c r="K24" s="387"/>
      <c r="L24" s="387"/>
      <c r="M24" s="387"/>
      <c r="N24" s="119" t="s">
        <v>185</v>
      </c>
      <c r="O24" s="134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6"/>
      <c r="AT24" s="137">
        <f t="shared" si="1"/>
        <v>0</v>
      </c>
      <c r="AU24" s="138"/>
      <c r="AV24" s="120"/>
      <c r="AZ24" s="83" t="s">
        <v>100</v>
      </c>
      <c r="BA24" s="84">
        <v>0</v>
      </c>
      <c r="BB24" s="84">
        <v>0</v>
      </c>
      <c r="BC24" s="85"/>
      <c r="BG24" s="8">
        <v>0.14583333333333301</v>
      </c>
      <c r="BL24" s="1" t="str">
        <f t="shared" ref="BL24:BL39" si="2">"A1"&amp;BA25</f>
        <v>A1A22411</v>
      </c>
    </row>
    <row r="25" spans="1:64" ht="15.95" customHeight="1" x14ac:dyDescent="0.15">
      <c r="A25" s="76"/>
      <c r="B25" s="359"/>
      <c r="C25" s="360"/>
      <c r="D25" s="386"/>
      <c r="E25" s="373"/>
      <c r="F25" s="373"/>
      <c r="G25" s="373"/>
      <c r="H25" s="374"/>
      <c r="I25" s="387"/>
      <c r="J25" s="387"/>
      <c r="K25" s="387"/>
      <c r="L25" s="387"/>
      <c r="M25" s="387"/>
      <c r="N25" s="119" t="s">
        <v>11</v>
      </c>
      <c r="O25" s="128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30"/>
      <c r="AT25" s="137">
        <f t="shared" si="1"/>
        <v>0</v>
      </c>
      <c r="AU25" s="126"/>
      <c r="AV25" s="121"/>
      <c r="AX25" s="1">
        <v>13</v>
      </c>
      <c r="AZ25" s="86" t="s">
        <v>203</v>
      </c>
      <c r="BA25" s="117" t="s">
        <v>242</v>
      </c>
      <c r="BB25" s="87">
        <v>266</v>
      </c>
      <c r="BE25" s="88"/>
      <c r="BG25" s="8">
        <v>0.15625</v>
      </c>
      <c r="BL25" s="1" t="str">
        <f t="shared" si="2"/>
        <v>A1A22413</v>
      </c>
    </row>
    <row r="26" spans="1:64" ht="15.95" customHeight="1" x14ac:dyDescent="0.15">
      <c r="A26" s="352"/>
      <c r="B26" s="353"/>
      <c r="C26" s="73" t="s">
        <v>5</v>
      </c>
      <c r="D26" s="371"/>
      <c r="E26" s="371"/>
      <c r="F26" s="371"/>
      <c r="G26" s="371"/>
      <c r="H26" s="372"/>
      <c r="I26" s="375"/>
      <c r="J26" s="375"/>
      <c r="K26" s="375"/>
      <c r="L26" s="375"/>
      <c r="M26" s="375"/>
      <c r="N26" s="119" t="s">
        <v>185</v>
      </c>
      <c r="O26" s="134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6"/>
      <c r="AT26" s="137">
        <f t="shared" si="1"/>
        <v>0</v>
      </c>
      <c r="AU26" s="139"/>
      <c r="AV26" s="121"/>
      <c r="AX26" s="1">
        <v>14</v>
      </c>
      <c r="AZ26" s="89" t="s">
        <v>204</v>
      </c>
      <c r="BA26" s="118" t="s">
        <v>243</v>
      </c>
      <c r="BB26" s="90">
        <v>186</v>
      </c>
      <c r="BD26" s="6" t="s">
        <v>36</v>
      </c>
      <c r="BE26" s="10">
        <f>SUM(IF(ISERROR(SUM(U38:W43,U44:W47)),0,SUM(U38:W43,U44:W47)))</f>
        <v>0</v>
      </c>
      <c r="BG26" s="8">
        <v>0.16666666666666699</v>
      </c>
      <c r="BL26" s="1" t="str">
        <f t="shared" si="2"/>
        <v>A1A22414</v>
      </c>
    </row>
    <row r="27" spans="1:64" ht="15.95" customHeight="1" x14ac:dyDescent="0.15">
      <c r="A27" s="76"/>
      <c r="B27" s="359"/>
      <c r="C27" s="360"/>
      <c r="D27" s="373"/>
      <c r="E27" s="373"/>
      <c r="F27" s="373"/>
      <c r="G27" s="373"/>
      <c r="H27" s="374"/>
      <c r="I27" s="375"/>
      <c r="J27" s="375"/>
      <c r="K27" s="375"/>
      <c r="L27" s="375"/>
      <c r="M27" s="375"/>
      <c r="N27" s="119" t="s">
        <v>11</v>
      </c>
      <c r="O27" s="128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30"/>
      <c r="AT27" s="137">
        <f t="shared" si="1"/>
        <v>0</v>
      </c>
      <c r="AU27" s="126"/>
      <c r="AV27" s="121"/>
      <c r="AX27" s="1">
        <v>15</v>
      </c>
      <c r="AZ27" s="91" t="s">
        <v>205</v>
      </c>
      <c r="BA27" s="118" t="s">
        <v>244</v>
      </c>
      <c r="BB27" s="92">
        <v>239</v>
      </c>
      <c r="BG27" s="8">
        <v>0.17708333333333301</v>
      </c>
      <c r="BL27" s="1" t="str">
        <f t="shared" si="2"/>
        <v>A1A22415</v>
      </c>
    </row>
    <row r="28" spans="1:64" ht="15.95" customHeight="1" x14ac:dyDescent="0.15">
      <c r="A28" s="352"/>
      <c r="B28" s="353"/>
      <c r="C28" s="73" t="s">
        <v>5</v>
      </c>
      <c r="D28" s="376"/>
      <c r="E28" s="376"/>
      <c r="F28" s="376"/>
      <c r="G28" s="376"/>
      <c r="H28" s="377"/>
      <c r="I28" s="358"/>
      <c r="J28" s="358"/>
      <c r="K28" s="358"/>
      <c r="L28" s="358"/>
      <c r="M28" s="358"/>
      <c r="N28" s="119" t="s">
        <v>185</v>
      </c>
      <c r="O28" s="134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6"/>
      <c r="AT28" s="137">
        <f t="shared" si="1"/>
        <v>0</v>
      </c>
      <c r="AU28" s="138"/>
      <c r="AV28" s="120"/>
      <c r="AX28" s="1">
        <v>16</v>
      </c>
      <c r="AZ28" s="91" t="s">
        <v>206</v>
      </c>
      <c r="BA28" s="118" t="s">
        <v>245</v>
      </c>
      <c r="BB28" s="92">
        <v>167</v>
      </c>
      <c r="BG28" s="8">
        <v>0.1875</v>
      </c>
      <c r="BL28" s="1" t="str">
        <f t="shared" si="2"/>
        <v>A1A22511</v>
      </c>
    </row>
    <row r="29" spans="1:64" ht="15.95" customHeight="1" x14ac:dyDescent="0.15">
      <c r="A29" s="76"/>
      <c r="B29" s="359"/>
      <c r="C29" s="360"/>
      <c r="D29" s="378"/>
      <c r="E29" s="378"/>
      <c r="F29" s="378"/>
      <c r="G29" s="378"/>
      <c r="H29" s="379"/>
      <c r="I29" s="358"/>
      <c r="J29" s="358"/>
      <c r="K29" s="358"/>
      <c r="L29" s="358"/>
      <c r="M29" s="358"/>
      <c r="N29" s="119" t="s">
        <v>11</v>
      </c>
      <c r="O29" s="128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30"/>
      <c r="AT29" s="137">
        <f t="shared" si="1"/>
        <v>0</v>
      </c>
      <c r="AU29" s="126"/>
      <c r="AV29" s="121"/>
      <c r="AX29" s="1">
        <v>17</v>
      </c>
      <c r="AZ29" s="89" t="s">
        <v>207</v>
      </c>
      <c r="BA29" s="118" t="s">
        <v>246</v>
      </c>
      <c r="BB29" s="92">
        <v>270</v>
      </c>
      <c r="BG29" s="8">
        <v>0.19791666666666699</v>
      </c>
      <c r="BL29" s="1" t="str">
        <f t="shared" si="2"/>
        <v>A1A22513</v>
      </c>
    </row>
    <row r="30" spans="1:64" ht="15.95" customHeight="1" x14ac:dyDescent="0.15">
      <c r="A30" s="352"/>
      <c r="B30" s="353"/>
      <c r="C30" s="73" t="s">
        <v>5</v>
      </c>
      <c r="D30" s="354"/>
      <c r="E30" s="354"/>
      <c r="F30" s="354"/>
      <c r="G30" s="354"/>
      <c r="H30" s="355"/>
      <c r="I30" s="358"/>
      <c r="J30" s="358"/>
      <c r="K30" s="358"/>
      <c r="L30" s="358"/>
      <c r="M30" s="358"/>
      <c r="N30" s="119" t="s">
        <v>185</v>
      </c>
      <c r="O30" s="13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6"/>
      <c r="AT30" s="137">
        <f t="shared" si="1"/>
        <v>0</v>
      </c>
      <c r="AU30" s="139"/>
      <c r="AV30" s="121"/>
      <c r="AX30" s="1">
        <v>18</v>
      </c>
      <c r="AZ30" s="89" t="s">
        <v>208</v>
      </c>
      <c r="BA30" s="118" t="s">
        <v>247</v>
      </c>
      <c r="BB30" s="90">
        <v>189</v>
      </c>
      <c r="BG30" s="8">
        <v>0.20833333333333301</v>
      </c>
      <c r="BL30" s="1" t="str">
        <f t="shared" si="2"/>
        <v>A1A22514</v>
      </c>
    </row>
    <row r="31" spans="1:64" ht="15.95" customHeight="1" x14ac:dyDescent="0.15">
      <c r="A31" s="76"/>
      <c r="B31" s="359"/>
      <c r="C31" s="360"/>
      <c r="D31" s="356"/>
      <c r="E31" s="356"/>
      <c r="F31" s="356"/>
      <c r="G31" s="356"/>
      <c r="H31" s="357"/>
      <c r="I31" s="358"/>
      <c r="J31" s="358"/>
      <c r="K31" s="358"/>
      <c r="L31" s="358"/>
      <c r="M31" s="358"/>
      <c r="N31" s="119" t="s">
        <v>11</v>
      </c>
      <c r="O31" s="128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30"/>
      <c r="AT31" s="137">
        <f t="shared" si="1"/>
        <v>0</v>
      </c>
      <c r="AU31" s="126"/>
      <c r="AV31" s="121"/>
      <c r="AX31" s="1">
        <v>19</v>
      </c>
      <c r="AZ31" s="91" t="s">
        <v>209</v>
      </c>
      <c r="BA31" s="118" t="s">
        <v>248</v>
      </c>
      <c r="BB31" s="92">
        <v>243</v>
      </c>
      <c r="BG31" s="8">
        <v>0.21875</v>
      </c>
      <c r="BL31" s="1" t="str">
        <f t="shared" si="2"/>
        <v>A1A22515</v>
      </c>
    </row>
    <row r="32" spans="1:64" ht="15.95" customHeight="1" x14ac:dyDescent="0.15">
      <c r="A32" s="352"/>
      <c r="B32" s="353"/>
      <c r="C32" s="73" t="s">
        <v>5</v>
      </c>
      <c r="D32" s="361" t="s">
        <v>272</v>
      </c>
      <c r="E32" s="362"/>
      <c r="F32" s="362"/>
      <c r="G32" s="362"/>
      <c r="H32" s="363"/>
      <c r="I32" s="367"/>
      <c r="J32" s="367"/>
      <c r="K32" s="367"/>
      <c r="L32" s="367"/>
      <c r="M32" s="367"/>
      <c r="N32" s="119" t="s">
        <v>185</v>
      </c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6"/>
      <c r="AT32" s="137">
        <f t="shared" si="1"/>
        <v>0</v>
      </c>
      <c r="AU32" s="138"/>
      <c r="AV32" s="120"/>
      <c r="AX32" s="1">
        <v>20</v>
      </c>
      <c r="AZ32" s="91" t="s">
        <v>210</v>
      </c>
      <c r="BA32" s="118" t="s">
        <v>249</v>
      </c>
      <c r="BB32" s="92">
        <v>170</v>
      </c>
      <c r="BG32" s="8">
        <v>0.22916666666666699</v>
      </c>
      <c r="BL32" s="1" t="str">
        <f t="shared" si="2"/>
        <v>A1A22621</v>
      </c>
    </row>
    <row r="33" spans="1:64" ht="15.95" customHeight="1" thickBot="1" x14ac:dyDescent="0.2">
      <c r="A33" s="93"/>
      <c r="B33" s="369"/>
      <c r="C33" s="370"/>
      <c r="D33" s="364"/>
      <c r="E33" s="365"/>
      <c r="F33" s="365"/>
      <c r="G33" s="365"/>
      <c r="H33" s="366"/>
      <c r="I33" s="368"/>
      <c r="J33" s="368"/>
      <c r="K33" s="368"/>
      <c r="L33" s="368"/>
      <c r="M33" s="368"/>
      <c r="N33" s="124" t="s">
        <v>11</v>
      </c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25">
        <f t="shared" si="1"/>
        <v>0</v>
      </c>
      <c r="AU33" s="127"/>
      <c r="AV33" s="121"/>
      <c r="AX33" s="1">
        <v>21</v>
      </c>
      <c r="AZ33" s="89" t="s">
        <v>211</v>
      </c>
      <c r="BA33" s="118" t="s">
        <v>250</v>
      </c>
      <c r="BB33" s="92">
        <v>285</v>
      </c>
      <c r="BG33" s="8">
        <v>0.23958333333333301</v>
      </c>
      <c r="BL33" s="1" t="str">
        <f>"A1"&amp;BA34</f>
        <v>A1A22623</v>
      </c>
    </row>
    <row r="34" spans="1:64" ht="15.9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145"/>
      <c r="AU34" s="55"/>
      <c r="AX34" s="1">
        <v>22</v>
      </c>
      <c r="AZ34" s="89" t="s">
        <v>212</v>
      </c>
      <c r="BA34" s="118" t="s">
        <v>251</v>
      </c>
      <c r="BB34" s="90">
        <v>200</v>
      </c>
      <c r="BG34" s="8">
        <v>0.25</v>
      </c>
      <c r="BL34" s="1" t="str">
        <f t="shared" si="2"/>
        <v>A1A22624</v>
      </c>
    </row>
    <row r="35" spans="1:64" ht="15.95" customHeight="1" x14ac:dyDescent="0.15">
      <c r="A35"/>
      <c r="B35" s="340" t="s">
        <v>188</v>
      </c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/>
      <c r="AW35"/>
      <c r="AX35" s="1">
        <v>23</v>
      </c>
      <c r="AZ35" s="91" t="s">
        <v>213</v>
      </c>
      <c r="BA35" s="118" t="s">
        <v>252</v>
      </c>
      <c r="BB35" s="92">
        <v>257</v>
      </c>
      <c r="BG35" s="8">
        <v>0.26041666666666702</v>
      </c>
      <c r="BL35" s="1" t="str">
        <f t="shared" si="2"/>
        <v>A1A22625</v>
      </c>
    </row>
    <row r="36" spans="1:64" ht="15.95" customHeight="1" x14ac:dyDescent="0.15">
      <c r="A36" s="14" t="s">
        <v>50</v>
      </c>
      <c r="B36"/>
      <c r="C36"/>
      <c r="D36"/>
      <c r="E36" s="15"/>
      <c r="F36" s="15"/>
      <c r="G36" s="1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 s="1">
        <v>24</v>
      </c>
      <c r="AZ36" s="91" t="s">
        <v>214</v>
      </c>
      <c r="BA36" s="118" t="s">
        <v>253</v>
      </c>
      <c r="BB36" s="92">
        <v>180</v>
      </c>
      <c r="BG36" s="8">
        <v>0.27083333333333298</v>
      </c>
      <c r="BL36" s="1" t="str">
        <f t="shared" si="2"/>
        <v>A1A21411</v>
      </c>
    </row>
    <row r="37" spans="1:64" ht="26.25" customHeight="1" x14ac:dyDescent="0.15">
      <c r="A37" s="146" t="s">
        <v>51</v>
      </c>
      <c r="B37" s="202" t="s">
        <v>52</v>
      </c>
      <c r="C37" s="176"/>
      <c r="D37" s="176"/>
      <c r="E37" s="177"/>
      <c r="F37" s="202" t="s">
        <v>53</v>
      </c>
      <c r="G37" s="203"/>
      <c r="H37" s="203"/>
      <c r="I37" s="203"/>
      <c r="J37" s="203"/>
      <c r="K37" s="204"/>
      <c r="L37" s="342" t="s">
        <v>182</v>
      </c>
      <c r="M37" s="343"/>
      <c r="N37" s="344"/>
      <c r="O37" s="202" t="s">
        <v>55</v>
      </c>
      <c r="P37" s="345"/>
      <c r="Q37" s="346" t="s">
        <v>184</v>
      </c>
      <c r="R37" s="347"/>
      <c r="S37" s="347"/>
      <c r="T37" s="17" t="s">
        <v>56</v>
      </c>
      <c r="U37" s="346" t="s">
        <v>183</v>
      </c>
      <c r="V37" s="346"/>
      <c r="W37" s="346"/>
      <c r="X37" s="348" t="s">
        <v>57</v>
      </c>
      <c r="Y37" s="349"/>
      <c r="Z37" s="349"/>
      <c r="AA37" s="348" t="s">
        <v>58</v>
      </c>
      <c r="AB37" s="348"/>
      <c r="AC37" s="348"/>
      <c r="AD37" s="348" t="s">
        <v>59</v>
      </c>
      <c r="AE37" s="348"/>
      <c r="AF37" s="348"/>
      <c r="AG37" s="348" t="s">
        <v>60</v>
      </c>
      <c r="AH37" s="348"/>
      <c r="AI37" s="348"/>
      <c r="AJ37" s="350" t="s">
        <v>61</v>
      </c>
      <c r="AK37" s="204"/>
      <c r="AL37" s="348" t="s">
        <v>62</v>
      </c>
      <c r="AM37" s="351"/>
      <c r="AN37" s="351"/>
      <c r="AO37" s="18" t="s">
        <v>63</v>
      </c>
      <c r="AP37" s="16" t="s">
        <v>64</v>
      </c>
      <c r="AQ37" s="19"/>
      <c r="AR37" s="16"/>
      <c r="AS37" s="348" t="s">
        <v>96</v>
      </c>
      <c r="AT37" s="348"/>
      <c r="AU37" s="348"/>
      <c r="AV37" s="159" t="s">
        <v>97</v>
      </c>
      <c r="AW37" s="160"/>
      <c r="AX37" s="1">
        <v>25</v>
      </c>
      <c r="AZ37" s="89" t="s">
        <v>215</v>
      </c>
      <c r="BA37" s="118" t="s">
        <v>254</v>
      </c>
      <c r="BB37" s="92">
        <v>165</v>
      </c>
      <c r="BG37" s="8">
        <v>0.28125</v>
      </c>
      <c r="BL37" s="1" t="str">
        <f t="shared" si="2"/>
        <v>A1A21413</v>
      </c>
    </row>
    <row r="38" spans="1:64" ht="15.95" customHeight="1" x14ac:dyDescent="0.15">
      <c r="A38" s="140">
        <f>I12</f>
        <v>0</v>
      </c>
      <c r="B38" s="315"/>
      <c r="C38" s="316"/>
      <c r="D38" s="316"/>
      <c r="E38" s="317"/>
      <c r="F38" s="329"/>
      <c r="G38" s="330"/>
      <c r="H38" s="330"/>
      <c r="I38" s="330"/>
      <c r="J38" s="330"/>
      <c r="K38" s="331"/>
      <c r="L38" s="332"/>
      <c r="M38" s="333"/>
      <c r="N38" s="334"/>
      <c r="O38" s="335"/>
      <c r="P38" s="336"/>
      <c r="Q38" s="20">
        <v>100</v>
      </c>
      <c r="R38" s="307"/>
      <c r="S38" s="309"/>
      <c r="T38" s="21">
        <v>0</v>
      </c>
      <c r="U38" s="337"/>
      <c r="V38" s="338"/>
      <c r="W38" s="339"/>
      <c r="X38" s="307"/>
      <c r="Y38" s="308"/>
      <c r="Z38" s="309"/>
      <c r="AA38" s="307"/>
      <c r="AB38" s="308"/>
      <c r="AC38" s="309"/>
      <c r="AD38" s="307"/>
      <c r="AE38" s="308"/>
      <c r="AF38" s="309"/>
      <c r="AG38" s="310">
        <f>U38</f>
        <v>0</v>
      </c>
      <c r="AH38" s="311"/>
      <c r="AI38" s="312"/>
      <c r="AJ38" s="313">
        <v>10</v>
      </c>
      <c r="AK38" s="314"/>
      <c r="AL38" s="304">
        <f>IF(ISERROR(AG38*AJ38),0,AG38*AJ38)</f>
        <v>0</v>
      </c>
      <c r="AM38" s="305"/>
      <c r="AN38" s="306"/>
      <c r="AO38" s="22">
        <f>AQ7</f>
        <v>90</v>
      </c>
      <c r="AP38" s="304">
        <f t="shared" ref="AP38:AP48" si="3">AL38*(AO38/100)</f>
        <v>0</v>
      </c>
      <c r="AQ38" s="305"/>
      <c r="AR38" s="306"/>
      <c r="AS38" s="304">
        <f>AL38-AP38</f>
        <v>0</v>
      </c>
      <c r="AT38" s="305"/>
      <c r="AU38" s="306"/>
      <c r="AV38" s="232"/>
      <c r="AW38" s="234"/>
      <c r="AX38" s="1">
        <v>26</v>
      </c>
      <c r="AZ38" s="89" t="s">
        <v>216</v>
      </c>
      <c r="BA38" s="118" t="s">
        <v>255</v>
      </c>
      <c r="BB38" s="90">
        <v>116</v>
      </c>
      <c r="BG38" s="8">
        <v>0.29166666666666702</v>
      </c>
      <c r="BL38" s="1" t="str">
        <f t="shared" si="2"/>
        <v>A1A21414</v>
      </c>
    </row>
    <row r="39" spans="1:64" ht="15.95" customHeight="1" x14ac:dyDescent="0.15">
      <c r="A39" s="140">
        <f>I14</f>
        <v>0</v>
      </c>
      <c r="B39" s="315"/>
      <c r="C39" s="316"/>
      <c r="D39" s="316"/>
      <c r="E39" s="317"/>
      <c r="F39" s="329"/>
      <c r="G39" s="330"/>
      <c r="H39" s="330"/>
      <c r="I39" s="330"/>
      <c r="J39" s="330"/>
      <c r="K39" s="331"/>
      <c r="L39" s="332"/>
      <c r="M39" s="333"/>
      <c r="N39" s="334"/>
      <c r="O39" s="335"/>
      <c r="P39" s="336"/>
      <c r="Q39" s="20">
        <v>100</v>
      </c>
      <c r="R39" s="307"/>
      <c r="S39" s="309"/>
      <c r="T39" s="21">
        <f>AT14</f>
        <v>0</v>
      </c>
      <c r="U39" s="337"/>
      <c r="V39" s="338"/>
      <c r="W39" s="339"/>
      <c r="X39" s="307"/>
      <c r="Y39" s="308"/>
      <c r="Z39" s="309"/>
      <c r="AA39" s="307"/>
      <c r="AB39" s="308"/>
      <c r="AC39" s="309"/>
      <c r="AD39" s="307"/>
      <c r="AE39" s="308"/>
      <c r="AF39" s="309"/>
      <c r="AG39" s="310">
        <f t="shared" ref="AG39:AG51" si="4">U39</f>
        <v>0</v>
      </c>
      <c r="AH39" s="311"/>
      <c r="AI39" s="312"/>
      <c r="AJ39" s="313">
        <v>10</v>
      </c>
      <c r="AK39" s="314"/>
      <c r="AL39" s="304">
        <f t="shared" ref="AL39:AL47" si="5">IF(ISERROR(AG39*AJ39),0,AG39*AJ39)</f>
        <v>0</v>
      </c>
      <c r="AM39" s="305"/>
      <c r="AN39" s="306"/>
      <c r="AO39" s="22">
        <f>AQ7</f>
        <v>90</v>
      </c>
      <c r="AP39" s="304">
        <f t="shared" si="3"/>
        <v>0</v>
      </c>
      <c r="AQ39" s="305"/>
      <c r="AR39" s="306"/>
      <c r="AS39" s="304">
        <f>AL39-AP39</f>
        <v>0</v>
      </c>
      <c r="AT39" s="305"/>
      <c r="AU39" s="306"/>
      <c r="AV39" s="232"/>
      <c r="AW39" s="234"/>
      <c r="AX39" s="1">
        <v>27</v>
      </c>
      <c r="AZ39" s="91" t="s">
        <v>217</v>
      </c>
      <c r="BA39" s="118" t="s">
        <v>256</v>
      </c>
      <c r="BB39" s="92">
        <v>149</v>
      </c>
      <c r="BG39" s="8">
        <v>0.30208333333333298</v>
      </c>
      <c r="BL39" s="1" t="str">
        <f t="shared" si="2"/>
        <v>A1A21415</v>
      </c>
    </row>
    <row r="40" spans="1:64" ht="15.95" customHeight="1" x14ac:dyDescent="0.15">
      <c r="A40" s="140">
        <f>I16</f>
        <v>0</v>
      </c>
      <c r="B40" s="315"/>
      <c r="C40" s="316"/>
      <c r="D40" s="316"/>
      <c r="E40" s="317"/>
      <c r="F40" s="329"/>
      <c r="G40" s="330"/>
      <c r="H40" s="330"/>
      <c r="I40" s="330"/>
      <c r="J40" s="330"/>
      <c r="K40" s="331"/>
      <c r="L40" s="332"/>
      <c r="M40" s="333"/>
      <c r="N40" s="334"/>
      <c r="O40" s="335"/>
      <c r="P40" s="336"/>
      <c r="Q40" s="20">
        <v>100</v>
      </c>
      <c r="R40" s="307"/>
      <c r="S40" s="309"/>
      <c r="T40" s="21">
        <f>AT16</f>
        <v>0</v>
      </c>
      <c r="U40" s="337"/>
      <c r="V40" s="338"/>
      <c r="W40" s="339"/>
      <c r="X40" s="307"/>
      <c r="Y40" s="308"/>
      <c r="Z40" s="309"/>
      <c r="AA40" s="307"/>
      <c r="AB40" s="308"/>
      <c r="AC40" s="309"/>
      <c r="AD40" s="307"/>
      <c r="AE40" s="308"/>
      <c r="AF40" s="309"/>
      <c r="AG40" s="310">
        <f t="shared" si="4"/>
        <v>0</v>
      </c>
      <c r="AH40" s="311"/>
      <c r="AI40" s="312"/>
      <c r="AJ40" s="313">
        <v>10</v>
      </c>
      <c r="AK40" s="314"/>
      <c r="AL40" s="304">
        <f t="shared" si="5"/>
        <v>0</v>
      </c>
      <c r="AM40" s="305"/>
      <c r="AN40" s="306"/>
      <c r="AO40" s="22">
        <f>AQ7</f>
        <v>90</v>
      </c>
      <c r="AP40" s="304">
        <f t="shared" si="3"/>
        <v>0</v>
      </c>
      <c r="AQ40" s="305"/>
      <c r="AR40" s="306"/>
      <c r="AS40" s="304">
        <f>AL40-AP40</f>
        <v>0</v>
      </c>
      <c r="AT40" s="305"/>
      <c r="AU40" s="306"/>
      <c r="AV40" s="232"/>
      <c r="AW40" s="234"/>
      <c r="AX40" s="1">
        <v>28</v>
      </c>
      <c r="AZ40" s="91" t="s">
        <v>218</v>
      </c>
      <c r="BA40" s="118" t="s">
        <v>257</v>
      </c>
      <c r="BB40" s="92">
        <v>104</v>
      </c>
      <c r="BG40" s="8">
        <v>0.3125</v>
      </c>
    </row>
    <row r="41" spans="1:64" ht="15.95" customHeight="1" x14ac:dyDescent="0.15">
      <c r="A41" s="48">
        <f>I18</f>
        <v>0</v>
      </c>
      <c r="B41" s="315"/>
      <c r="C41" s="316"/>
      <c r="D41" s="316"/>
      <c r="E41" s="317"/>
      <c r="F41" s="318"/>
      <c r="G41" s="319"/>
      <c r="H41" s="319"/>
      <c r="I41" s="319"/>
      <c r="J41" s="319"/>
      <c r="K41" s="320"/>
      <c r="L41" s="321"/>
      <c r="M41" s="322"/>
      <c r="N41" s="323"/>
      <c r="O41" s="324"/>
      <c r="P41" s="325"/>
      <c r="Q41" s="20">
        <v>100</v>
      </c>
      <c r="R41" s="307"/>
      <c r="S41" s="309"/>
      <c r="T41" s="49">
        <v>0</v>
      </c>
      <c r="U41" s="326"/>
      <c r="V41" s="327"/>
      <c r="W41" s="328"/>
      <c r="X41" s="307"/>
      <c r="Y41" s="308"/>
      <c r="Z41" s="309"/>
      <c r="AA41" s="307"/>
      <c r="AB41" s="308"/>
      <c r="AC41" s="309"/>
      <c r="AD41" s="307"/>
      <c r="AE41" s="308"/>
      <c r="AF41" s="309"/>
      <c r="AG41" s="310">
        <f t="shared" si="4"/>
        <v>0</v>
      </c>
      <c r="AH41" s="311"/>
      <c r="AI41" s="312"/>
      <c r="AJ41" s="313">
        <v>10</v>
      </c>
      <c r="AK41" s="314"/>
      <c r="AL41" s="304">
        <f>IF(ISERROR(AG41*AJ41),0,AG41*AJ41)</f>
        <v>0</v>
      </c>
      <c r="AM41" s="305"/>
      <c r="AN41" s="306"/>
      <c r="AO41" s="22">
        <f>AQ7</f>
        <v>90</v>
      </c>
      <c r="AP41" s="304">
        <f t="shared" si="3"/>
        <v>0</v>
      </c>
      <c r="AQ41" s="305"/>
      <c r="AR41" s="306"/>
      <c r="AS41" s="304">
        <f t="shared" ref="AS41:AS47" si="6">AL41-AP41</f>
        <v>0</v>
      </c>
      <c r="AT41" s="305"/>
      <c r="AU41" s="306"/>
      <c r="AV41" s="232"/>
      <c r="AW41" s="234"/>
      <c r="AZ41" s="94"/>
      <c r="BA41" s="95"/>
      <c r="BB41" s="96"/>
      <c r="BG41" s="8">
        <v>0.32291666666666702</v>
      </c>
      <c r="BL41" s="1" t="str">
        <f>A1&amp;BA42</f>
        <v>A28000</v>
      </c>
    </row>
    <row r="42" spans="1:64" ht="15.95" customHeight="1" x14ac:dyDescent="0.15">
      <c r="A42" s="48">
        <f>I20</f>
        <v>0</v>
      </c>
      <c r="B42" s="315"/>
      <c r="C42" s="316"/>
      <c r="D42" s="316"/>
      <c r="E42" s="317"/>
      <c r="F42" s="318"/>
      <c r="G42" s="319"/>
      <c r="H42" s="319"/>
      <c r="I42" s="319"/>
      <c r="J42" s="319"/>
      <c r="K42" s="320"/>
      <c r="L42" s="321"/>
      <c r="M42" s="322"/>
      <c r="N42" s="323"/>
      <c r="O42" s="324"/>
      <c r="P42" s="325"/>
      <c r="Q42" s="20">
        <v>100</v>
      </c>
      <c r="R42" s="307"/>
      <c r="S42" s="309"/>
      <c r="T42" s="49">
        <v>0</v>
      </c>
      <c r="U42" s="326"/>
      <c r="V42" s="327"/>
      <c r="W42" s="328"/>
      <c r="X42" s="307"/>
      <c r="Y42" s="308"/>
      <c r="Z42" s="309"/>
      <c r="AA42" s="307"/>
      <c r="AB42" s="308"/>
      <c r="AC42" s="309"/>
      <c r="AD42" s="307"/>
      <c r="AE42" s="308"/>
      <c r="AF42" s="309"/>
      <c r="AG42" s="310">
        <f t="shared" si="4"/>
        <v>0</v>
      </c>
      <c r="AH42" s="311"/>
      <c r="AI42" s="312"/>
      <c r="AJ42" s="313">
        <v>10</v>
      </c>
      <c r="AK42" s="314"/>
      <c r="AL42" s="304">
        <f t="shared" si="5"/>
        <v>0</v>
      </c>
      <c r="AM42" s="305"/>
      <c r="AN42" s="306"/>
      <c r="AO42" s="22">
        <f>AQ7</f>
        <v>90</v>
      </c>
      <c r="AP42" s="304">
        <f t="shared" si="3"/>
        <v>0</v>
      </c>
      <c r="AQ42" s="305"/>
      <c r="AR42" s="306"/>
      <c r="AS42" s="304">
        <f t="shared" si="6"/>
        <v>0</v>
      </c>
      <c r="AT42" s="305"/>
      <c r="AU42" s="306"/>
      <c r="AV42" s="232"/>
      <c r="AW42" s="234"/>
      <c r="AX42" s="1">
        <v>29</v>
      </c>
      <c r="AZ42" s="97" t="s">
        <v>219</v>
      </c>
      <c r="BA42" s="98" t="s">
        <v>258</v>
      </c>
      <c r="BB42" s="99">
        <f>ROUND(($U$38*15/100),0)</f>
        <v>0</v>
      </c>
      <c r="BG42" s="8">
        <v>0.33333333333333298</v>
      </c>
      <c r="BL42" s="1" t="str">
        <f>A1&amp;BA43</f>
        <v>A28100</v>
      </c>
    </row>
    <row r="43" spans="1:64" ht="15.95" customHeight="1" x14ac:dyDescent="0.15">
      <c r="A43" s="48">
        <f>I22</f>
        <v>0</v>
      </c>
      <c r="B43" s="315"/>
      <c r="C43" s="316"/>
      <c r="D43" s="316"/>
      <c r="E43" s="317"/>
      <c r="F43" s="318"/>
      <c r="G43" s="319"/>
      <c r="H43" s="319"/>
      <c r="I43" s="319"/>
      <c r="J43" s="319"/>
      <c r="K43" s="320"/>
      <c r="L43" s="321"/>
      <c r="M43" s="322"/>
      <c r="N43" s="323"/>
      <c r="O43" s="324"/>
      <c r="P43" s="325"/>
      <c r="Q43" s="20">
        <v>100</v>
      </c>
      <c r="R43" s="307"/>
      <c r="S43" s="309"/>
      <c r="T43" s="49">
        <v>0</v>
      </c>
      <c r="U43" s="326"/>
      <c r="V43" s="327"/>
      <c r="W43" s="328"/>
      <c r="X43" s="307"/>
      <c r="Y43" s="308"/>
      <c r="Z43" s="309"/>
      <c r="AA43" s="307"/>
      <c r="AB43" s="308"/>
      <c r="AC43" s="309"/>
      <c r="AD43" s="307"/>
      <c r="AE43" s="308"/>
      <c r="AF43" s="309"/>
      <c r="AG43" s="310">
        <f>U43</f>
        <v>0</v>
      </c>
      <c r="AH43" s="311"/>
      <c r="AI43" s="312"/>
      <c r="AJ43" s="313">
        <v>10</v>
      </c>
      <c r="AK43" s="314"/>
      <c r="AL43" s="304">
        <f t="shared" si="5"/>
        <v>0</v>
      </c>
      <c r="AM43" s="305"/>
      <c r="AN43" s="306"/>
      <c r="AO43" s="22">
        <f>AQ7</f>
        <v>90</v>
      </c>
      <c r="AP43" s="304">
        <f t="shared" si="3"/>
        <v>0</v>
      </c>
      <c r="AQ43" s="305"/>
      <c r="AR43" s="306"/>
      <c r="AS43" s="304">
        <f t="shared" si="6"/>
        <v>0</v>
      </c>
      <c r="AT43" s="305"/>
      <c r="AU43" s="306"/>
      <c r="AV43" s="232"/>
      <c r="AW43" s="234"/>
      <c r="AX43" s="1">
        <v>30</v>
      </c>
      <c r="AZ43" s="97" t="s">
        <v>220</v>
      </c>
      <c r="BA43" s="98" t="s">
        <v>259</v>
      </c>
      <c r="BB43" s="99">
        <f>ROUND(SUM($U$38,IF(AND(ISERROR(VLOOKUP($F$44,$AZ$42:$BB$42,3,0)),ISERROR(VLOOKUP($F$45,$AZ$42:$BB$42,3,0))),0,BB42))*10/100,0)</f>
        <v>0</v>
      </c>
      <c r="BE43" s="88"/>
      <c r="BG43" s="8">
        <v>0.34375</v>
      </c>
      <c r="BL43" s="1" t="str">
        <f>A1&amp;BA44</f>
        <v>A28110</v>
      </c>
    </row>
    <row r="44" spans="1:64" ht="17.25" customHeight="1" x14ac:dyDescent="0.15">
      <c r="A44" s="143">
        <f>I24</f>
        <v>0</v>
      </c>
      <c r="B44" s="290"/>
      <c r="C44" s="291"/>
      <c r="D44" s="291"/>
      <c r="E44" s="292"/>
      <c r="F44" s="293"/>
      <c r="G44" s="294"/>
      <c r="H44" s="294"/>
      <c r="I44" s="294"/>
      <c r="J44" s="294"/>
      <c r="K44" s="295"/>
      <c r="L44" s="296"/>
      <c r="M44" s="297"/>
      <c r="N44" s="298"/>
      <c r="O44" s="299"/>
      <c r="P44" s="300"/>
      <c r="Q44" s="153">
        <v>100</v>
      </c>
      <c r="R44" s="282"/>
      <c r="S44" s="284"/>
      <c r="T44" s="144">
        <f>AT24</f>
        <v>0</v>
      </c>
      <c r="U44" s="301"/>
      <c r="V44" s="302"/>
      <c r="W44" s="303"/>
      <c r="X44" s="282"/>
      <c r="Y44" s="283"/>
      <c r="Z44" s="284"/>
      <c r="AA44" s="282"/>
      <c r="AB44" s="283"/>
      <c r="AC44" s="284"/>
      <c r="AD44" s="282"/>
      <c r="AE44" s="283"/>
      <c r="AF44" s="284"/>
      <c r="AG44" s="285">
        <f>U44</f>
        <v>0</v>
      </c>
      <c r="AH44" s="286"/>
      <c r="AI44" s="287"/>
      <c r="AJ44" s="288">
        <v>10</v>
      </c>
      <c r="AK44" s="289"/>
      <c r="AL44" s="285">
        <f>IF(ISERROR(AG44*AJ44),0,AG44*AJ44)</f>
        <v>0</v>
      </c>
      <c r="AM44" s="286"/>
      <c r="AN44" s="287"/>
      <c r="AO44" s="154">
        <f>AQ7</f>
        <v>90</v>
      </c>
      <c r="AP44" s="285">
        <f t="shared" si="3"/>
        <v>0</v>
      </c>
      <c r="AQ44" s="286"/>
      <c r="AR44" s="287"/>
      <c r="AS44" s="285">
        <f t="shared" si="6"/>
        <v>0</v>
      </c>
      <c r="AT44" s="286"/>
      <c r="AU44" s="287"/>
      <c r="AV44" s="280"/>
      <c r="AW44" s="281"/>
      <c r="AX44" s="1">
        <v>31</v>
      </c>
      <c r="AZ44" s="97" t="s">
        <v>221</v>
      </c>
      <c r="BA44" s="98" t="s">
        <v>260</v>
      </c>
      <c r="BB44" s="99">
        <f>ROUND(SUM($U$38,IF(AND(ISERROR(VLOOKUP($F$44,$AZ$42:$BB$42,3,0)),ISERROR(VLOOKUP($F$45,$AZ$42:$BB$42,3,0))),0,$BB$42),IF(AND(ISERROR(VLOOKUP($F$44,$AZ$43:$BB$43,3,0)),ISERROR(VLOOKUP($F$45,$AZ$43:$BB$43,3,0))),0,$BB$43))*5/100,0)</f>
        <v>0</v>
      </c>
      <c r="BG44" s="8">
        <v>0.35416666666666702</v>
      </c>
      <c r="BL44" s="1" t="str">
        <f>A1&amp;BA45</f>
        <v>A24001</v>
      </c>
    </row>
    <row r="45" spans="1:64" ht="14.25" customHeight="1" x14ac:dyDescent="0.15">
      <c r="A45" s="143">
        <f>I26</f>
        <v>0</v>
      </c>
      <c r="B45" s="290"/>
      <c r="C45" s="291"/>
      <c r="D45" s="291"/>
      <c r="E45" s="292"/>
      <c r="F45" s="293"/>
      <c r="G45" s="294"/>
      <c r="H45" s="294"/>
      <c r="I45" s="294"/>
      <c r="J45" s="294"/>
      <c r="K45" s="295"/>
      <c r="L45" s="296"/>
      <c r="M45" s="297"/>
      <c r="N45" s="298"/>
      <c r="O45" s="299"/>
      <c r="P45" s="300"/>
      <c r="Q45" s="153">
        <v>100</v>
      </c>
      <c r="R45" s="282"/>
      <c r="S45" s="284"/>
      <c r="T45" s="144">
        <f>AT26</f>
        <v>0</v>
      </c>
      <c r="U45" s="301"/>
      <c r="V45" s="302"/>
      <c r="W45" s="303"/>
      <c r="X45" s="282"/>
      <c r="Y45" s="283"/>
      <c r="Z45" s="284"/>
      <c r="AA45" s="282"/>
      <c r="AB45" s="283"/>
      <c r="AC45" s="284"/>
      <c r="AD45" s="282"/>
      <c r="AE45" s="283"/>
      <c r="AF45" s="284"/>
      <c r="AG45" s="285">
        <f t="shared" si="4"/>
        <v>0</v>
      </c>
      <c r="AH45" s="286"/>
      <c r="AI45" s="287"/>
      <c r="AJ45" s="288">
        <v>10</v>
      </c>
      <c r="AK45" s="289"/>
      <c r="AL45" s="285">
        <f t="shared" si="5"/>
        <v>0</v>
      </c>
      <c r="AM45" s="286"/>
      <c r="AN45" s="287"/>
      <c r="AO45" s="154">
        <f>AQ7</f>
        <v>90</v>
      </c>
      <c r="AP45" s="285">
        <f t="shared" si="3"/>
        <v>0</v>
      </c>
      <c r="AQ45" s="286"/>
      <c r="AR45" s="287"/>
      <c r="AS45" s="285">
        <f t="shared" si="6"/>
        <v>0</v>
      </c>
      <c r="AT45" s="286"/>
      <c r="AU45" s="287"/>
      <c r="AV45" s="280"/>
      <c r="AW45" s="281"/>
      <c r="AX45" s="1">
        <v>32</v>
      </c>
      <c r="AZ45" s="97" t="s">
        <v>222</v>
      </c>
      <c r="BA45" s="98" t="s">
        <v>261</v>
      </c>
      <c r="BB45" s="99">
        <v>200</v>
      </c>
      <c r="BG45" s="8">
        <v>0.36458333333333298</v>
      </c>
      <c r="BL45" s="1" t="str">
        <f>A1&amp;BA47</f>
        <v>A24002</v>
      </c>
    </row>
    <row r="46" spans="1:64" ht="15.75" customHeight="1" x14ac:dyDescent="0.15">
      <c r="A46" s="141">
        <f>I28</f>
        <v>0</v>
      </c>
      <c r="B46" s="264"/>
      <c r="C46" s="265"/>
      <c r="D46" s="265"/>
      <c r="E46" s="266"/>
      <c r="F46" s="267"/>
      <c r="G46" s="268"/>
      <c r="H46" s="268"/>
      <c r="I46" s="268"/>
      <c r="J46" s="268"/>
      <c r="K46" s="269"/>
      <c r="L46" s="270"/>
      <c r="M46" s="271"/>
      <c r="N46" s="272"/>
      <c r="O46" s="273"/>
      <c r="P46" s="274"/>
      <c r="Q46" s="151">
        <v>100</v>
      </c>
      <c r="R46" s="259"/>
      <c r="S46" s="261"/>
      <c r="T46" s="142">
        <f>AT28</f>
        <v>0</v>
      </c>
      <c r="U46" s="275"/>
      <c r="V46" s="276"/>
      <c r="W46" s="277"/>
      <c r="X46" s="259"/>
      <c r="Y46" s="260"/>
      <c r="Z46" s="261"/>
      <c r="AA46" s="259"/>
      <c r="AB46" s="260"/>
      <c r="AC46" s="261"/>
      <c r="AD46" s="259"/>
      <c r="AE46" s="260"/>
      <c r="AF46" s="261"/>
      <c r="AG46" s="240">
        <f t="shared" si="4"/>
        <v>0</v>
      </c>
      <c r="AH46" s="241"/>
      <c r="AI46" s="242"/>
      <c r="AJ46" s="262">
        <v>10</v>
      </c>
      <c r="AK46" s="263"/>
      <c r="AL46" s="240">
        <f t="shared" si="5"/>
        <v>0</v>
      </c>
      <c r="AM46" s="241"/>
      <c r="AN46" s="242"/>
      <c r="AO46" s="152">
        <f>AQ7</f>
        <v>90</v>
      </c>
      <c r="AP46" s="240">
        <f t="shared" si="3"/>
        <v>0</v>
      </c>
      <c r="AQ46" s="241"/>
      <c r="AR46" s="242"/>
      <c r="AS46" s="240">
        <f t="shared" si="6"/>
        <v>0</v>
      </c>
      <c r="AT46" s="241"/>
      <c r="AU46" s="242"/>
      <c r="AV46" s="243"/>
      <c r="AW46" s="244"/>
      <c r="AX46" s="1">
        <v>33</v>
      </c>
      <c r="AZ46" s="97" t="s">
        <v>274</v>
      </c>
      <c r="BA46" s="98" t="s">
        <v>276</v>
      </c>
      <c r="BB46" s="99">
        <v>100</v>
      </c>
      <c r="BG46" s="8">
        <v>0.375</v>
      </c>
    </row>
    <row r="47" spans="1:64" ht="14.25" customHeight="1" x14ac:dyDescent="0.15">
      <c r="A47" s="141">
        <f>I30</f>
        <v>0</v>
      </c>
      <c r="B47" s="264"/>
      <c r="C47" s="265"/>
      <c r="D47" s="265"/>
      <c r="E47" s="266"/>
      <c r="F47" s="267"/>
      <c r="G47" s="268"/>
      <c r="H47" s="268"/>
      <c r="I47" s="268"/>
      <c r="J47" s="268"/>
      <c r="K47" s="269"/>
      <c r="L47" s="270"/>
      <c r="M47" s="271"/>
      <c r="N47" s="272"/>
      <c r="O47" s="273"/>
      <c r="P47" s="274"/>
      <c r="Q47" s="151">
        <v>100</v>
      </c>
      <c r="R47" s="259"/>
      <c r="S47" s="261"/>
      <c r="T47" s="142">
        <f>AT30</f>
        <v>0</v>
      </c>
      <c r="U47" s="275"/>
      <c r="V47" s="276"/>
      <c r="W47" s="277"/>
      <c r="X47" s="259"/>
      <c r="Y47" s="260"/>
      <c r="Z47" s="261"/>
      <c r="AA47" s="259"/>
      <c r="AB47" s="260"/>
      <c r="AC47" s="261"/>
      <c r="AD47" s="259"/>
      <c r="AE47" s="260"/>
      <c r="AF47" s="261"/>
      <c r="AG47" s="240">
        <f t="shared" si="4"/>
        <v>0</v>
      </c>
      <c r="AH47" s="241"/>
      <c r="AI47" s="242"/>
      <c r="AJ47" s="262">
        <v>10</v>
      </c>
      <c r="AK47" s="263"/>
      <c r="AL47" s="240">
        <f t="shared" si="5"/>
        <v>0</v>
      </c>
      <c r="AM47" s="241"/>
      <c r="AN47" s="242"/>
      <c r="AO47" s="152">
        <f>AQ7</f>
        <v>90</v>
      </c>
      <c r="AP47" s="240">
        <f t="shared" si="3"/>
        <v>0</v>
      </c>
      <c r="AQ47" s="241"/>
      <c r="AR47" s="242"/>
      <c r="AS47" s="240">
        <f t="shared" si="6"/>
        <v>0</v>
      </c>
      <c r="AT47" s="241"/>
      <c r="AU47" s="242"/>
      <c r="AV47" s="243"/>
      <c r="AW47" s="244"/>
      <c r="AX47" s="1">
        <v>34</v>
      </c>
      <c r="AZ47" s="97" t="s">
        <v>275</v>
      </c>
      <c r="BA47" s="98" t="s">
        <v>262</v>
      </c>
      <c r="BB47" s="99">
        <v>200</v>
      </c>
      <c r="BG47" s="8">
        <v>0.38541666666666702</v>
      </c>
      <c r="BL47" s="1" t="str">
        <f>A1&amp;BA49</f>
        <v>A28002</v>
      </c>
    </row>
    <row r="48" spans="1:64" ht="15.75" customHeight="1" x14ac:dyDescent="0.15">
      <c r="A48" s="148">
        <f>I32</f>
        <v>0</v>
      </c>
      <c r="B48" s="245"/>
      <c r="C48" s="246"/>
      <c r="D48" s="246"/>
      <c r="E48" s="247"/>
      <c r="F48" s="248"/>
      <c r="G48" s="249"/>
      <c r="H48" s="249"/>
      <c r="I48" s="249"/>
      <c r="J48" s="249"/>
      <c r="K48" s="250"/>
      <c r="L48" s="251"/>
      <c r="M48" s="252"/>
      <c r="N48" s="253"/>
      <c r="O48" s="254"/>
      <c r="P48" s="255"/>
      <c r="Q48" s="149">
        <v>100</v>
      </c>
      <c r="R48" s="219"/>
      <c r="S48" s="221"/>
      <c r="T48" s="150">
        <f>AT32</f>
        <v>0</v>
      </c>
      <c r="U48" s="256"/>
      <c r="V48" s="257"/>
      <c r="W48" s="258"/>
      <c r="X48" s="219"/>
      <c r="Y48" s="220"/>
      <c r="Z48" s="221"/>
      <c r="AA48" s="219"/>
      <c r="AB48" s="220"/>
      <c r="AC48" s="221"/>
      <c r="AD48" s="219"/>
      <c r="AE48" s="220"/>
      <c r="AF48" s="221"/>
      <c r="AG48" s="222">
        <f>U48</f>
        <v>0</v>
      </c>
      <c r="AH48" s="223"/>
      <c r="AI48" s="224"/>
      <c r="AJ48" s="225">
        <v>10</v>
      </c>
      <c r="AK48" s="226"/>
      <c r="AL48" s="222">
        <f>IF(ISERROR(AG48*AJ48),0,AG48*AJ48)</f>
        <v>0</v>
      </c>
      <c r="AM48" s="223"/>
      <c r="AN48" s="224"/>
      <c r="AO48" s="147">
        <f>AQ7</f>
        <v>90</v>
      </c>
      <c r="AP48" s="222">
        <f t="shared" si="3"/>
        <v>0</v>
      </c>
      <c r="AQ48" s="223"/>
      <c r="AR48" s="224"/>
      <c r="AS48" s="222">
        <f>AL48-AP48</f>
        <v>0</v>
      </c>
      <c r="AT48" s="223"/>
      <c r="AU48" s="224"/>
      <c r="AV48" s="278"/>
      <c r="AW48" s="279"/>
      <c r="AZ48" s="100"/>
      <c r="BA48" s="101"/>
      <c r="BB48" s="102"/>
      <c r="BG48" s="8">
        <v>0.39583333333333298</v>
      </c>
      <c r="BL48" s="1" t="str">
        <f>A1&amp;BA50</f>
        <v>A28102</v>
      </c>
    </row>
    <row r="49" spans="1:64" ht="15" customHeight="1" x14ac:dyDescent="0.15">
      <c r="A49" s="227"/>
      <c r="B49" s="228"/>
      <c r="C49" s="228"/>
      <c r="D49" s="228"/>
      <c r="E49" s="228"/>
      <c r="F49" s="229"/>
      <c r="G49" s="230"/>
      <c r="H49" s="230"/>
      <c r="I49" s="230"/>
      <c r="J49" s="230"/>
      <c r="K49" s="231"/>
      <c r="L49" s="232"/>
      <c r="M49" s="233"/>
      <c r="N49" s="234"/>
      <c r="O49" s="235"/>
      <c r="P49" s="236"/>
      <c r="Q49" s="23"/>
      <c r="R49" s="199"/>
      <c r="S49" s="201"/>
      <c r="T49" s="24"/>
      <c r="U49" s="237" t="str">
        <f>IF(ISERROR(VLOOKUP(A49,$BB$11:$BD$34,3,0)),"",IF(VLOOKUP(A49,$BB$11:$BD$34,3,0)=0,"",VLOOKUP(A49,$BB$11:$BD$34,3,0)))</f>
        <v/>
      </c>
      <c r="V49" s="238"/>
      <c r="W49" s="239"/>
      <c r="X49" s="199"/>
      <c r="Y49" s="200"/>
      <c r="Z49" s="201"/>
      <c r="AA49" s="199"/>
      <c r="AB49" s="200"/>
      <c r="AC49" s="201"/>
      <c r="AD49" s="199"/>
      <c r="AE49" s="200"/>
      <c r="AF49" s="201"/>
      <c r="AG49" s="193" t="str">
        <f t="shared" si="4"/>
        <v/>
      </c>
      <c r="AH49" s="194"/>
      <c r="AI49" s="195"/>
      <c r="AJ49" s="217"/>
      <c r="AK49" s="218"/>
      <c r="AL49" s="193"/>
      <c r="AM49" s="194"/>
      <c r="AN49" s="195"/>
      <c r="AO49" s="158"/>
      <c r="AP49" s="193"/>
      <c r="AQ49" s="194"/>
      <c r="AR49" s="195"/>
      <c r="AS49" s="50"/>
      <c r="AT49" s="51"/>
      <c r="AU49" s="51"/>
      <c r="AV49" s="46"/>
      <c r="AW49" s="47"/>
      <c r="AX49" s="1">
        <v>35</v>
      </c>
      <c r="AZ49" s="103" t="s">
        <v>223</v>
      </c>
      <c r="BA49" s="104" t="s">
        <v>263</v>
      </c>
      <c r="BB49" s="105">
        <f>ROUND(((SUM(U41:W43))*15/100),0)</f>
        <v>0</v>
      </c>
      <c r="BG49" s="8">
        <v>0.40625</v>
      </c>
      <c r="BL49" s="1" t="str">
        <f>A1&amp;BA51</f>
        <v>A28112</v>
      </c>
    </row>
    <row r="50" spans="1:64" ht="17.25" customHeight="1" x14ac:dyDescent="0.15">
      <c r="A50" s="26"/>
      <c r="B50" s="205"/>
      <c r="C50" s="206"/>
      <c r="D50" s="206"/>
      <c r="E50" s="207"/>
      <c r="F50" s="208"/>
      <c r="G50" s="209"/>
      <c r="H50" s="209"/>
      <c r="I50" s="209"/>
      <c r="J50" s="209"/>
      <c r="K50" s="210"/>
      <c r="L50" s="208"/>
      <c r="M50" s="209"/>
      <c r="N50" s="210"/>
      <c r="O50" s="211"/>
      <c r="P50" s="212"/>
      <c r="Q50" s="23"/>
      <c r="R50" s="199"/>
      <c r="S50" s="201"/>
      <c r="T50" s="28"/>
      <c r="U50" s="213" t="str">
        <f>IF(ISERROR(VLOOKUP(F50,BB15:BD37,3,0)),"",IF(VLOOKUP(F50,BB15:BD37,3,0)=0,"",VLOOKUP(F50,BB15:BD37,3,0)))</f>
        <v/>
      </c>
      <c r="V50" s="214"/>
      <c r="W50" s="215"/>
      <c r="X50" s="199"/>
      <c r="Y50" s="200"/>
      <c r="Z50" s="201"/>
      <c r="AA50" s="199"/>
      <c r="AB50" s="200"/>
      <c r="AC50" s="201"/>
      <c r="AD50" s="199"/>
      <c r="AE50" s="200"/>
      <c r="AF50" s="201"/>
      <c r="AG50" s="193" t="str">
        <f t="shared" si="4"/>
        <v/>
      </c>
      <c r="AH50" s="194"/>
      <c r="AI50" s="195"/>
      <c r="AJ50" s="217"/>
      <c r="AK50" s="218"/>
      <c r="AL50" s="193"/>
      <c r="AM50" s="194"/>
      <c r="AN50" s="195"/>
      <c r="AO50" s="158"/>
      <c r="AP50" s="193"/>
      <c r="AQ50" s="194"/>
      <c r="AR50" s="195"/>
      <c r="AS50" s="50"/>
      <c r="AT50" s="51"/>
      <c r="AU50" s="51"/>
      <c r="AV50" s="46"/>
      <c r="AW50" s="47"/>
      <c r="AX50" s="1">
        <v>36</v>
      </c>
      <c r="AZ50" s="103" t="s">
        <v>224</v>
      </c>
      <c r="BA50" s="104" t="s">
        <v>264</v>
      </c>
      <c r="BB50" s="105">
        <f>ROUND(SUM($U$41:$W$43,IF(AND(ISERROR(VLOOKUP($F$46,$AZ$49:$BB$49,3,0)),ISERROR(VLOOKUP($F$47,$AZ$49:$BB$49,3,0))),0,$BB$49))*10/100,0)</f>
        <v>0</v>
      </c>
      <c r="BG50" s="8">
        <v>0.41666666666666702</v>
      </c>
    </row>
    <row r="51" spans="1:64" ht="17.25" customHeight="1" x14ac:dyDescent="0.15">
      <c r="A51" s="26"/>
      <c r="B51" s="205"/>
      <c r="C51" s="206"/>
      <c r="D51" s="206"/>
      <c r="E51" s="207"/>
      <c r="F51" s="208"/>
      <c r="G51" s="209"/>
      <c r="H51" s="209"/>
      <c r="I51" s="209"/>
      <c r="J51" s="209"/>
      <c r="K51" s="210"/>
      <c r="L51" s="208"/>
      <c r="M51" s="209"/>
      <c r="N51" s="210"/>
      <c r="O51" s="211"/>
      <c r="P51" s="212"/>
      <c r="Q51" s="23"/>
      <c r="R51" s="199"/>
      <c r="S51" s="201"/>
      <c r="T51" s="28"/>
      <c r="U51" s="213" t="str">
        <f>IF(ISERROR(VLOOKUP(F51,BB15:BD37,3,0)),"",IF(VLOOKUP(F51,BB15:BD37,3,0)=0,"",VLOOKUP(F51,BB15:BD37,3,0)))</f>
        <v/>
      </c>
      <c r="V51" s="214"/>
      <c r="W51" s="215"/>
      <c r="X51" s="216"/>
      <c r="Y51" s="200"/>
      <c r="Z51" s="201"/>
      <c r="AA51" s="199"/>
      <c r="AB51" s="200"/>
      <c r="AC51" s="201"/>
      <c r="AD51" s="199"/>
      <c r="AE51" s="200"/>
      <c r="AF51" s="201"/>
      <c r="AG51" s="193" t="str">
        <f t="shared" si="4"/>
        <v/>
      </c>
      <c r="AH51" s="194"/>
      <c r="AI51" s="195"/>
      <c r="AJ51" s="217"/>
      <c r="AK51" s="218"/>
      <c r="AL51" s="193"/>
      <c r="AM51" s="194"/>
      <c r="AN51" s="195"/>
      <c r="AO51" s="158"/>
      <c r="AP51" s="193"/>
      <c r="AQ51" s="194"/>
      <c r="AR51" s="195"/>
      <c r="AS51" s="50"/>
      <c r="AT51" s="51"/>
      <c r="AU51" s="51"/>
      <c r="AV51" s="46"/>
      <c r="AW51" s="47"/>
      <c r="AX51" s="1">
        <v>37</v>
      </c>
      <c r="AZ51" s="103" t="s">
        <v>225</v>
      </c>
      <c r="BA51" s="104" t="s">
        <v>265</v>
      </c>
      <c r="BB51" s="105">
        <f>ROUND(SUM($U$41:$W$43,IF(AND(ISERROR(VLOOKUP($F$46,$AZ$49:$BB$49,3,0)),ISERROR(VLOOKUP($F$47,$AZ$49:$BB$49,3,0))),0,$BB$49),IF(AND(ISERROR(VLOOKUP($F$46,$AZ$50:$BB$50,3,0)),ISERROR(VLOOKUP($F$47,$AZ$50:$BB$50,3,0))),0,$BB$50))*5/100,0)</f>
        <v>0</v>
      </c>
      <c r="BG51" s="8">
        <v>0.42708333333333298</v>
      </c>
      <c r="BL51" s="1" t="str">
        <f>A1&amp;BA54</f>
        <v>A26271</v>
      </c>
    </row>
    <row r="52" spans="1:64" ht="20.25" customHeight="1" x14ac:dyDescent="0.15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  <c r="L52" s="180" t="s">
        <v>66</v>
      </c>
      <c r="M52" s="182"/>
      <c r="N52" s="182"/>
      <c r="O52" s="196">
        <f>R8/10</f>
        <v>5003</v>
      </c>
      <c r="P52" s="197"/>
      <c r="Q52" s="197"/>
      <c r="R52" s="197"/>
      <c r="S52" s="198"/>
      <c r="T52" s="29" t="s">
        <v>67</v>
      </c>
      <c r="U52" s="185">
        <f>SUM(U38:W43)+SUMIF($F$44,$AZ$45,$U$44)+SUMIF($F$45,$AZ$45,$U$45)+SUMIF($F$44,$AZ$47,$U$44)+SUMIF($F$45,$AZ$47,$U$45)</f>
        <v>0</v>
      </c>
      <c r="V52" s="186"/>
      <c r="W52" s="187"/>
      <c r="X52" s="199"/>
      <c r="Y52" s="200"/>
      <c r="Z52" s="201"/>
      <c r="AA52" s="183"/>
      <c r="AB52" s="183"/>
      <c r="AC52" s="183"/>
      <c r="AD52" s="184" t="str">
        <f>IF(U52&gt;O52,U52-O52,"")</f>
        <v/>
      </c>
      <c r="AE52" s="184"/>
      <c r="AF52" s="184"/>
      <c r="AG52" s="185">
        <f>IF(U52&gt;O52,O52,U52)</f>
        <v>0</v>
      </c>
      <c r="AH52" s="186"/>
      <c r="AI52" s="187"/>
      <c r="AJ52" s="188"/>
      <c r="AK52" s="188"/>
      <c r="AL52" s="189">
        <f>SUM(AL38:AN51)</f>
        <v>0</v>
      </c>
      <c r="AM52" s="190"/>
      <c r="AN52" s="191"/>
      <c r="AO52" s="30"/>
      <c r="AP52" s="192">
        <f>SUM(AP38:AR51)</f>
        <v>0</v>
      </c>
      <c r="AQ52" s="192"/>
      <c r="AR52" s="192"/>
      <c r="AS52" s="170">
        <f>SUM(AS38:AU51)</f>
        <v>0</v>
      </c>
      <c r="AT52" s="171"/>
      <c r="AU52" s="172"/>
      <c r="AV52" s="173">
        <v>0</v>
      </c>
      <c r="AW52" s="174"/>
      <c r="AZ52" s="106"/>
      <c r="BA52" s="107"/>
      <c r="BB52" s="108"/>
      <c r="BG52" s="8">
        <v>0.4375</v>
      </c>
      <c r="BL52" s="1" t="str">
        <f>A1&amp;BA55</f>
        <v>A26272</v>
      </c>
    </row>
    <row r="53" spans="1:64" ht="15" customHeight="1" x14ac:dyDescent="0.15">
      <c r="A53" s="31" t="s">
        <v>68</v>
      </c>
      <c r="B53" s="32"/>
      <c r="C53" s="32"/>
      <c r="D53" s="32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5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 s="1">
        <v>38</v>
      </c>
      <c r="AZ53" s="109" t="s">
        <v>226</v>
      </c>
      <c r="BA53" s="110" t="s">
        <v>271</v>
      </c>
      <c r="BB53" s="111">
        <f>ROUND((BE26*137/1000),0)</f>
        <v>0</v>
      </c>
      <c r="BG53" s="8">
        <v>0.44791666666666702</v>
      </c>
      <c r="BL53" s="1" t="str">
        <f>A1&amp;BA56</f>
        <v>A26273</v>
      </c>
    </row>
    <row r="54" spans="1:64" ht="16.5" customHeight="1" x14ac:dyDescent="0.15">
      <c r="A54" s="175" t="s">
        <v>69</v>
      </c>
      <c r="B54" s="176"/>
      <c r="C54" s="176"/>
      <c r="D54" s="177"/>
      <c r="E54" s="159" t="s">
        <v>98</v>
      </c>
      <c r="F54" s="176"/>
      <c r="G54" s="176"/>
      <c r="H54" s="177"/>
      <c r="I54" s="175" t="s">
        <v>71</v>
      </c>
      <c r="J54" s="178"/>
      <c r="K54" s="179"/>
      <c r="L54" s="180" t="s">
        <v>99</v>
      </c>
      <c r="M54" s="181"/>
      <c r="N54" s="181"/>
      <c r="O54" s="181"/>
      <c r="P54" s="175" t="s">
        <v>69</v>
      </c>
      <c r="Q54" s="176"/>
      <c r="R54" s="176"/>
      <c r="S54" s="177"/>
      <c r="T54" s="180" t="s">
        <v>70</v>
      </c>
      <c r="U54" s="182"/>
      <c r="V54" s="182"/>
      <c r="W54" s="182"/>
      <c r="X54" s="175" t="s">
        <v>71</v>
      </c>
      <c r="Y54" s="176"/>
      <c r="Z54" s="177"/>
      <c r="AA54" s="180" t="s">
        <v>99</v>
      </c>
      <c r="AB54" s="181"/>
      <c r="AC54" s="181"/>
      <c r="AD54" s="181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 s="1">
        <v>39</v>
      </c>
      <c r="AZ54" s="109" t="s">
        <v>227</v>
      </c>
      <c r="BA54" s="110" t="s">
        <v>267</v>
      </c>
      <c r="BB54" s="111">
        <f>ROUND((BE26*100/1000),0)</f>
        <v>0</v>
      </c>
      <c r="BG54" s="8">
        <v>0.45833333333333298</v>
      </c>
      <c r="BL54" s="1" t="str">
        <f>A1&amp;BA57</f>
        <v>A26274</v>
      </c>
    </row>
    <row r="55" spans="1:64" ht="15.75" customHeight="1" x14ac:dyDescent="0.15">
      <c r="A55" s="36" t="s">
        <v>72</v>
      </c>
      <c r="B55" s="37"/>
      <c r="C55" s="37"/>
      <c r="D55" s="38"/>
      <c r="E55" s="39"/>
      <c r="F55" s="37"/>
      <c r="G55" s="37"/>
      <c r="H55" s="38"/>
      <c r="I55" s="39"/>
      <c r="J55" s="37"/>
      <c r="K55" s="38"/>
      <c r="L55" s="39"/>
      <c r="M55" s="37"/>
      <c r="N55" s="37"/>
      <c r="O55" s="38"/>
      <c r="P55" s="20" t="s">
        <v>73</v>
      </c>
      <c r="Q55" s="20"/>
      <c r="R55" s="39"/>
      <c r="S55" s="38"/>
      <c r="T55" s="39"/>
      <c r="U55" s="37"/>
      <c r="V55" s="37"/>
      <c r="W55" s="38"/>
      <c r="X55" s="39"/>
      <c r="Y55" s="37"/>
      <c r="Z55" s="38"/>
      <c r="AA55" s="39"/>
      <c r="AB55" s="37"/>
      <c r="AC55" s="37"/>
      <c r="AD55" s="38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 s="1">
        <v>40</v>
      </c>
      <c r="AZ55" s="109" t="s">
        <v>228</v>
      </c>
      <c r="BA55" s="110" t="s">
        <v>268</v>
      </c>
      <c r="BB55" s="111">
        <f>ROUND((BE26*55/1000),0)</f>
        <v>0</v>
      </c>
      <c r="BG55" s="8">
        <v>0.46875</v>
      </c>
    </row>
    <row r="56" spans="1:64" ht="15" customHeight="1" x14ac:dyDescent="0.15">
      <c r="A56" s="36" t="s">
        <v>74</v>
      </c>
      <c r="B56" s="37"/>
      <c r="C56" s="37"/>
      <c r="D56" s="38"/>
      <c r="E56" s="39"/>
      <c r="F56" s="37"/>
      <c r="G56" s="37"/>
      <c r="H56" s="38"/>
      <c r="I56" s="39"/>
      <c r="J56" s="37"/>
      <c r="K56" s="38"/>
      <c r="L56" s="39"/>
      <c r="M56" s="37"/>
      <c r="N56" s="37"/>
      <c r="O56" s="38"/>
      <c r="P56" s="40" t="s">
        <v>75</v>
      </c>
      <c r="Q56" s="20"/>
      <c r="R56" s="39"/>
      <c r="S56" s="38"/>
      <c r="T56" s="39"/>
      <c r="U56" s="37"/>
      <c r="V56" s="37"/>
      <c r="W56" s="38"/>
      <c r="X56" s="39"/>
      <c r="Y56" s="37"/>
      <c r="Z56" s="38"/>
      <c r="AA56" s="39"/>
      <c r="AB56" s="37"/>
      <c r="AC56" s="37"/>
      <c r="AD56" s="38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 s="1">
        <v>41</v>
      </c>
      <c r="AZ56" s="109" t="s">
        <v>229</v>
      </c>
      <c r="BA56" s="110" t="s">
        <v>269</v>
      </c>
      <c r="BB56" s="111">
        <f>ROUND(($BB$55*90/100),0)</f>
        <v>0</v>
      </c>
      <c r="BG56" s="8">
        <v>0.47916666666666702</v>
      </c>
    </row>
    <row r="57" spans="1:64" ht="15.75" customHeight="1" x14ac:dyDescent="0.15">
      <c r="A57" s="36" t="s">
        <v>72</v>
      </c>
      <c r="B57" s="37"/>
      <c r="C57" s="37"/>
      <c r="D57" s="38"/>
      <c r="E57" s="39"/>
      <c r="F57" s="37"/>
      <c r="G57" s="37"/>
      <c r="H57" s="38"/>
      <c r="I57" s="39"/>
      <c r="J57" s="37"/>
      <c r="K57" s="38"/>
      <c r="L57" s="39"/>
      <c r="M57" s="37"/>
      <c r="N57" s="37"/>
      <c r="O57" s="38"/>
      <c r="P57" s="20" t="s">
        <v>76</v>
      </c>
      <c r="Q57" s="20"/>
      <c r="R57" s="39"/>
      <c r="S57" s="38"/>
      <c r="T57" s="39"/>
      <c r="U57" s="37"/>
      <c r="V57" s="37"/>
      <c r="W57" s="38"/>
      <c r="X57" s="39"/>
      <c r="Y57" s="37"/>
      <c r="Z57" s="38"/>
      <c r="AA57" s="39"/>
      <c r="AB57" s="37"/>
      <c r="AC57" s="37"/>
      <c r="AD57" s="38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 s="1">
        <v>42</v>
      </c>
      <c r="AZ57" s="112" t="s">
        <v>266</v>
      </c>
      <c r="BA57" s="110" t="s">
        <v>270</v>
      </c>
      <c r="BB57" s="114">
        <f>ROUND(($BB$55*80/100),0)</f>
        <v>0</v>
      </c>
      <c r="BG57" s="8">
        <v>0.48958333333333298</v>
      </c>
    </row>
    <row r="58" spans="1:64" ht="15" customHeight="1" x14ac:dyDescent="0.15">
      <c r="A58" s="20" t="s">
        <v>77</v>
      </c>
      <c r="B58" s="4"/>
      <c r="C58" s="4"/>
      <c r="D58" s="4"/>
      <c r="E58" s="39"/>
      <c r="F58" s="37"/>
      <c r="G58" s="37"/>
      <c r="H58" s="38"/>
      <c r="I58" s="39"/>
      <c r="J58" s="37"/>
      <c r="K58" s="38"/>
      <c r="L58" s="39"/>
      <c r="M58" s="37"/>
      <c r="N58" s="37"/>
      <c r="O58" s="38"/>
      <c r="P58" s="20" t="s">
        <v>67</v>
      </c>
      <c r="Q58" s="36"/>
      <c r="R58" s="37"/>
      <c r="S58" s="38"/>
      <c r="T58" s="167"/>
      <c r="U58" s="168"/>
      <c r="V58" s="168"/>
      <c r="W58" s="168"/>
      <c r="X58" s="168"/>
      <c r="Y58" s="168"/>
      <c r="Z58" s="169"/>
      <c r="AA58" s="39"/>
      <c r="AB58" s="37"/>
      <c r="AC58" s="37"/>
      <c r="AD58" s="3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BG58" s="8">
        <v>0.5</v>
      </c>
    </row>
    <row r="59" spans="1:64" ht="15.75" customHeight="1" x14ac:dyDescent="0.15">
      <c r="A59" s="14" t="s">
        <v>78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BG59" s="8">
        <v>0.51041666666666696</v>
      </c>
    </row>
    <row r="60" spans="1:64" ht="17.25" customHeight="1" x14ac:dyDescent="0.15">
      <c r="A60" s="20" t="s">
        <v>79</v>
      </c>
      <c r="B60" s="4"/>
      <c r="C60" s="4"/>
      <c r="D60" s="4"/>
      <c r="E60" s="4"/>
      <c r="F60" s="36"/>
      <c r="G60" s="41" t="s">
        <v>80</v>
      </c>
      <c r="H60" s="37"/>
      <c r="I60" s="37"/>
      <c r="J60" s="37"/>
      <c r="K60" s="37"/>
      <c r="L60" s="37"/>
      <c r="M60" s="42"/>
      <c r="N60" s="20" t="s">
        <v>81</v>
      </c>
      <c r="O60" s="4"/>
      <c r="P60" s="4"/>
      <c r="Q60" s="4"/>
      <c r="R60" s="20"/>
      <c r="S60" s="20" t="s">
        <v>82</v>
      </c>
      <c r="T60" s="4"/>
      <c r="U60" s="4"/>
      <c r="V60" s="4"/>
      <c r="W60" s="20"/>
      <c r="X60" s="39"/>
      <c r="Y60" s="41" t="s">
        <v>83</v>
      </c>
      <c r="Z60" s="37"/>
      <c r="AA60" s="37"/>
      <c r="AB60" s="37"/>
      <c r="AC60" s="37"/>
      <c r="AD60" s="37"/>
      <c r="AE60" s="37"/>
      <c r="AF60" s="38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BG60" s="8">
        <v>0.52083333333333304</v>
      </c>
    </row>
    <row r="61" spans="1:64" ht="18" customHeight="1" x14ac:dyDescent="0.15">
      <c r="A61" s="43"/>
      <c r="B61" s="44"/>
      <c r="C61" s="44"/>
      <c r="D61" s="44"/>
      <c r="E61" s="45"/>
      <c r="F61" s="43"/>
      <c r="G61" s="44"/>
      <c r="H61" s="44"/>
      <c r="I61" s="44"/>
      <c r="J61" s="44"/>
      <c r="K61" s="44"/>
      <c r="L61" s="44"/>
      <c r="M61" s="45"/>
      <c r="N61" s="43"/>
      <c r="O61" s="44"/>
      <c r="P61" s="44"/>
      <c r="Q61" s="44"/>
      <c r="R61" s="45"/>
      <c r="S61" s="43"/>
      <c r="T61" s="44"/>
      <c r="U61" s="44"/>
      <c r="V61" s="44"/>
      <c r="W61" s="45"/>
      <c r="X61" s="43"/>
      <c r="Y61" s="44"/>
      <c r="Z61" s="44"/>
      <c r="AA61" s="44"/>
      <c r="AB61" s="44"/>
      <c r="AC61" s="44"/>
      <c r="AD61" s="44"/>
      <c r="AE61" s="44"/>
      <c r="AF61" s="45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BG61" s="8">
        <v>0.53125</v>
      </c>
    </row>
    <row r="62" spans="1:64" ht="17.25" customHeight="1" x14ac:dyDescent="0.15">
      <c r="A62" s="52" t="s">
        <v>51</v>
      </c>
      <c r="B62" s="202" t="s">
        <v>52</v>
      </c>
      <c r="C62" s="203"/>
      <c r="D62" s="203"/>
      <c r="E62" s="204"/>
      <c r="F62" s="202" t="s">
        <v>53</v>
      </c>
      <c r="G62" s="203"/>
      <c r="H62" s="203"/>
      <c r="I62" s="203"/>
      <c r="J62" s="203"/>
      <c r="K62" s="204"/>
      <c r="L62" s="159" t="s">
        <v>54</v>
      </c>
      <c r="M62" s="161"/>
      <c r="N62" s="160"/>
      <c r="O62" s="52" t="s">
        <v>84</v>
      </c>
      <c r="P62" s="53"/>
      <c r="Q62" s="162" t="s">
        <v>85</v>
      </c>
      <c r="R62" s="165"/>
      <c r="S62" s="166"/>
      <c r="T62" s="54" t="s">
        <v>86</v>
      </c>
      <c r="U62" s="159" t="s">
        <v>87</v>
      </c>
      <c r="V62" s="161"/>
      <c r="W62" s="160"/>
      <c r="X62" s="162" t="s">
        <v>88</v>
      </c>
      <c r="Y62" s="165"/>
      <c r="Z62" s="166"/>
      <c r="AA62" s="159" t="s">
        <v>89</v>
      </c>
      <c r="AB62" s="161"/>
      <c r="AC62" s="160"/>
      <c r="AD62" s="162" t="s">
        <v>90</v>
      </c>
      <c r="AE62" s="163"/>
      <c r="AF62" s="164"/>
      <c r="AG62" s="162" t="s">
        <v>91</v>
      </c>
      <c r="AH62" s="165"/>
      <c r="AI62" s="166"/>
      <c r="AJ62" s="162" t="s">
        <v>92</v>
      </c>
      <c r="AK62" s="164"/>
      <c r="AL62" s="162" t="s">
        <v>93</v>
      </c>
      <c r="AM62" s="163"/>
      <c r="AN62" s="164"/>
      <c r="AO62" s="162" t="s">
        <v>94</v>
      </c>
      <c r="AP62" s="165"/>
      <c r="AQ62" s="166"/>
      <c r="AR62" s="159" t="s">
        <v>95</v>
      </c>
      <c r="AS62" s="161"/>
      <c r="AT62" s="161"/>
      <c r="AU62" s="160"/>
      <c r="AV62" s="159" t="s">
        <v>65</v>
      </c>
      <c r="AW62" s="160"/>
      <c r="BG62" s="8">
        <v>0.54166666666666696</v>
      </c>
    </row>
    <row r="63" spans="1:64" ht="18" customHeight="1" x14ac:dyDescent="0.15">
      <c r="A63" s="39"/>
      <c r="B63" s="39"/>
      <c r="C63" s="37"/>
      <c r="D63" s="37"/>
      <c r="E63" s="38"/>
      <c r="F63" s="37"/>
      <c r="G63" s="37"/>
      <c r="H63" s="37"/>
      <c r="I63" s="37"/>
      <c r="J63" s="37"/>
      <c r="K63" s="38"/>
      <c r="L63" s="39"/>
      <c r="M63" s="37"/>
      <c r="N63" s="38"/>
      <c r="O63" s="39"/>
      <c r="P63" s="38"/>
      <c r="Q63" s="39"/>
      <c r="R63" s="37"/>
      <c r="S63" s="38"/>
      <c r="T63" s="37"/>
      <c r="U63" s="39"/>
      <c r="V63" s="37"/>
      <c r="W63" s="38"/>
      <c r="X63" s="39"/>
      <c r="Y63" s="37"/>
      <c r="Z63" s="38"/>
      <c r="AA63" s="39"/>
      <c r="AB63" s="37"/>
      <c r="AC63" s="38"/>
      <c r="AD63" s="39"/>
      <c r="AE63" s="37"/>
      <c r="AF63" s="38"/>
      <c r="AG63" s="39"/>
      <c r="AH63" s="37"/>
      <c r="AI63" s="38"/>
      <c r="AJ63" s="39"/>
      <c r="AK63" s="38"/>
      <c r="AL63" s="39"/>
      <c r="AM63" s="37"/>
      <c r="AN63" s="38"/>
      <c r="AO63" s="39"/>
      <c r="AP63" s="37"/>
      <c r="AQ63" s="38"/>
      <c r="AR63" s="39"/>
      <c r="AS63" s="37"/>
      <c r="AT63" s="37"/>
      <c r="AU63" s="37"/>
      <c r="AV63" s="37"/>
      <c r="AW63" s="38"/>
      <c r="BG63" s="8">
        <v>0.55208333333333304</v>
      </c>
    </row>
    <row r="64" spans="1:64" ht="18" customHeight="1" x14ac:dyDescent="0.15">
      <c r="A64" s="39"/>
      <c r="B64" s="39"/>
      <c r="C64" s="37"/>
      <c r="D64" s="37"/>
      <c r="E64" s="38"/>
      <c r="F64" s="37"/>
      <c r="G64" s="37"/>
      <c r="H64" s="37"/>
      <c r="I64" s="37"/>
      <c r="J64" s="37"/>
      <c r="K64" s="38"/>
      <c r="L64" s="39"/>
      <c r="M64" s="37"/>
      <c r="N64" s="38"/>
      <c r="O64" s="39"/>
      <c r="P64" s="38"/>
      <c r="Q64" s="39"/>
      <c r="R64" s="37"/>
      <c r="S64" s="38"/>
      <c r="T64" s="37"/>
      <c r="U64" s="39"/>
      <c r="V64" s="37"/>
      <c r="W64" s="38"/>
      <c r="X64" s="39"/>
      <c r="Y64" s="37"/>
      <c r="Z64" s="38"/>
      <c r="AA64" s="39"/>
      <c r="AB64" s="37"/>
      <c r="AC64" s="38"/>
      <c r="AD64" s="39"/>
      <c r="AE64" s="37"/>
      <c r="AF64" s="38"/>
      <c r="AG64" s="39"/>
      <c r="AH64" s="37"/>
      <c r="AI64" s="38"/>
      <c r="AJ64" s="39"/>
      <c r="AK64" s="38"/>
      <c r="AL64" s="39"/>
      <c r="AM64" s="37"/>
      <c r="AN64" s="38"/>
      <c r="AO64" s="39"/>
      <c r="AP64" s="37"/>
      <c r="AQ64" s="38"/>
      <c r="AR64" s="39"/>
      <c r="AS64" s="37"/>
      <c r="AT64" s="37"/>
      <c r="AU64" s="37"/>
      <c r="AV64" s="37"/>
      <c r="AW64" s="38"/>
      <c r="BG64" s="8">
        <v>0.5625</v>
      </c>
    </row>
    <row r="65" spans="59:59" ht="15.75" customHeight="1" x14ac:dyDescent="0.15">
      <c r="BG65" s="8">
        <v>0.57291666666666696</v>
      </c>
    </row>
    <row r="66" spans="59:59" ht="15" customHeight="1" x14ac:dyDescent="0.15">
      <c r="BG66" s="8">
        <v>0.58333333333333304</v>
      </c>
    </row>
    <row r="67" spans="59:59" ht="14.25" customHeight="1" x14ac:dyDescent="0.15">
      <c r="BG67" s="8">
        <v>0.59375</v>
      </c>
    </row>
    <row r="68" spans="59:59" ht="15" customHeight="1" x14ac:dyDescent="0.15">
      <c r="BG68" s="8">
        <v>0.60416666666666696</v>
      </c>
    </row>
    <row r="69" spans="59:59" ht="14.25" customHeight="1" x14ac:dyDescent="0.15">
      <c r="BG69" s="8">
        <v>0.61458333333333304</v>
      </c>
    </row>
    <row r="70" spans="59:59" ht="16.5" customHeight="1" x14ac:dyDescent="0.15">
      <c r="BG70" s="8">
        <v>0.625</v>
      </c>
    </row>
    <row r="71" spans="59:59" ht="17.25" customHeight="1" x14ac:dyDescent="0.15">
      <c r="BG71" s="8">
        <v>0.63541666666666696</v>
      </c>
    </row>
    <row r="72" spans="59:59" ht="17.25" customHeight="1" x14ac:dyDescent="0.15">
      <c r="BG72" s="8">
        <v>0.64583333333333304</v>
      </c>
    </row>
    <row r="73" spans="59:59" ht="17.25" customHeight="1" x14ac:dyDescent="0.15">
      <c r="BG73" s="8">
        <v>0.65625</v>
      </c>
    </row>
    <row r="74" spans="59:59" ht="18" customHeight="1" x14ac:dyDescent="0.15">
      <c r="BG74" s="8">
        <v>0.66666666666666696</v>
      </c>
    </row>
    <row r="75" spans="59:59" ht="16.5" customHeight="1" x14ac:dyDescent="0.15">
      <c r="BG75" s="8">
        <v>0.67708333333333304</v>
      </c>
    </row>
    <row r="76" spans="59:59" ht="18" customHeight="1" x14ac:dyDescent="0.15">
      <c r="BG76" s="8">
        <v>0.6875</v>
      </c>
    </row>
    <row r="77" spans="59:59" ht="17.25" customHeight="1" x14ac:dyDescent="0.15">
      <c r="BG77" s="8">
        <v>0.69791666666666696</v>
      </c>
    </row>
    <row r="78" spans="59:59" ht="15.75" customHeight="1" x14ac:dyDescent="0.15">
      <c r="BG78" s="8">
        <v>0.70833333333333304</v>
      </c>
    </row>
    <row r="79" spans="59:59" x14ac:dyDescent="0.15">
      <c r="BG79" s="8">
        <v>0.71875</v>
      </c>
    </row>
    <row r="80" spans="59:59" x14ac:dyDescent="0.15">
      <c r="BG80" s="8">
        <v>0.72916666666666696</v>
      </c>
    </row>
    <row r="81" spans="59:59" x14ac:dyDescent="0.15">
      <c r="BG81" s="8">
        <v>0.73958333333333304</v>
      </c>
    </row>
    <row r="82" spans="59:59" x14ac:dyDescent="0.15">
      <c r="BG82" s="8">
        <v>0.75</v>
      </c>
    </row>
    <row r="83" spans="59:59" x14ac:dyDescent="0.15">
      <c r="BG83" s="8">
        <v>0.76041666666666696</v>
      </c>
    </row>
    <row r="84" spans="59:59" x14ac:dyDescent="0.15">
      <c r="BG84" s="8">
        <v>0.77083333333333304</v>
      </c>
    </row>
    <row r="85" spans="59:59" x14ac:dyDescent="0.15">
      <c r="BG85" s="8">
        <v>0.78125</v>
      </c>
    </row>
    <row r="86" spans="59:59" x14ac:dyDescent="0.15">
      <c r="BG86" s="8">
        <v>0.79166666666666696</v>
      </c>
    </row>
    <row r="87" spans="59:59" x14ac:dyDescent="0.15">
      <c r="BG87" s="8">
        <v>0.80208333333333304</v>
      </c>
    </row>
    <row r="88" spans="59:59" x14ac:dyDescent="0.15">
      <c r="BG88" s="8">
        <v>0.8125</v>
      </c>
    </row>
    <row r="89" spans="59:59" x14ac:dyDescent="0.15">
      <c r="BG89" s="8">
        <v>0.82291666666666696</v>
      </c>
    </row>
    <row r="90" spans="59:59" x14ac:dyDescent="0.15">
      <c r="BG90" s="8">
        <v>0.83333333333333304</v>
      </c>
    </row>
    <row r="91" spans="59:59" x14ac:dyDescent="0.15">
      <c r="BG91" s="8">
        <v>0.84375</v>
      </c>
    </row>
    <row r="92" spans="59:59" x14ac:dyDescent="0.15">
      <c r="BG92" s="8">
        <v>0.85416666666666696</v>
      </c>
    </row>
    <row r="93" spans="59:59" x14ac:dyDescent="0.15">
      <c r="BG93" s="8">
        <v>0.86458333333333304</v>
      </c>
    </row>
    <row r="94" spans="59:59" x14ac:dyDescent="0.15">
      <c r="BG94" s="8">
        <v>0.875</v>
      </c>
    </row>
    <row r="95" spans="59:59" x14ac:dyDescent="0.15">
      <c r="BG95" s="8">
        <v>0.88541666666666696</v>
      </c>
    </row>
    <row r="96" spans="59:59" x14ac:dyDescent="0.15">
      <c r="BG96" s="8">
        <v>0.89583333333333304</v>
      </c>
    </row>
    <row r="97" spans="59:59" x14ac:dyDescent="0.15">
      <c r="BG97" s="8">
        <v>0.90625</v>
      </c>
    </row>
    <row r="98" spans="59:59" x14ac:dyDescent="0.15">
      <c r="BG98" s="8">
        <v>0.91666666666666696</v>
      </c>
    </row>
    <row r="99" spans="59:59" x14ac:dyDescent="0.15">
      <c r="BG99" s="8">
        <v>0.92708333333333304</v>
      </c>
    </row>
    <row r="100" spans="59:59" x14ac:dyDescent="0.15">
      <c r="BG100" s="8">
        <v>0.9375</v>
      </c>
    </row>
    <row r="101" spans="59:59" x14ac:dyDescent="0.15">
      <c r="BG101" s="8">
        <v>0.94791666666666696</v>
      </c>
    </row>
    <row r="102" spans="59:59" x14ac:dyDescent="0.15">
      <c r="BG102" s="8">
        <v>0.95833333333333304</v>
      </c>
    </row>
    <row r="103" spans="59:59" x14ac:dyDescent="0.15">
      <c r="BG103" s="8">
        <v>0.96875</v>
      </c>
    </row>
    <row r="104" spans="59:59" x14ac:dyDescent="0.15">
      <c r="BG104" s="8">
        <v>0.97916666666666696</v>
      </c>
    </row>
    <row r="105" spans="59:59" x14ac:dyDescent="0.15">
      <c r="BG105" s="8">
        <v>0.98958333333333304</v>
      </c>
    </row>
    <row r="439" spans="47:47" x14ac:dyDescent="0.15">
      <c r="AU439" s="2"/>
    </row>
    <row r="440" spans="47:47" x14ac:dyDescent="0.15">
      <c r="AU440" s="2"/>
    </row>
    <row r="441" spans="47:47" x14ac:dyDescent="0.15">
      <c r="AU441" s="2"/>
    </row>
    <row r="442" spans="47:47" x14ac:dyDescent="0.15">
      <c r="AU442" s="2"/>
    </row>
    <row r="443" spans="47:47" x14ac:dyDescent="0.15">
      <c r="AU443" s="2"/>
    </row>
    <row r="444" spans="47:47" x14ac:dyDescent="0.15">
      <c r="AU444" s="2"/>
    </row>
    <row r="445" spans="47:47" x14ac:dyDescent="0.15">
      <c r="AU445" s="2"/>
    </row>
    <row r="446" spans="47:47" x14ac:dyDescent="0.15">
      <c r="AU446" s="2"/>
    </row>
    <row r="447" spans="47:47" x14ac:dyDescent="0.15">
      <c r="AU447" s="2"/>
    </row>
    <row r="448" spans="47:47" x14ac:dyDescent="0.15">
      <c r="AU448" s="2"/>
    </row>
    <row r="449" spans="47:47" x14ac:dyDescent="0.15">
      <c r="AU449" s="2"/>
    </row>
    <row r="450" spans="47:47" x14ac:dyDescent="0.15">
      <c r="AU450" s="2"/>
    </row>
    <row r="451" spans="47:47" x14ac:dyDescent="0.15">
      <c r="AU451" s="2"/>
    </row>
    <row r="452" spans="47:47" x14ac:dyDescent="0.15">
      <c r="AU452" s="2"/>
    </row>
    <row r="453" spans="47:47" x14ac:dyDescent="0.15">
      <c r="AU453" s="2"/>
    </row>
    <row r="454" spans="47:47" x14ac:dyDescent="0.15">
      <c r="AU454" s="2"/>
    </row>
    <row r="455" spans="47:47" x14ac:dyDescent="0.15">
      <c r="AU455" s="2"/>
    </row>
    <row r="456" spans="47:47" x14ac:dyDescent="0.15">
      <c r="AU456" s="2"/>
    </row>
    <row r="457" spans="47:47" x14ac:dyDescent="0.15">
      <c r="AU457" s="2"/>
    </row>
    <row r="458" spans="47:47" x14ac:dyDescent="0.15">
      <c r="AU458" s="2"/>
    </row>
    <row r="459" spans="47:47" x14ac:dyDescent="0.15">
      <c r="AU459" s="2"/>
    </row>
    <row r="460" spans="47:47" x14ac:dyDescent="0.15">
      <c r="AU460" s="2"/>
    </row>
    <row r="461" spans="47:47" x14ac:dyDescent="0.15">
      <c r="AU461" s="2"/>
    </row>
    <row r="462" spans="47:47" x14ac:dyDescent="0.15">
      <c r="AU462" s="2"/>
    </row>
    <row r="463" spans="47:47" x14ac:dyDescent="0.15">
      <c r="AU463" s="2"/>
    </row>
    <row r="464" spans="47:47" x14ac:dyDescent="0.15">
      <c r="AU464" s="2"/>
    </row>
    <row r="465" spans="47:47" x14ac:dyDescent="0.15">
      <c r="AU465" s="2"/>
    </row>
    <row r="466" spans="47:47" x14ac:dyDescent="0.15">
      <c r="AU466" s="2"/>
    </row>
    <row r="467" spans="47:47" x14ac:dyDescent="0.15">
      <c r="AU467" s="2"/>
    </row>
    <row r="468" spans="47:47" x14ac:dyDescent="0.15">
      <c r="AU468" s="2"/>
    </row>
    <row r="469" spans="47:47" x14ac:dyDescent="0.15">
      <c r="AU469" s="2"/>
    </row>
    <row r="470" spans="47:47" x14ac:dyDescent="0.15">
      <c r="AU470" s="2"/>
    </row>
    <row r="471" spans="47:47" x14ac:dyDescent="0.15">
      <c r="AU471" s="2"/>
    </row>
    <row r="472" spans="47:47" x14ac:dyDescent="0.15">
      <c r="AU472" s="2"/>
    </row>
    <row r="473" spans="47:47" x14ac:dyDescent="0.15">
      <c r="AU473" s="2"/>
    </row>
    <row r="474" spans="47:47" x14ac:dyDescent="0.15">
      <c r="AU474" s="2"/>
    </row>
    <row r="475" spans="47:47" x14ac:dyDescent="0.15">
      <c r="AU475" s="2"/>
    </row>
    <row r="476" spans="47:47" x14ac:dyDescent="0.15">
      <c r="AU476" s="2"/>
    </row>
    <row r="477" spans="47:47" x14ac:dyDescent="0.15">
      <c r="AU477" s="2"/>
    </row>
    <row r="478" spans="47:47" x14ac:dyDescent="0.15">
      <c r="AU478" s="2"/>
    </row>
    <row r="479" spans="47:47" x14ac:dyDescent="0.15">
      <c r="AU479" s="2"/>
    </row>
    <row r="480" spans="47:47" x14ac:dyDescent="0.15">
      <c r="AU480" s="2"/>
    </row>
    <row r="481" spans="47:47" x14ac:dyDescent="0.15">
      <c r="AU481" s="2"/>
    </row>
    <row r="482" spans="47:47" x14ac:dyDescent="0.15">
      <c r="AU482" s="2"/>
    </row>
    <row r="483" spans="47:47" x14ac:dyDescent="0.15">
      <c r="AU483" s="2"/>
    </row>
    <row r="484" spans="47:47" x14ac:dyDescent="0.15">
      <c r="AU484" s="2"/>
    </row>
    <row r="485" spans="47:47" x14ac:dyDescent="0.15">
      <c r="AU485" s="2"/>
    </row>
    <row r="486" spans="47:47" x14ac:dyDescent="0.15">
      <c r="AU486" s="2"/>
    </row>
    <row r="487" spans="47:47" x14ac:dyDescent="0.15">
      <c r="AU487" s="2"/>
    </row>
    <row r="488" spans="47:47" x14ac:dyDescent="0.15">
      <c r="AU488" s="2"/>
    </row>
    <row r="489" spans="47:47" x14ac:dyDescent="0.15">
      <c r="AU489" s="2"/>
    </row>
    <row r="490" spans="47:47" x14ac:dyDescent="0.15">
      <c r="AU490" s="2"/>
    </row>
    <row r="491" spans="47:47" x14ac:dyDescent="0.15">
      <c r="AU491" s="2"/>
    </row>
    <row r="492" spans="47:47" x14ac:dyDescent="0.15">
      <c r="AU492" s="2"/>
    </row>
    <row r="493" spans="47:47" x14ac:dyDescent="0.15">
      <c r="AU493" s="2"/>
    </row>
    <row r="494" spans="47:47" x14ac:dyDescent="0.15">
      <c r="AU494" s="2"/>
    </row>
    <row r="495" spans="47:47" x14ac:dyDescent="0.15">
      <c r="AU495" s="2"/>
    </row>
    <row r="496" spans="47:47" x14ac:dyDescent="0.15">
      <c r="AU496" s="2"/>
    </row>
    <row r="497" spans="47:47" x14ac:dyDescent="0.15">
      <c r="AU497" s="2"/>
    </row>
    <row r="498" spans="47:47" x14ac:dyDescent="0.15">
      <c r="AU498" s="2"/>
    </row>
    <row r="499" spans="47:47" x14ac:dyDescent="0.15">
      <c r="AU499" s="2"/>
    </row>
    <row r="500" spans="47:47" x14ac:dyDescent="0.15">
      <c r="AU500" s="2"/>
    </row>
    <row r="501" spans="47:47" x14ac:dyDescent="0.15">
      <c r="AU501" s="2"/>
    </row>
    <row r="502" spans="47:47" x14ac:dyDescent="0.15">
      <c r="AU502" s="2"/>
    </row>
    <row r="503" spans="47:47" x14ac:dyDescent="0.15">
      <c r="AU503" s="2"/>
    </row>
    <row r="504" spans="47:47" x14ac:dyDescent="0.15">
      <c r="AU504" s="2"/>
    </row>
    <row r="505" spans="47:47" x14ac:dyDescent="0.15">
      <c r="AU505" s="2"/>
    </row>
    <row r="506" spans="47:47" x14ac:dyDescent="0.15">
      <c r="AU506" s="2"/>
    </row>
    <row r="507" spans="47:47" x14ac:dyDescent="0.15">
      <c r="AU507" s="2"/>
    </row>
    <row r="508" spans="47:47" x14ac:dyDescent="0.15">
      <c r="AU508" s="2"/>
    </row>
    <row r="509" spans="47:47" x14ac:dyDescent="0.15">
      <c r="AU509" s="2"/>
    </row>
    <row r="510" spans="47:47" x14ac:dyDescent="0.15">
      <c r="AU510" s="2"/>
    </row>
    <row r="511" spans="47:47" x14ac:dyDescent="0.15">
      <c r="AU511" s="2"/>
    </row>
    <row r="512" spans="47:47" x14ac:dyDescent="0.15">
      <c r="AU512" s="2"/>
    </row>
    <row r="513" spans="47:47" x14ac:dyDescent="0.15">
      <c r="AU513" s="2"/>
    </row>
    <row r="514" spans="47:47" x14ac:dyDescent="0.15">
      <c r="AU514" s="2"/>
    </row>
    <row r="515" spans="47:47" x14ac:dyDescent="0.15">
      <c r="AU515" s="2"/>
    </row>
    <row r="516" spans="47:47" x14ac:dyDescent="0.15">
      <c r="AU516" s="2"/>
    </row>
    <row r="517" spans="47:47" x14ac:dyDescent="0.15">
      <c r="AU517" s="2"/>
    </row>
    <row r="518" spans="47:47" x14ac:dyDescent="0.15">
      <c r="AU518" s="2"/>
    </row>
    <row r="519" spans="47:47" x14ac:dyDescent="0.15">
      <c r="AU519" s="2"/>
    </row>
    <row r="520" spans="47:47" x14ac:dyDescent="0.15">
      <c r="AU520" s="2"/>
    </row>
    <row r="521" spans="47:47" x14ac:dyDescent="0.15">
      <c r="AU521" s="2"/>
    </row>
    <row r="522" spans="47:47" x14ac:dyDescent="0.15">
      <c r="AU522" s="2"/>
    </row>
    <row r="523" spans="47:47" x14ac:dyDescent="0.15">
      <c r="AU523" s="2"/>
    </row>
    <row r="524" spans="47:47" x14ac:dyDescent="0.15">
      <c r="AU524" s="2"/>
    </row>
    <row r="525" spans="47:47" x14ac:dyDescent="0.15">
      <c r="AU525" s="2"/>
    </row>
    <row r="526" spans="47:47" x14ac:dyDescent="0.15">
      <c r="AU526" s="2"/>
    </row>
    <row r="527" spans="47:47" x14ac:dyDescent="0.15">
      <c r="AU527" s="2"/>
    </row>
    <row r="528" spans="47:47" x14ac:dyDescent="0.15">
      <c r="AU528" s="2"/>
    </row>
    <row r="529" spans="47:47" x14ac:dyDescent="0.15">
      <c r="AU529" s="2"/>
    </row>
    <row r="530" spans="47:47" x14ac:dyDescent="0.15">
      <c r="AU530" s="2"/>
    </row>
    <row r="531" spans="47:47" x14ac:dyDescent="0.15">
      <c r="AU531" s="2"/>
    </row>
    <row r="532" spans="47:47" x14ac:dyDescent="0.15">
      <c r="AU532" s="2"/>
    </row>
    <row r="533" spans="47:47" x14ac:dyDescent="0.15">
      <c r="AU533" s="2"/>
    </row>
    <row r="534" spans="47:47" x14ac:dyDescent="0.15">
      <c r="AU534" s="2"/>
    </row>
    <row r="535" spans="47:47" x14ac:dyDescent="0.15">
      <c r="AU535" s="2"/>
    </row>
    <row r="536" spans="47:47" x14ac:dyDescent="0.15">
      <c r="AU536" s="2"/>
    </row>
    <row r="537" spans="47:47" x14ac:dyDescent="0.15">
      <c r="AU537" s="2"/>
    </row>
    <row r="538" spans="47:47" x14ac:dyDescent="0.15">
      <c r="AU538" s="2"/>
    </row>
    <row r="539" spans="47:47" x14ac:dyDescent="0.15">
      <c r="AU539" s="2"/>
    </row>
    <row r="540" spans="47:47" x14ac:dyDescent="0.15">
      <c r="AU540" s="2"/>
    </row>
    <row r="541" spans="47:47" x14ac:dyDescent="0.15">
      <c r="AU541" s="2"/>
    </row>
    <row r="542" spans="47:47" x14ac:dyDescent="0.15">
      <c r="AU542" s="2"/>
    </row>
    <row r="543" spans="47:47" x14ac:dyDescent="0.15">
      <c r="AU543" s="2"/>
    </row>
    <row r="544" spans="47:47" x14ac:dyDescent="0.15">
      <c r="AU544" s="2"/>
    </row>
    <row r="545" spans="47:47" x14ac:dyDescent="0.15">
      <c r="AU545" s="2"/>
    </row>
    <row r="546" spans="47:47" x14ac:dyDescent="0.15">
      <c r="AU546" s="2"/>
    </row>
    <row r="547" spans="47:47" x14ac:dyDescent="0.15">
      <c r="AU547" s="2"/>
    </row>
    <row r="548" spans="47:47" x14ac:dyDescent="0.15">
      <c r="AU548" s="2"/>
    </row>
    <row r="549" spans="47:47" x14ac:dyDescent="0.15">
      <c r="AU549" s="2"/>
    </row>
    <row r="550" spans="47:47" x14ac:dyDescent="0.15">
      <c r="AU550" s="2"/>
    </row>
    <row r="551" spans="47:47" x14ac:dyDescent="0.15">
      <c r="AU551" s="2"/>
    </row>
    <row r="552" spans="47:47" x14ac:dyDescent="0.15">
      <c r="AU552" s="2"/>
    </row>
    <row r="553" spans="47:47" x14ac:dyDescent="0.15">
      <c r="AU553" s="2"/>
    </row>
    <row r="554" spans="47:47" x14ac:dyDescent="0.15">
      <c r="AU554" s="2"/>
    </row>
    <row r="555" spans="47:47" x14ac:dyDescent="0.15">
      <c r="AU555" s="2"/>
    </row>
    <row r="556" spans="47:47" x14ac:dyDescent="0.15">
      <c r="AU556" s="2"/>
    </row>
    <row r="557" spans="47:47" x14ac:dyDescent="0.15">
      <c r="AU557" s="2"/>
    </row>
    <row r="558" spans="47:47" x14ac:dyDescent="0.15">
      <c r="AU558" s="2"/>
    </row>
    <row r="559" spans="47:47" x14ac:dyDescent="0.15">
      <c r="AU559" s="2"/>
    </row>
    <row r="560" spans="47:47" x14ac:dyDescent="0.15">
      <c r="AU560" s="2"/>
    </row>
    <row r="561" spans="47:47" x14ac:dyDescent="0.15">
      <c r="AU561" s="2"/>
    </row>
    <row r="562" spans="47:47" x14ac:dyDescent="0.15">
      <c r="AU562" s="2"/>
    </row>
    <row r="563" spans="47:47" x14ac:dyDescent="0.15">
      <c r="AU563" s="2"/>
    </row>
    <row r="564" spans="47:47" x14ac:dyDescent="0.15">
      <c r="AU564" s="2"/>
    </row>
    <row r="565" spans="47:47" x14ac:dyDescent="0.15">
      <c r="AU565" s="2"/>
    </row>
    <row r="566" spans="47:47" x14ac:dyDescent="0.15">
      <c r="AU566" s="2"/>
    </row>
    <row r="567" spans="47:47" x14ac:dyDescent="0.15">
      <c r="AU567" s="2"/>
    </row>
    <row r="568" spans="47:47" x14ac:dyDescent="0.15">
      <c r="AU568" s="2"/>
    </row>
    <row r="569" spans="47:47" x14ac:dyDescent="0.15">
      <c r="AU569" s="2"/>
    </row>
    <row r="570" spans="47:47" x14ac:dyDescent="0.15">
      <c r="AU570" s="2"/>
    </row>
    <row r="571" spans="47:47" x14ac:dyDescent="0.15">
      <c r="AU571" s="2"/>
    </row>
    <row r="572" spans="47:47" x14ac:dyDescent="0.15">
      <c r="AU572" s="2"/>
    </row>
    <row r="573" spans="47:47" x14ac:dyDescent="0.15">
      <c r="AU573" s="2"/>
    </row>
    <row r="574" spans="47:47" x14ac:dyDescent="0.15">
      <c r="AU574" s="2"/>
    </row>
    <row r="575" spans="47:47" x14ac:dyDescent="0.15">
      <c r="AU575" s="2"/>
    </row>
    <row r="576" spans="47:47" x14ac:dyDescent="0.15">
      <c r="AU576" s="2"/>
    </row>
    <row r="577" spans="47:47" x14ac:dyDescent="0.15">
      <c r="AU577" s="2"/>
    </row>
    <row r="578" spans="47:47" x14ac:dyDescent="0.15">
      <c r="AU578" s="2"/>
    </row>
    <row r="579" spans="47:47" x14ac:dyDescent="0.15">
      <c r="AU579" s="2"/>
    </row>
    <row r="580" spans="47:47" x14ac:dyDescent="0.15">
      <c r="AU580" s="2"/>
    </row>
    <row r="581" spans="47:47" x14ac:dyDescent="0.15">
      <c r="AU581" s="2"/>
    </row>
    <row r="582" spans="47:47" x14ac:dyDescent="0.15">
      <c r="AU582" s="2"/>
    </row>
    <row r="583" spans="47:47" x14ac:dyDescent="0.15">
      <c r="AU583" s="2"/>
    </row>
    <row r="584" spans="47:47" x14ac:dyDescent="0.15">
      <c r="AU584" s="2"/>
    </row>
    <row r="585" spans="47:47" x14ac:dyDescent="0.15">
      <c r="AU585" s="2"/>
    </row>
    <row r="586" spans="47:47" x14ac:dyDescent="0.15">
      <c r="AU586" s="2"/>
    </row>
    <row r="587" spans="47:47" x14ac:dyDescent="0.15">
      <c r="AU587" s="2"/>
    </row>
    <row r="588" spans="47:47" x14ac:dyDescent="0.15">
      <c r="AU588" s="2"/>
    </row>
    <row r="589" spans="47:47" x14ac:dyDescent="0.15">
      <c r="AU589" s="2"/>
    </row>
    <row r="590" spans="47:47" x14ac:dyDescent="0.15">
      <c r="AU590" s="2"/>
    </row>
    <row r="591" spans="47:47" x14ac:dyDescent="0.15">
      <c r="AU591" s="2"/>
    </row>
    <row r="592" spans="47:47" x14ac:dyDescent="0.15">
      <c r="AU592" s="2"/>
    </row>
    <row r="593" spans="47:47" x14ac:dyDescent="0.15">
      <c r="AU593" s="2"/>
    </row>
    <row r="594" spans="47:47" x14ac:dyDescent="0.15">
      <c r="AU594" s="2"/>
    </row>
    <row r="595" spans="47:47" x14ac:dyDescent="0.15">
      <c r="AU595" s="2"/>
    </row>
    <row r="596" spans="47:47" x14ac:dyDescent="0.15">
      <c r="AU596" s="2"/>
    </row>
    <row r="597" spans="47:47" x14ac:dyDescent="0.15">
      <c r="AU597" s="2"/>
    </row>
    <row r="598" spans="47:47" x14ac:dyDescent="0.15">
      <c r="AU598" s="2"/>
    </row>
    <row r="599" spans="47:47" x14ac:dyDescent="0.15">
      <c r="AU599" s="2"/>
    </row>
    <row r="600" spans="47:47" x14ac:dyDescent="0.15">
      <c r="AU600" s="2"/>
    </row>
    <row r="601" spans="47:47" x14ac:dyDescent="0.15">
      <c r="AU601" s="2"/>
    </row>
    <row r="602" spans="47:47" x14ac:dyDescent="0.15">
      <c r="AU602" s="2"/>
    </row>
    <row r="603" spans="47:47" x14ac:dyDescent="0.15">
      <c r="AU603" s="2"/>
    </row>
    <row r="604" spans="47:47" x14ac:dyDescent="0.15">
      <c r="AU604" s="2"/>
    </row>
    <row r="605" spans="47:47" x14ac:dyDescent="0.15">
      <c r="AU605" s="2"/>
    </row>
    <row r="606" spans="47:47" x14ac:dyDescent="0.15">
      <c r="AU606" s="2"/>
    </row>
    <row r="607" spans="47:47" x14ac:dyDescent="0.15">
      <c r="AU607" s="2"/>
    </row>
    <row r="608" spans="47:47" x14ac:dyDescent="0.15">
      <c r="AU608" s="2"/>
    </row>
    <row r="609" spans="47:47" x14ac:dyDescent="0.15">
      <c r="AU609" s="2"/>
    </row>
    <row r="610" spans="47:47" x14ac:dyDescent="0.15">
      <c r="AU610" s="2"/>
    </row>
    <row r="611" spans="47:47" x14ac:dyDescent="0.15">
      <c r="AU611" s="2"/>
    </row>
    <row r="612" spans="47:47" x14ac:dyDescent="0.15">
      <c r="AU612" s="2"/>
    </row>
    <row r="613" spans="47:47" x14ac:dyDescent="0.15">
      <c r="AU613" s="2"/>
    </row>
    <row r="614" spans="47:47" x14ac:dyDescent="0.15">
      <c r="AU614" s="2"/>
    </row>
    <row r="615" spans="47:47" x14ac:dyDescent="0.15">
      <c r="AU615" s="2"/>
    </row>
    <row r="616" spans="47:47" x14ac:dyDescent="0.15">
      <c r="AU616" s="2"/>
    </row>
    <row r="617" spans="47:47" x14ac:dyDescent="0.15">
      <c r="AU617" s="2"/>
    </row>
    <row r="618" spans="47:47" x14ac:dyDescent="0.15">
      <c r="AU618" s="2"/>
    </row>
    <row r="619" spans="47:47" x14ac:dyDescent="0.15">
      <c r="AU619" s="2"/>
    </row>
    <row r="620" spans="47:47" x14ac:dyDescent="0.15">
      <c r="AU620" s="2"/>
    </row>
    <row r="621" spans="47:47" x14ac:dyDescent="0.15">
      <c r="AU621" s="2"/>
    </row>
    <row r="622" spans="47:47" x14ac:dyDescent="0.15">
      <c r="AU622" s="2"/>
    </row>
    <row r="623" spans="47:47" x14ac:dyDescent="0.15">
      <c r="AU623" s="2"/>
    </row>
    <row r="624" spans="47:47" x14ac:dyDescent="0.15">
      <c r="AU624" s="2"/>
    </row>
    <row r="625" spans="47:47" x14ac:dyDescent="0.15">
      <c r="AU625" s="2"/>
    </row>
    <row r="626" spans="47:47" x14ac:dyDescent="0.15">
      <c r="AU626" s="2"/>
    </row>
    <row r="627" spans="47:47" x14ac:dyDescent="0.15">
      <c r="AU627" s="2"/>
    </row>
    <row r="628" spans="47:47" x14ac:dyDescent="0.15">
      <c r="AU628" s="2"/>
    </row>
    <row r="629" spans="47:47" x14ac:dyDescent="0.15">
      <c r="AU629" s="2"/>
    </row>
    <row r="630" spans="47:47" x14ac:dyDescent="0.15">
      <c r="AU630" s="2"/>
    </row>
    <row r="631" spans="47:47" x14ac:dyDescent="0.15">
      <c r="AU631" s="2"/>
    </row>
    <row r="632" spans="47:47" x14ac:dyDescent="0.15">
      <c r="AU632" s="2"/>
    </row>
    <row r="633" spans="47:47" x14ac:dyDescent="0.15">
      <c r="AU633" s="2"/>
    </row>
    <row r="634" spans="47:47" x14ac:dyDescent="0.15">
      <c r="AU634" s="2"/>
    </row>
    <row r="635" spans="47:47" x14ac:dyDescent="0.15">
      <c r="AU635" s="2"/>
    </row>
    <row r="636" spans="47:47" x14ac:dyDescent="0.15">
      <c r="AU636" s="2"/>
    </row>
    <row r="637" spans="47:47" x14ac:dyDescent="0.15">
      <c r="AU637" s="2"/>
    </row>
    <row r="638" spans="47:47" x14ac:dyDescent="0.15">
      <c r="AU638" s="2"/>
    </row>
    <row r="639" spans="47:47" x14ac:dyDescent="0.15">
      <c r="AU639" s="2"/>
    </row>
    <row r="640" spans="47:47" x14ac:dyDescent="0.15">
      <c r="AU640" s="2"/>
    </row>
    <row r="641" spans="47:47" x14ac:dyDescent="0.15">
      <c r="AU641" s="2"/>
    </row>
    <row r="642" spans="47:47" x14ac:dyDescent="0.15">
      <c r="AU642" s="2"/>
    </row>
    <row r="643" spans="47:47" x14ac:dyDescent="0.15">
      <c r="AU643" s="2"/>
    </row>
    <row r="644" spans="47:47" x14ac:dyDescent="0.15">
      <c r="AU644" s="2"/>
    </row>
    <row r="645" spans="47:47" x14ac:dyDescent="0.15">
      <c r="AU645" s="2"/>
    </row>
    <row r="646" spans="47:47" x14ac:dyDescent="0.15">
      <c r="AU646" s="2"/>
    </row>
    <row r="647" spans="47:47" x14ac:dyDescent="0.15">
      <c r="AU647" s="2"/>
    </row>
    <row r="648" spans="47:47" x14ac:dyDescent="0.15">
      <c r="AU648" s="2"/>
    </row>
    <row r="649" spans="47:47" x14ac:dyDescent="0.15">
      <c r="AU649" s="2"/>
    </row>
    <row r="650" spans="47:47" x14ac:dyDescent="0.15">
      <c r="AU650" s="2"/>
    </row>
    <row r="651" spans="47:47" x14ac:dyDescent="0.15">
      <c r="AU651" s="2"/>
    </row>
    <row r="652" spans="47:47" x14ac:dyDescent="0.15">
      <c r="AU652" s="2"/>
    </row>
    <row r="653" spans="47:47" x14ac:dyDescent="0.15">
      <c r="AU653" s="2"/>
    </row>
    <row r="654" spans="47:47" x14ac:dyDescent="0.15">
      <c r="AU654" s="2"/>
    </row>
    <row r="655" spans="47:47" x14ac:dyDescent="0.15">
      <c r="AU655" s="2"/>
    </row>
    <row r="656" spans="47:47" x14ac:dyDescent="0.15">
      <c r="AU656" s="2"/>
    </row>
    <row r="657" spans="47:47" x14ac:dyDescent="0.15">
      <c r="AU657" s="2"/>
    </row>
    <row r="658" spans="47:47" x14ac:dyDescent="0.15">
      <c r="AU658" s="2"/>
    </row>
    <row r="659" spans="47:47" x14ac:dyDescent="0.15">
      <c r="AU659" s="2"/>
    </row>
    <row r="660" spans="47:47" x14ac:dyDescent="0.15">
      <c r="AU660" s="2"/>
    </row>
    <row r="661" spans="47:47" x14ac:dyDescent="0.15">
      <c r="AU661" s="2"/>
    </row>
    <row r="662" spans="47:47" x14ac:dyDescent="0.15">
      <c r="AU662" s="2"/>
    </row>
    <row r="663" spans="47:47" x14ac:dyDescent="0.15">
      <c r="AU663" s="2"/>
    </row>
    <row r="664" spans="47:47" x14ac:dyDescent="0.15">
      <c r="AU664" s="2"/>
    </row>
    <row r="665" spans="47:47" x14ac:dyDescent="0.15">
      <c r="AU665" s="2"/>
    </row>
    <row r="666" spans="47:47" x14ac:dyDescent="0.15">
      <c r="AU666" s="2"/>
    </row>
    <row r="667" spans="47:47" x14ac:dyDescent="0.15">
      <c r="AU667" s="2"/>
    </row>
    <row r="668" spans="47:47" x14ac:dyDescent="0.15">
      <c r="AU668" s="2"/>
    </row>
    <row r="669" spans="47:47" x14ac:dyDescent="0.15">
      <c r="AU669" s="2"/>
    </row>
    <row r="670" spans="47:47" x14ac:dyDescent="0.15">
      <c r="AU670" s="2"/>
    </row>
    <row r="671" spans="47:47" x14ac:dyDescent="0.15">
      <c r="AU671" s="2"/>
    </row>
    <row r="672" spans="47:47" x14ac:dyDescent="0.15">
      <c r="AU672" s="2"/>
    </row>
    <row r="673" spans="47:47" x14ac:dyDescent="0.15">
      <c r="AU673" s="2"/>
    </row>
    <row r="674" spans="47:47" x14ac:dyDescent="0.15">
      <c r="AU674" s="2"/>
    </row>
    <row r="675" spans="47:47" x14ac:dyDescent="0.15">
      <c r="AU675" s="2"/>
    </row>
    <row r="676" spans="47:47" x14ac:dyDescent="0.15">
      <c r="AU676" s="2"/>
    </row>
    <row r="677" spans="47:47" x14ac:dyDescent="0.15">
      <c r="AU677" s="2"/>
    </row>
    <row r="678" spans="47:47" x14ac:dyDescent="0.15">
      <c r="AU678" s="2"/>
    </row>
    <row r="679" spans="47:47" x14ac:dyDescent="0.15">
      <c r="AU679" s="2"/>
    </row>
    <row r="680" spans="47:47" x14ac:dyDescent="0.15">
      <c r="AU680" s="2"/>
    </row>
    <row r="681" spans="47:47" x14ac:dyDescent="0.15">
      <c r="AU681" s="2"/>
    </row>
    <row r="682" spans="47:47" x14ac:dyDescent="0.15">
      <c r="AU682" s="2"/>
    </row>
    <row r="683" spans="47:47" x14ac:dyDescent="0.15">
      <c r="AU683" s="2"/>
    </row>
    <row r="684" spans="47:47" x14ac:dyDescent="0.15">
      <c r="AU684" s="2"/>
    </row>
    <row r="685" spans="47:47" x14ac:dyDescent="0.15">
      <c r="AU685" s="2"/>
    </row>
    <row r="686" spans="47:47" x14ac:dyDescent="0.15">
      <c r="AU686" s="2"/>
    </row>
    <row r="687" spans="47:47" x14ac:dyDescent="0.15">
      <c r="AU687" s="2"/>
    </row>
    <row r="688" spans="47:47" x14ac:dyDescent="0.15">
      <c r="AU688" s="2"/>
    </row>
    <row r="689" spans="47:47" x14ac:dyDescent="0.15">
      <c r="AU689" s="2"/>
    </row>
    <row r="690" spans="47:47" x14ac:dyDescent="0.15">
      <c r="AU690" s="2"/>
    </row>
    <row r="691" spans="47:47" x14ac:dyDescent="0.15">
      <c r="AU691" s="2"/>
    </row>
    <row r="692" spans="47:47" x14ac:dyDescent="0.15">
      <c r="AU692" s="2"/>
    </row>
    <row r="693" spans="47:47" x14ac:dyDescent="0.15">
      <c r="AU693" s="2"/>
    </row>
    <row r="694" spans="47:47" x14ac:dyDescent="0.15">
      <c r="AU694" s="2"/>
    </row>
    <row r="695" spans="47:47" x14ac:dyDescent="0.15">
      <c r="AU695" s="2"/>
    </row>
    <row r="696" spans="47:47" x14ac:dyDescent="0.15">
      <c r="AU696" s="2"/>
    </row>
    <row r="697" spans="47:47" x14ac:dyDescent="0.15">
      <c r="AU697" s="2"/>
    </row>
    <row r="698" spans="47:47" x14ac:dyDescent="0.15">
      <c r="AU698" s="2"/>
    </row>
    <row r="699" spans="47:47" x14ac:dyDescent="0.15">
      <c r="AU699" s="2"/>
    </row>
    <row r="700" spans="47:47" x14ac:dyDescent="0.15">
      <c r="AU700" s="2"/>
    </row>
    <row r="701" spans="47:47" x14ac:dyDescent="0.15">
      <c r="AU701" s="2"/>
    </row>
    <row r="702" spans="47:47" x14ac:dyDescent="0.15">
      <c r="AU702" s="2"/>
    </row>
    <row r="703" spans="47:47" x14ac:dyDescent="0.15">
      <c r="AU703" s="2"/>
    </row>
    <row r="704" spans="47:47" x14ac:dyDescent="0.15">
      <c r="AU704" s="2"/>
    </row>
    <row r="705" spans="47:47" x14ac:dyDescent="0.15">
      <c r="AU705" s="2"/>
    </row>
    <row r="706" spans="47:47" x14ac:dyDescent="0.15">
      <c r="AU706" s="2"/>
    </row>
    <row r="707" spans="47:47" x14ac:dyDescent="0.15">
      <c r="AU707" s="2"/>
    </row>
    <row r="708" spans="47:47" x14ac:dyDescent="0.15">
      <c r="AU708" s="2"/>
    </row>
    <row r="709" spans="47:47" x14ac:dyDescent="0.15">
      <c r="AU709" s="2"/>
    </row>
    <row r="710" spans="47:47" x14ac:dyDescent="0.15">
      <c r="AU710" s="2"/>
    </row>
    <row r="711" spans="47:47" x14ac:dyDescent="0.15">
      <c r="AU711" s="2"/>
    </row>
    <row r="712" spans="47:47" x14ac:dyDescent="0.15">
      <c r="AU712" s="2"/>
    </row>
    <row r="713" spans="47:47" x14ac:dyDescent="0.15">
      <c r="AU713" s="2"/>
    </row>
    <row r="714" spans="47:47" x14ac:dyDescent="0.15">
      <c r="AU714" s="2"/>
    </row>
    <row r="715" spans="47:47" x14ac:dyDescent="0.15">
      <c r="AU715" s="2"/>
    </row>
    <row r="716" spans="47:47" x14ac:dyDescent="0.15">
      <c r="AU716" s="2"/>
    </row>
    <row r="717" spans="47:47" x14ac:dyDescent="0.15">
      <c r="AU717" s="2"/>
    </row>
    <row r="718" spans="47:47" x14ac:dyDescent="0.15">
      <c r="AU718" s="2"/>
    </row>
    <row r="719" spans="47:47" x14ac:dyDescent="0.15">
      <c r="AU719" s="2"/>
    </row>
    <row r="720" spans="47:47" x14ac:dyDescent="0.15">
      <c r="AU720" s="2"/>
    </row>
    <row r="721" spans="47:47" x14ac:dyDescent="0.15">
      <c r="AU721" s="2"/>
    </row>
    <row r="722" spans="47:47" x14ac:dyDescent="0.15">
      <c r="AU722" s="2"/>
    </row>
    <row r="723" spans="47:47" x14ac:dyDescent="0.15">
      <c r="AU723" s="2"/>
    </row>
    <row r="724" spans="47:47" x14ac:dyDescent="0.15">
      <c r="AU724" s="2"/>
    </row>
    <row r="725" spans="47:47" x14ac:dyDescent="0.15">
      <c r="AU725" s="2"/>
    </row>
    <row r="726" spans="47:47" x14ac:dyDescent="0.15">
      <c r="AU726" s="2"/>
    </row>
    <row r="727" spans="47:47" x14ac:dyDescent="0.15">
      <c r="AU727" s="2"/>
    </row>
    <row r="728" spans="47:47" x14ac:dyDescent="0.15">
      <c r="AU728" s="2"/>
    </row>
    <row r="729" spans="47:47" x14ac:dyDescent="0.15">
      <c r="AU729" s="2"/>
    </row>
    <row r="730" spans="47:47" x14ac:dyDescent="0.15">
      <c r="AU730" s="2"/>
    </row>
    <row r="731" spans="47:47" x14ac:dyDescent="0.15">
      <c r="AU731" s="2"/>
    </row>
    <row r="732" spans="47:47" x14ac:dyDescent="0.15">
      <c r="AU732" s="2"/>
    </row>
    <row r="733" spans="47:47" x14ac:dyDescent="0.15">
      <c r="AU733" s="2"/>
    </row>
    <row r="734" spans="47:47" x14ac:dyDescent="0.15">
      <c r="AU734" s="2"/>
    </row>
    <row r="735" spans="47:47" x14ac:dyDescent="0.15">
      <c r="AU735" s="2"/>
    </row>
    <row r="736" spans="47:47" x14ac:dyDescent="0.15">
      <c r="AU736" s="2"/>
    </row>
    <row r="737" spans="47:47" x14ac:dyDescent="0.15">
      <c r="AU737" s="2"/>
    </row>
    <row r="738" spans="47:47" x14ac:dyDescent="0.15">
      <c r="AU738" s="2"/>
    </row>
    <row r="739" spans="47:47" x14ac:dyDescent="0.15">
      <c r="AU739" s="2"/>
    </row>
    <row r="740" spans="47:47" x14ac:dyDescent="0.15">
      <c r="AU740" s="2"/>
    </row>
    <row r="741" spans="47:47" x14ac:dyDescent="0.15">
      <c r="AU741" s="2"/>
    </row>
    <row r="742" spans="47:47" x14ac:dyDescent="0.15">
      <c r="AU742" s="2"/>
    </row>
    <row r="743" spans="47:47" x14ac:dyDescent="0.15">
      <c r="AU743" s="2"/>
    </row>
    <row r="744" spans="47:47" x14ac:dyDescent="0.15">
      <c r="AU744" s="2"/>
    </row>
    <row r="745" spans="47:47" x14ac:dyDescent="0.15">
      <c r="AU745" s="2"/>
    </row>
    <row r="746" spans="47:47" x14ac:dyDescent="0.15">
      <c r="AU746" s="2"/>
    </row>
    <row r="747" spans="47:47" x14ac:dyDescent="0.15">
      <c r="AU747" s="2"/>
    </row>
    <row r="748" spans="47:47" x14ac:dyDescent="0.15">
      <c r="AU748" s="2"/>
    </row>
    <row r="749" spans="47:47" x14ac:dyDescent="0.15">
      <c r="AU749" s="2"/>
    </row>
    <row r="750" spans="47:47" x14ac:dyDescent="0.15">
      <c r="AU750" s="2"/>
    </row>
    <row r="751" spans="47:47" x14ac:dyDescent="0.15">
      <c r="AU751" s="2"/>
    </row>
    <row r="752" spans="47:47" x14ac:dyDescent="0.15">
      <c r="AU752" s="2"/>
    </row>
    <row r="753" spans="47:47" x14ac:dyDescent="0.15">
      <c r="AU753" s="2"/>
    </row>
    <row r="754" spans="47:47" x14ac:dyDescent="0.15">
      <c r="AU754" s="2"/>
    </row>
    <row r="755" spans="47:47" x14ac:dyDescent="0.15">
      <c r="AU755" s="2"/>
    </row>
    <row r="756" spans="47:47" x14ac:dyDescent="0.15">
      <c r="AU756" s="2"/>
    </row>
    <row r="757" spans="47:47" x14ac:dyDescent="0.15">
      <c r="AU757" s="2"/>
    </row>
    <row r="758" spans="47:47" x14ac:dyDescent="0.15">
      <c r="AU758" s="2"/>
    </row>
    <row r="759" spans="47:47" x14ac:dyDescent="0.15">
      <c r="AU759" s="2"/>
    </row>
    <row r="760" spans="47:47" x14ac:dyDescent="0.15">
      <c r="AU760" s="2"/>
    </row>
    <row r="761" spans="47:47" x14ac:dyDescent="0.15">
      <c r="AU761" s="2"/>
    </row>
    <row r="762" spans="47:47" x14ac:dyDescent="0.15">
      <c r="AU762" s="2"/>
    </row>
    <row r="763" spans="47:47" x14ac:dyDescent="0.15">
      <c r="AU763" s="2"/>
    </row>
    <row r="764" spans="47:47" x14ac:dyDescent="0.15">
      <c r="AU764" s="2"/>
    </row>
    <row r="765" spans="47:47" x14ac:dyDescent="0.15">
      <c r="AU765" s="2"/>
    </row>
    <row r="766" spans="47:47" x14ac:dyDescent="0.15">
      <c r="AU766" s="2"/>
    </row>
    <row r="767" spans="47:47" x14ac:dyDescent="0.15">
      <c r="AU767" s="2"/>
    </row>
    <row r="768" spans="47:47" x14ac:dyDescent="0.15">
      <c r="AU768" s="2"/>
    </row>
    <row r="769" spans="47:47" x14ac:dyDescent="0.15">
      <c r="AU769" s="2"/>
    </row>
    <row r="770" spans="47:47" x14ac:dyDescent="0.15">
      <c r="AU770" s="2"/>
    </row>
    <row r="771" spans="47:47" x14ac:dyDescent="0.15">
      <c r="AU771" s="2"/>
    </row>
    <row r="772" spans="47:47" x14ac:dyDescent="0.15">
      <c r="AU772" s="2"/>
    </row>
    <row r="773" spans="47:47" x14ac:dyDescent="0.15">
      <c r="AU773" s="2"/>
    </row>
    <row r="774" spans="47:47" x14ac:dyDescent="0.15">
      <c r="AU774" s="2"/>
    </row>
    <row r="775" spans="47:47" x14ac:dyDescent="0.15">
      <c r="AU775" s="2"/>
    </row>
    <row r="776" spans="47:47" x14ac:dyDescent="0.15">
      <c r="AU776" s="2"/>
    </row>
    <row r="777" spans="47:47" x14ac:dyDescent="0.15">
      <c r="AU777" s="2"/>
    </row>
    <row r="778" spans="47:47" x14ac:dyDescent="0.15">
      <c r="AU778" s="2"/>
    </row>
    <row r="779" spans="47:47" x14ac:dyDescent="0.15">
      <c r="AU779" s="2"/>
    </row>
    <row r="780" spans="47:47" x14ac:dyDescent="0.15">
      <c r="AU780" s="2"/>
    </row>
    <row r="781" spans="47:47" x14ac:dyDescent="0.15">
      <c r="AU781" s="2"/>
    </row>
    <row r="782" spans="47:47" x14ac:dyDescent="0.15">
      <c r="AU782" s="2"/>
    </row>
    <row r="783" spans="47:47" x14ac:dyDescent="0.15">
      <c r="AU783" s="2"/>
    </row>
    <row r="784" spans="47:47" x14ac:dyDescent="0.15">
      <c r="AU784" s="2"/>
    </row>
    <row r="785" spans="47:47" x14ac:dyDescent="0.15">
      <c r="AU785" s="2"/>
    </row>
    <row r="786" spans="47:47" x14ac:dyDescent="0.15">
      <c r="AU786" s="2"/>
    </row>
    <row r="787" spans="47:47" x14ac:dyDescent="0.15">
      <c r="AU787" s="2"/>
    </row>
    <row r="788" spans="47:47" x14ac:dyDescent="0.15">
      <c r="AU788" s="2"/>
    </row>
    <row r="789" spans="47:47" x14ac:dyDescent="0.15">
      <c r="AU789" s="2"/>
    </row>
    <row r="790" spans="47:47" x14ac:dyDescent="0.15">
      <c r="AU790" s="2"/>
    </row>
    <row r="791" spans="47:47" x14ac:dyDescent="0.15">
      <c r="AU791" s="2"/>
    </row>
    <row r="792" spans="47:47" x14ac:dyDescent="0.15">
      <c r="AU792" s="2"/>
    </row>
    <row r="793" spans="47:47" x14ac:dyDescent="0.15">
      <c r="AU793" s="2"/>
    </row>
    <row r="794" spans="47:47" x14ac:dyDescent="0.15">
      <c r="AU794" s="2"/>
    </row>
    <row r="795" spans="47:47" x14ac:dyDescent="0.15">
      <c r="AU795" s="2"/>
    </row>
    <row r="796" spans="47:47" x14ac:dyDescent="0.15">
      <c r="AU796" s="2"/>
    </row>
    <row r="797" spans="47:47" x14ac:dyDescent="0.15">
      <c r="AU797" s="2"/>
    </row>
    <row r="798" spans="47:47" x14ac:dyDescent="0.15">
      <c r="AU798" s="2"/>
    </row>
    <row r="799" spans="47:47" x14ac:dyDescent="0.15">
      <c r="AU799" s="2"/>
    </row>
    <row r="800" spans="47:47" x14ac:dyDescent="0.15">
      <c r="AU800" s="2"/>
    </row>
    <row r="801" spans="47:47" x14ac:dyDescent="0.15">
      <c r="AU801" s="2"/>
    </row>
    <row r="802" spans="47:47" x14ac:dyDescent="0.15">
      <c r="AU802" s="2"/>
    </row>
    <row r="803" spans="47:47" x14ac:dyDescent="0.15">
      <c r="AU803" s="2"/>
    </row>
    <row r="804" spans="47:47" x14ac:dyDescent="0.15">
      <c r="AU804" s="2"/>
    </row>
    <row r="805" spans="47:47" x14ac:dyDescent="0.15">
      <c r="AU805" s="2"/>
    </row>
    <row r="806" spans="47:47" x14ac:dyDescent="0.15">
      <c r="AU806" s="2"/>
    </row>
    <row r="807" spans="47:47" x14ac:dyDescent="0.15">
      <c r="AU807" s="2"/>
    </row>
    <row r="808" spans="47:47" x14ac:dyDescent="0.15">
      <c r="AU808" s="2"/>
    </row>
    <row r="809" spans="47:47" x14ac:dyDescent="0.15">
      <c r="AU809" s="2"/>
    </row>
    <row r="810" spans="47:47" x14ac:dyDescent="0.15">
      <c r="AU810" s="2"/>
    </row>
    <row r="811" spans="47:47" x14ac:dyDescent="0.15">
      <c r="AU811" s="2"/>
    </row>
    <row r="812" spans="47:47" x14ac:dyDescent="0.15">
      <c r="AU812" s="2"/>
    </row>
    <row r="813" spans="47:47" x14ac:dyDescent="0.15">
      <c r="AU813" s="2"/>
    </row>
    <row r="814" spans="47:47" x14ac:dyDescent="0.15">
      <c r="AU814" s="2"/>
    </row>
    <row r="815" spans="47:47" x14ac:dyDescent="0.15">
      <c r="AU815" s="2"/>
    </row>
    <row r="816" spans="47:47" x14ac:dyDescent="0.15">
      <c r="AU816" s="2"/>
    </row>
    <row r="817" spans="47:47" x14ac:dyDescent="0.15">
      <c r="AU817" s="2"/>
    </row>
    <row r="818" spans="47:47" x14ac:dyDescent="0.15">
      <c r="AU818" s="2"/>
    </row>
    <row r="819" spans="47:47" x14ac:dyDescent="0.15">
      <c r="AU819" s="2"/>
    </row>
    <row r="820" spans="47:47" x14ac:dyDescent="0.15">
      <c r="AU820" s="2"/>
    </row>
    <row r="821" spans="47:47" x14ac:dyDescent="0.15">
      <c r="AU821" s="2"/>
    </row>
    <row r="822" spans="47:47" x14ac:dyDescent="0.15">
      <c r="AU822" s="2"/>
    </row>
    <row r="823" spans="47:47" x14ac:dyDescent="0.15">
      <c r="AU823" s="2"/>
    </row>
    <row r="824" spans="47:47" x14ac:dyDescent="0.15">
      <c r="AU824" s="2"/>
    </row>
    <row r="825" spans="47:47" x14ac:dyDescent="0.15">
      <c r="AU825" s="2"/>
    </row>
    <row r="826" spans="47:47" x14ac:dyDescent="0.15">
      <c r="AU826" s="2"/>
    </row>
    <row r="827" spans="47:47" x14ac:dyDescent="0.15">
      <c r="AU827" s="2"/>
    </row>
    <row r="828" spans="47:47" x14ac:dyDescent="0.15">
      <c r="AU828" s="2"/>
    </row>
    <row r="829" spans="47:47" x14ac:dyDescent="0.15">
      <c r="AU829" s="2"/>
    </row>
    <row r="830" spans="47:47" x14ac:dyDescent="0.15">
      <c r="AU830" s="2"/>
    </row>
    <row r="831" spans="47:47" x14ac:dyDescent="0.15">
      <c r="AU831" s="2"/>
    </row>
    <row r="832" spans="47:47" x14ac:dyDescent="0.15">
      <c r="AU832" s="2"/>
    </row>
    <row r="833" spans="47:47" x14ac:dyDescent="0.15">
      <c r="AU833" s="2"/>
    </row>
    <row r="834" spans="47:47" x14ac:dyDescent="0.15">
      <c r="AU834" s="2"/>
    </row>
    <row r="835" spans="47:47" x14ac:dyDescent="0.15">
      <c r="AU835" s="2"/>
    </row>
    <row r="836" spans="47:47" x14ac:dyDescent="0.15">
      <c r="AU836" s="2"/>
    </row>
    <row r="837" spans="47:47" x14ac:dyDescent="0.15">
      <c r="AU837" s="2"/>
    </row>
    <row r="838" spans="47:47" x14ac:dyDescent="0.15">
      <c r="AU838" s="2"/>
    </row>
    <row r="839" spans="47:47" x14ac:dyDescent="0.15">
      <c r="AU839" s="2"/>
    </row>
    <row r="840" spans="47:47" x14ac:dyDescent="0.15">
      <c r="AU840" s="2"/>
    </row>
    <row r="841" spans="47:47" x14ac:dyDescent="0.15">
      <c r="AU841" s="2"/>
    </row>
    <row r="842" spans="47:47" x14ac:dyDescent="0.15">
      <c r="AU842" s="2"/>
    </row>
    <row r="843" spans="47:47" x14ac:dyDescent="0.15">
      <c r="AU843" s="2"/>
    </row>
    <row r="844" spans="47:47" x14ac:dyDescent="0.15">
      <c r="AU844" s="2"/>
    </row>
    <row r="845" spans="47:47" x14ac:dyDescent="0.15">
      <c r="AU845" s="2"/>
    </row>
    <row r="846" spans="47:47" x14ac:dyDescent="0.15">
      <c r="AU846" s="2"/>
    </row>
    <row r="847" spans="47:47" x14ac:dyDescent="0.15">
      <c r="AU847" s="2"/>
    </row>
    <row r="848" spans="47:47" x14ac:dyDescent="0.15">
      <c r="AU848" s="2"/>
    </row>
    <row r="849" spans="47:47" x14ac:dyDescent="0.15">
      <c r="AU849" s="2"/>
    </row>
    <row r="850" spans="47:47" x14ac:dyDescent="0.15">
      <c r="AU850" s="2"/>
    </row>
    <row r="851" spans="47:47" x14ac:dyDescent="0.15">
      <c r="AU851" s="2"/>
    </row>
    <row r="852" spans="47:47" x14ac:dyDescent="0.15">
      <c r="AU852" s="2"/>
    </row>
    <row r="853" spans="47:47" x14ac:dyDescent="0.15">
      <c r="AU853" s="2"/>
    </row>
    <row r="854" spans="47:47" x14ac:dyDescent="0.15">
      <c r="AU854" s="2"/>
    </row>
    <row r="855" spans="47:47" x14ac:dyDescent="0.15">
      <c r="AU855" s="2"/>
    </row>
    <row r="856" spans="47:47" x14ac:dyDescent="0.15">
      <c r="AU856" s="2"/>
    </row>
    <row r="857" spans="47:47" x14ac:dyDescent="0.15">
      <c r="AU857" s="2"/>
    </row>
    <row r="858" spans="47:47" x14ac:dyDescent="0.15">
      <c r="AU858" s="2"/>
    </row>
    <row r="859" spans="47:47" x14ac:dyDescent="0.15">
      <c r="AU859" s="2"/>
    </row>
    <row r="860" spans="47:47" x14ac:dyDescent="0.15">
      <c r="AU860" s="2"/>
    </row>
    <row r="861" spans="47:47" x14ac:dyDescent="0.15">
      <c r="AU861" s="2"/>
    </row>
    <row r="862" spans="47:47" x14ac:dyDescent="0.15">
      <c r="AU862" s="2"/>
    </row>
    <row r="863" spans="47:47" x14ac:dyDescent="0.15">
      <c r="AU863" s="2"/>
    </row>
    <row r="864" spans="47:47" x14ac:dyDescent="0.15">
      <c r="AU864" s="2"/>
    </row>
    <row r="865" spans="47:47" x14ac:dyDescent="0.15">
      <c r="AU865" s="2"/>
    </row>
    <row r="866" spans="47:47" x14ac:dyDescent="0.15">
      <c r="AU866" s="2"/>
    </row>
    <row r="867" spans="47:47" x14ac:dyDescent="0.15">
      <c r="AU867" s="2"/>
    </row>
    <row r="868" spans="47:47" x14ac:dyDescent="0.15">
      <c r="AU868" s="2"/>
    </row>
    <row r="869" spans="47:47" x14ac:dyDescent="0.15">
      <c r="AU869" s="2"/>
    </row>
    <row r="870" spans="47:47" x14ac:dyDescent="0.15">
      <c r="AU870" s="2"/>
    </row>
    <row r="871" spans="47:47" x14ac:dyDescent="0.15">
      <c r="AU871" s="2"/>
    </row>
    <row r="872" spans="47:47" x14ac:dyDescent="0.15">
      <c r="AU872" s="2"/>
    </row>
    <row r="873" spans="47:47" x14ac:dyDescent="0.15">
      <c r="AU873" s="2"/>
    </row>
    <row r="874" spans="47:47" x14ac:dyDescent="0.15">
      <c r="AU874" s="2"/>
    </row>
    <row r="875" spans="47:47" x14ac:dyDescent="0.15">
      <c r="AU875" s="2"/>
    </row>
    <row r="876" spans="47:47" x14ac:dyDescent="0.15">
      <c r="AU876" s="2"/>
    </row>
    <row r="877" spans="47:47" x14ac:dyDescent="0.15">
      <c r="AU877" s="2"/>
    </row>
    <row r="878" spans="47:47" x14ac:dyDescent="0.15">
      <c r="AU878" s="2"/>
    </row>
    <row r="879" spans="47:47" x14ac:dyDescent="0.15">
      <c r="AU879" s="2"/>
    </row>
    <row r="880" spans="47:47" x14ac:dyDescent="0.15">
      <c r="AU880" s="2"/>
    </row>
    <row r="881" spans="47:47" x14ac:dyDescent="0.15">
      <c r="AU881" s="2"/>
    </row>
    <row r="882" spans="47:47" x14ac:dyDescent="0.15">
      <c r="AU882" s="2"/>
    </row>
    <row r="883" spans="47:47" x14ac:dyDescent="0.15">
      <c r="AU883" s="2"/>
    </row>
    <row r="884" spans="47:47" x14ac:dyDescent="0.15">
      <c r="AU884" s="2"/>
    </row>
    <row r="885" spans="47:47" x14ac:dyDescent="0.15">
      <c r="AU885" s="2"/>
    </row>
    <row r="886" spans="47:47" x14ac:dyDescent="0.15">
      <c r="AU886" s="2"/>
    </row>
    <row r="887" spans="47:47" x14ac:dyDescent="0.15">
      <c r="AU887" s="2"/>
    </row>
    <row r="888" spans="47:47" x14ac:dyDescent="0.15">
      <c r="AU888" s="2"/>
    </row>
    <row r="889" spans="47:47" x14ac:dyDescent="0.15">
      <c r="AU889" s="2"/>
    </row>
    <row r="890" spans="47:47" x14ac:dyDescent="0.15">
      <c r="AU890" s="2"/>
    </row>
    <row r="891" spans="47:47" x14ac:dyDescent="0.15">
      <c r="AU891" s="2"/>
    </row>
    <row r="892" spans="47:47" x14ac:dyDescent="0.15">
      <c r="AU892" s="2"/>
    </row>
    <row r="893" spans="47:47" x14ac:dyDescent="0.15">
      <c r="AU893" s="2"/>
    </row>
    <row r="894" spans="47:47" x14ac:dyDescent="0.15">
      <c r="AU894" s="2"/>
    </row>
    <row r="895" spans="47:47" x14ac:dyDescent="0.15">
      <c r="AU895" s="2"/>
    </row>
    <row r="896" spans="47:47" x14ac:dyDescent="0.15">
      <c r="AU896" s="2"/>
    </row>
    <row r="897" spans="47:47" x14ac:dyDescent="0.15">
      <c r="AU897" s="2"/>
    </row>
    <row r="898" spans="47:47" x14ac:dyDescent="0.15">
      <c r="AU898" s="2"/>
    </row>
    <row r="899" spans="47:47" x14ac:dyDescent="0.15">
      <c r="AU899" s="2"/>
    </row>
    <row r="900" spans="47:47" x14ac:dyDescent="0.15">
      <c r="AU900" s="2"/>
    </row>
    <row r="901" spans="47:47" x14ac:dyDescent="0.15">
      <c r="AU901" s="2"/>
    </row>
    <row r="902" spans="47:47" x14ac:dyDescent="0.15">
      <c r="AU902" s="2"/>
    </row>
    <row r="903" spans="47:47" x14ac:dyDescent="0.15">
      <c r="AU903" s="2"/>
    </row>
    <row r="904" spans="47:47" x14ac:dyDescent="0.15">
      <c r="AU904" s="2"/>
    </row>
    <row r="905" spans="47:47" x14ac:dyDescent="0.15">
      <c r="AU905" s="2"/>
    </row>
    <row r="906" spans="47:47" x14ac:dyDescent="0.15">
      <c r="AU906" s="2"/>
    </row>
    <row r="907" spans="47:47" x14ac:dyDescent="0.15">
      <c r="AU907" s="2"/>
    </row>
    <row r="908" spans="47:47" x14ac:dyDescent="0.15">
      <c r="AU908" s="2"/>
    </row>
    <row r="909" spans="47:47" x14ac:dyDescent="0.15">
      <c r="AU909" s="2"/>
    </row>
    <row r="910" spans="47:47" x14ac:dyDescent="0.15">
      <c r="AU910" s="2"/>
    </row>
    <row r="911" spans="47:47" x14ac:dyDescent="0.15">
      <c r="AU911" s="2"/>
    </row>
    <row r="912" spans="47:47" x14ac:dyDescent="0.15">
      <c r="AU912" s="2"/>
    </row>
    <row r="913" spans="47:47" x14ac:dyDescent="0.15">
      <c r="AU913" s="2"/>
    </row>
    <row r="914" spans="47:47" x14ac:dyDescent="0.15">
      <c r="AU914" s="2"/>
    </row>
    <row r="915" spans="47:47" x14ac:dyDescent="0.15">
      <c r="AU915" s="2"/>
    </row>
    <row r="916" spans="47:47" x14ac:dyDescent="0.15">
      <c r="AU916" s="2"/>
    </row>
    <row r="917" spans="47:47" x14ac:dyDescent="0.15">
      <c r="AU917" s="2"/>
    </row>
    <row r="918" spans="47:47" x14ac:dyDescent="0.15">
      <c r="AU918" s="2"/>
    </row>
    <row r="919" spans="47:47" x14ac:dyDescent="0.15">
      <c r="AU919" s="2"/>
    </row>
    <row r="920" spans="47:47" x14ac:dyDescent="0.15">
      <c r="AU920" s="2"/>
    </row>
    <row r="921" spans="47:47" x14ac:dyDescent="0.15">
      <c r="AU921" s="2"/>
    </row>
    <row r="922" spans="47:47" x14ac:dyDescent="0.15">
      <c r="AU922" s="2"/>
    </row>
    <row r="923" spans="47:47" x14ac:dyDescent="0.15">
      <c r="AU923" s="2"/>
    </row>
    <row r="924" spans="47:47" x14ac:dyDescent="0.15">
      <c r="AU924" s="2"/>
    </row>
    <row r="925" spans="47:47" x14ac:dyDescent="0.15">
      <c r="AU925" s="2"/>
    </row>
    <row r="926" spans="47:47" x14ac:dyDescent="0.15">
      <c r="AU926" s="2"/>
    </row>
    <row r="927" spans="47:47" x14ac:dyDescent="0.15">
      <c r="AU927" s="2"/>
    </row>
    <row r="928" spans="47:47" x14ac:dyDescent="0.15">
      <c r="AU928" s="2"/>
    </row>
    <row r="929" spans="47:47" x14ac:dyDescent="0.15">
      <c r="AU929" s="2"/>
    </row>
    <row r="930" spans="47:47" x14ac:dyDescent="0.15">
      <c r="AU930" s="2"/>
    </row>
    <row r="931" spans="47:47" x14ac:dyDescent="0.15">
      <c r="AU931" s="2"/>
    </row>
    <row r="932" spans="47:47" x14ac:dyDescent="0.15">
      <c r="AU932" s="2"/>
    </row>
    <row r="933" spans="47:47" x14ac:dyDescent="0.15">
      <c r="AU933" s="2"/>
    </row>
    <row r="934" spans="47:47" x14ac:dyDescent="0.15">
      <c r="AU934" s="2"/>
    </row>
    <row r="935" spans="47:47" x14ac:dyDescent="0.15">
      <c r="AU935" s="2"/>
    </row>
    <row r="936" spans="47:47" x14ac:dyDescent="0.15">
      <c r="AU936" s="2"/>
    </row>
    <row r="937" spans="47:47" x14ac:dyDescent="0.15">
      <c r="AU937" s="2"/>
    </row>
    <row r="938" spans="47:47" x14ac:dyDescent="0.15">
      <c r="AU938" s="2"/>
    </row>
    <row r="939" spans="47:47" x14ac:dyDescent="0.15">
      <c r="AU939" s="2"/>
    </row>
    <row r="940" spans="47:47" x14ac:dyDescent="0.15">
      <c r="AU940" s="2"/>
    </row>
    <row r="941" spans="47:47" x14ac:dyDescent="0.15">
      <c r="AU941" s="2"/>
    </row>
    <row r="942" spans="47:47" x14ac:dyDescent="0.15">
      <c r="AU942" s="2"/>
    </row>
    <row r="943" spans="47:47" x14ac:dyDescent="0.15">
      <c r="AU943" s="2"/>
    </row>
    <row r="944" spans="47:47" x14ac:dyDescent="0.15">
      <c r="AU944" s="2"/>
    </row>
    <row r="945" spans="47:47" x14ac:dyDescent="0.15">
      <c r="AU945" s="2"/>
    </row>
    <row r="946" spans="47:47" x14ac:dyDescent="0.15">
      <c r="AU946" s="2"/>
    </row>
    <row r="947" spans="47:47" x14ac:dyDescent="0.15">
      <c r="AU947" s="2"/>
    </row>
    <row r="948" spans="47:47" x14ac:dyDescent="0.15">
      <c r="AU948" s="2"/>
    </row>
    <row r="949" spans="47:47" x14ac:dyDescent="0.15">
      <c r="AU949" s="2"/>
    </row>
    <row r="950" spans="47:47" x14ac:dyDescent="0.15">
      <c r="AU950" s="2"/>
    </row>
    <row r="951" spans="47:47" x14ac:dyDescent="0.15">
      <c r="AU951" s="2"/>
    </row>
    <row r="952" spans="47:47" x14ac:dyDescent="0.15">
      <c r="AU952" s="2"/>
    </row>
    <row r="953" spans="47:47" x14ac:dyDescent="0.15">
      <c r="AU953" s="2"/>
    </row>
    <row r="954" spans="47:47" x14ac:dyDescent="0.15">
      <c r="AU954" s="2"/>
    </row>
    <row r="955" spans="47:47" x14ac:dyDescent="0.15">
      <c r="AU955" s="2"/>
    </row>
    <row r="956" spans="47:47" x14ac:dyDescent="0.15">
      <c r="AU956" s="2"/>
    </row>
    <row r="957" spans="47:47" x14ac:dyDescent="0.15">
      <c r="AU957" s="2"/>
    </row>
    <row r="958" spans="47:47" x14ac:dyDescent="0.15">
      <c r="AU958" s="2"/>
    </row>
    <row r="959" spans="47:47" x14ac:dyDescent="0.15">
      <c r="AU959" s="2"/>
    </row>
    <row r="960" spans="47:47" x14ac:dyDescent="0.15">
      <c r="AU960" s="2"/>
    </row>
    <row r="961" spans="47:47" x14ac:dyDescent="0.15">
      <c r="AU961" s="2"/>
    </row>
    <row r="962" spans="47:47" x14ac:dyDescent="0.15">
      <c r="AU962" s="2"/>
    </row>
    <row r="963" spans="47:47" x14ac:dyDescent="0.15">
      <c r="AU963" s="2"/>
    </row>
    <row r="964" spans="47:47" x14ac:dyDescent="0.15">
      <c r="AU964" s="2"/>
    </row>
    <row r="965" spans="47:47" x14ac:dyDescent="0.15">
      <c r="AU965" s="2"/>
    </row>
    <row r="966" spans="47:47" x14ac:dyDescent="0.15">
      <c r="AU966" s="2"/>
    </row>
    <row r="967" spans="47:47" x14ac:dyDescent="0.15">
      <c r="AU967" s="2"/>
    </row>
    <row r="968" spans="47:47" x14ac:dyDescent="0.15">
      <c r="AU968" s="2"/>
    </row>
    <row r="969" spans="47:47" x14ac:dyDescent="0.15">
      <c r="AU969" s="2"/>
    </row>
    <row r="970" spans="47:47" x14ac:dyDescent="0.15">
      <c r="AU970" s="2"/>
    </row>
    <row r="971" spans="47:47" x14ac:dyDescent="0.15">
      <c r="AU971" s="2"/>
    </row>
    <row r="972" spans="47:47" x14ac:dyDescent="0.15">
      <c r="AU972" s="2"/>
    </row>
    <row r="973" spans="47:47" x14ac:dyDescent="0.15">
      <c r="AU973" s="2"/>
    </row>
    <row r="974" spans="47:47" x14ac:dyDescent="0.15">
      <c r="AU974" s="2"/>
    </row>
    <row r="975" spans="47:47" x14ac:dyDescent="0.15">
      <c r="AU975" s="2"/>
    </row>
    <row r="976" spans="47:47" x14ac:dyDescent="0.15">
      <c r="AU976" s="2"/>
    </row>
    <row r="977" spans="47:47" x14ac:dyDescent="0.15">
      <c r="AU977" s="2"/>
    </row>
    <row r="978" spans="47:47" x14ac:dyDescent="0.15">
      <c r="AU978" s="2"/>
    </row>
    <row r="979" spans="47:47" x14ac:dyDescent="0.15">
      <c r="AU979" s="2"/>
    </row>
    <row r="980" spans="47:47" x14ac:dyDescent="0.15">
      <c r="AU980" s="2"/>
    </row>
    <row r="981" spans="47:47" x14ac:dyDescent="0.15">
      <c r="AU981" s="2"/>
    </row>
    <row r="982" spans="47:47" x14ac:dyDescent="0.15">
      <c r="AU982" s="2"/>
    </row>
    <row r="983" spans="47:47" x14ac:dyDescent="0.15">
      <c r="AU983" s="2"/>
    </row>
    <row r="984" spans="47:47" x14ac:dyDescent="0.15">
      <c r="AU984" s="2"/>
    </row>
    <row r="985" spans="47:47" x14ac:dyDescent="0.15">
      <c r="AU985" s="2"/>
    </row>
    <row r="986" spans="47:47" x14ac:dyDescent="0.15">
      <c r="AU986" s="2"/>
    </row>
    <row r="987" spans="47:47" x14ac:dyDescent="0.15">
      <c r="AU987" s="2"/>
    </row>
    <row r="988" spans="47:47" x14ac:dyDescent="0.15">
      <c r="AU988" s="2"/>
    </row>
    <row r="989" spans="47:47" x14ac:dyDescent="0.15">
      <c r="AU989" s="2"/>
    </row>
    <row r="990" spans="47:47" x14ac:dyDescent="0.15">
      <c r="AU990" s="2"/>
    </row>
    <row r="991" spans="47:47" x14ac:dyDescent="0.15">
      <c r="AU991" s="2"/>
    </row>
    <row r="992" spans="47:47" x14ac:dyDescent="0.15">
      <c r="AU992" s="2"/>
    </row>
    <row r="993" spans="47:47" x14ac:dyDescent="0.15">
      <c r="AU993" s="2"/>
    </row>
    <row r="994" spans="47:47" x14ac:dyDescent="0.15">
      <c r="AU994" s="2"/>
    </row>
    <row r="995" spans="47:47" x14ac:dyDescent="0.15">
      <c r="AU995" s="2"/>
    </row>
    <row r="996" spans="47:47" x14ac:dyDescent="0.15">
      <c r="AU996" s="2"/>
    </row>
    <row r="997" spans="47:47" x14ac:dyDescent="0.15">
      <c r="AU997" s="2"/>
    </row>
    <row r="998" spans="47:47" x14ac:dyDescent="0.15">
      <c r="AU998" s="2"/>
    </row>
    <row r="999" spans="47:47" x14ac:dyDescent="0.15">
      <c r="AU999" s="2"/>
    </row>
    <row r="1000" spans="47:47" x14ac:dyDescent="0.15">
      <c r="AU1000" s="2"/>
    </row>
    <row r="1001" spans="47:47" x14ac:dyDescent="0.15">
      <c r="AU1001" s="2"/>
    </row>
    <row r="1002" spans="47:47" x14ac:dyDescent="0.15">
      <c r="AU1002" s="2"/>
    </row>
    <row r="1003" spans="47:47" x14ac:dyDescent="0.15">
      <c r="AU1003" s="2"/>
    </row>
    <row r="1004" spans="47:47" x14ac:dyDescent="0.15">
      <c r="AU1004" s="2"/>
    </row>
    <row r="1005" spans="47:47" x14ac:dyDescent="0.15">
      <c r="AU1005" s="2"/>
    </row>
    <row r="1006" spans="47:47" x14ac:dyDescent="0.15">
      <c r="AU1006" s="2"/>
    </row>
    <row r="1007" spans="47:47" x14ac:dyDescent="0.15">
      <c r="AU1007" s="2"/>
    </row>
    <row r="1008" spans="47:47" x14ac:dyDescent="0.15">
      <c r="AU1008" s="2"/>
    </row>
    <row r="1009" spans="47:47" x14ac:dyDescent="0.15">
      <c r="AU1009" s="2"/>
    </row>
    <row r="1010" spans="47:47" x14ac:dyDescent="0.15">
      <c r="AU1010" s="2"/>
    </row>
    <row r="1011" spans="47:47" x14ac:dyDescent="0.15">
      <c r="AU1011" s="2"/>
    </row>
    <row r="1012" spans="47:47" x14ac:dyDescent="0.15">
      <c r="AU1012" s="2"/>
    </row>
    <row r="1013" spans="47:47" x14ac:dyDescent="0.15">
      <c r="AU1013" s="2"/>
    </row>
    <row r="1014" spans="47:47" x14ac:dyDescent="0.15">
      <c r="AU1014" s="2"/>
    </row>
    <row r="1015" spans="47:47" x14ac:dyDescent="0.15">
      <c r="AU1015" s="2"/>
    </row>
    <row r="1016" spans="47:47" x14ac:dyDescent="0.15">
      <c r="AU1016" s="2"/>
    </row>
    <row r="1017" spans="47:47" x14ac:dyDescent="0.15">
      <c r="AU1017" s="2"/>
    </row>
    <row r="1018" spans="47:47" x14ac:dyDescent="0.15">
      <c r="AU1018" s="2"/>
    </row>
    <row r="1019" spans="47:47" x14ac:dyDescent="0.15">
      <c r="AU1019" s="2"/>
    </row>
    <row r="1020" spans="47:47" x14ac:dyDescent="0.15">
      <c r="AU1020" s="2"/>
    </row>
    <row r="1021" spans="47:47" x14ac:dyDescent="0.15">
      <c r="AU1021" s="2"/>
    </row>
    <row r="1022" spans="47:47" x14ac:dyDescent="0.15">
      <c r="AU1022" s="2"/>
    </row>
    <row r="1023" spans="47:47" x14ac:dyDescent="0.15">
      <c r="AU1023" s="2"/>
    </row>
    <row r="1024" spans="47:47" x14ac:dyDescent="0.15">
      <c r="AU1024" s="2"/>
    </row>
    <row r="1025" spans="47:47" x14ac:dyDescent="0.15">
      <c r="AU1025" s="2"/>
    </row>
    <row r="1026" spans="47:47" x14ac:dyDescent="0.15">
      <c r="AU1026" s="2"/>
    </row>
    <row r="1027" spans="47:47" x14ac:dyDescent="0.15">
      <c r="AU1027" s="2"/>
    </row>
    <row r="1028" spans="47:47" x14ac:dyDescent="0.15">
      <c r="AU1028" s="2"/>
    </row>
    <row r="1029" spans="47:47" x14ac:dyDescent="0.15">
      <c r="AU1029" s="2"/>
    </row>
    <row r="1030" spans="47:47" x14ac:dyDescent="0.15">
      <c r="AU1030" s="2"/>
    </row>
    <row r="1031" spans="47:47" x14ac:dyDescent="0.15">
      <c r="AU1031" s="2"/>
    </row>
    <row r="1032" spans="47:47" x14ac:dyDescent="0.15">
      <c r="AU1032" s="2"/>
    </row>
    <row r="1033" spans="47:47" x14ac:dyDescent="0.15">
      <c r="AU1033" s="2"/>
    </row>
    <row r="1034" spans="47:47" x14ac:dyDescent="0.15">
      <c r="AU1034" s="2"/>
    </row>
    <row r="1035" spans="47:47" x14ac:dyDescent="0.15">
      <c r="AU1035" s="2"/>
    </row>
    <row r="1036" spans="47:47" x14ac:dyDescent="0.15">
      <c r="AU1036" s="2"/>
    </row>
    <row r="1037" spans="47:47" x14ac:dyDescent="0.15">
      <c r="AU1037" s="2"/>
    </row>
    <row r="1038" spans="47:47" x14ac:dyDescent="0.15">
      <c r="AU1038" s="2"/>
    </row>
    <row r="1039" spans="47:47" x14ac:dyDescent="0.15">
      <c r="AU1039" s="2"/>
    </row>
    <row r="1040" spans="47:47" x14ac:dyDescent="0.15">
      <c r="AU1040" s="2"/>
    </row>
    <row r="1041" spans="47:47" x14ac:dyDescent="0.15">
      <c r="AU1041" s="2"/>
    </row>
    <row r="1042" spans="47:47" x14ac:dyDescent="0.15">
      <c r="AU1042" s="2"/>
    </row>
    <row r="1043" spans="47:47" x14ac:dyDescent="0.15">
      <c r="AU1043" s="2"/>
    </row>
    <row r="1044" spans="47:47" x14ac:dyDescent="0.15">
      <c r="AU1044" s="2"/>
    </row>
    <row r="1045" spans="47:47" x14ac:dyDescent="0.15">
      <c r="AU1045" s="2"/>
    </row>
    <row r="1046" spans="47:47" x14ac:dyDescent="0.15">
      <c r="AU1046" s="2"/>
    </row>
    <row r="1047" spans="47:47" x14ac:dyDescent="0.15">
      <c r="AU1047" s="2"/>
    </row>
    <row r="1048" spans="47:47" x14ac:dyDescent="0.15">
      <c r="AU1048" s="2"/>
    </row>
    <row r="1049" spans="47:47" x14ac:dyDescent="0.15">
      <c r="AU1049" s="2"/>
    </row>
    <row r="1050" spans="47:47" x14ac:dyDescent="0.15">
      <c r="AU1050" s="2"/>
    </row>
    <row r="1051" spans="47:47" x14ac:dyDescent="0.15">
      <c r="AU1051" s="2"/>
    </row>
    <row r="1052" spans="47:47" x14ac:dyDescent="0.15">
      <c r="AU1052" s="2"/>
    </row>
    <row r="1053" spans="47:47" x14ac:dyDescent="0.15">
      <c r="AU1053" s="2"/>
    </row>
    <row r="1054" spans="47:47" x14ac:dyDescent="0.15">
      <c r="AU1054" s="2"/>
    </row>
    <row r="1055" spans="47:47" x14ac:dyDescent="0.15">
      <c r="AU1055" s="2"/>
    </row>
    <row r="1056" spans="47:47" x14ac:dyDescent="0.15">
      <c r="AU1056" s="2"/>
    </row>
    <row r="1057" spans="47:47" x14ac:dyDescent="0.15">
      <c r="AU1057" s="2"/>
    </row>
    <row r="1058" spans="47:47" x14ac:dyDescent="0.15">
      <c r="AU1058" s="2"/>
    </row>
    <row r="1059" spans="47:47" x14ac:dyDescent="0.15">
      <c r="AU1059" s="2"/>
    </row>
    <row r="1060" spans="47:47" x14ac:dyDescent="0.15">
      <c r="AU1060" s="2"/>
    </row>
    <row r="1061" spans="47:47" x14ac:dyDescent="0.15">
      <c r="AU1061" s="2"/>
    </row>
    <row r="1062" spans="47:47" x14ac:dyDescent="0.15">
      <c r="AU1062" s="2"/>
    </row>
    <row r="1063" spans="47:47" x14ac:dyDescent="0.15">
      <c r="AU1063" s="2"/>
    </row>
    <row r="1064" spans="47:47" x14ac:dyDescent="0.15">
      <c r="AU1064" s="2"/>
    </row>
    <row r="1065" spans="47:47" x14ac:dyDescent="0.15">
      <c r="AU1065" s="2"/>
    </row>
    <row r="1066" spans="47:47" x14ac:dyDescent="0.15">
      <c r="AU1066" s="2"/>
    </row>
    <row r="1067" spans="47:47" x14ac:dyDescent="0.15">
      <c r="AU1067" s="2"/>
    </row>
    <row r="1068" spans="47:47" x14ac:dyDescent="0.15">
      <c r="AU1068" s="2"/>
    </row>
    <row r="1069" spans="47:47" x14ac:dyDescent="0.15">
      <c r="AU1069" s="2"/>
    </row>
    <row r="1070" spans="47:47" x14ac:dyDescent="0.15">
      <c r="AU1070" s="2"/>
    </row>
    <row r="1071" spans="47:47" x14ac:dyDescent="0.15">
      <c r="AU1071" s="2"/>
    </row>
    <row r="1072" spans="47:47" x14ac:dyDescent="0.15">
      <c r="AU1072" s="2"/>
    </row>
    <row r="1073" spans="47:47" x14ac:dyDescent="0.15">
      <c r="AU1073" s="2"/>
    </row>
    <row r="1074" spans="47:47" x14ac:dyDescent="0.15">
      <c r="AU1074" s="2"/>
    </row>
    <row r="1075" spans="47:47" x14ac:dyDescent="0.15">
      <c r="AU1075" s="2"/>
    </row>
    <row r="1076" spans="47:47" x14ac:dyDescent="0.15">
      <c r="AU1076" s="2"/>
    </row>
    <row r="1077" spans="47:47" x14ac:dyDescent="0.15">
      <c r="AU1077" s="2"/>
    </row>
    <row r="1078" spans="47:47" x14ac:dyDescent="0.15">
      <c r="AU1078" s="2"/>
    </row>
    <row r="1079" spans="47:47" x14ac:dyDescent="0.15">
      <c r="AU1079" s="2"/>
    </row>
    <row r="1080" spans="47:47" x14ac:dyDescent="0.15">
      <c r="AU1080" s="2"/>
    </row>
    <row r="1081" spans="47:47" x14ac:dyDescent="0.15">
      <c r="AU1081" s="2"/>
    </row>
    <row r="1082" spans="47:47" x14ac:dyDescent="0.15">
      <c r="AU1082" s="2"/>
    </row>
    <row r="1083" spans="47:47" x14ac:dyDescent="0.15">
      <c r="AU1083" s="2"/>
    </row>
    <row r="1084" spans="47:47" x14ac:dyDescent="0.15">
      <c r="AU1084" s="2"/>
    </row>
    <row r="1085" spans="47:47" x14ac:dyDescent="0.15">
      <c r="AU1085" s="2"/>
    </row>
    <row r="1086" spans="47:47" x14ac:dyDescent="0.15">
      <c r="AU1086" s="2"/>
    </row>
    <row r="1087" spans="47:47" x14ac:dyDescent="0.15">
      <c r="AU1087" s="2"/>
    </row>
    <row r="1088" spans="47:47" x14ac:dyDescent="0.15">
      <c r="AU1088" s="2"/>
    </row>
    <row r="1089" spans="47:47" x14ac:dyDescent="0.15">
      <c r="AU1089" s="2"/>
    </row>
    <row r="1090" spans="47:47" x14ac:dyDescent="0.15">
      <c r="AU1090" s="2"/>
    </row>
    <row r="1091" spans="47:47" x14ac:dyDescent="0.15">
      <c r="AU1091" s="2"/>
    </row>
    <row r="1092" spans="47:47" x14ac:dyDescent="0.15">
      <c r="AU1092" s="2"/>
    </row>
    <row r="1093" spans="47:47" x14ac:dyDescent="0.15">
      <c r="AU1093" s="2"/>
    </row>
    <row r="1094" spans="47:47" x14ac:dyDescent="0.15">
      <c r="AU1094" s="2"/>
    </row>
    <row r="1095" spans="47:47" x14ac:dyDescent="0.15">
      <c r="AU1095" s="2"/>
    </row>
    <row r="1096" spans="47:47" x14ac:dyDescent="0.15">
      <c r="AU1096" s="2"/>
    </row>
    <row r="1097" spans="47:47" x14ac:dyDescent="0.15">
      <c r="AU1097" s="2"/>
    </row>
    <row r="1098" spans="47:47" x14ac:dyDescent="0.15">
      <c r="AU1098" s="2"/>
    </row>
    <row r="1099" spans="47:47" x14ac:dyDescent="0.15">
      <c r="AU1099" s="2"/>
    </row>
    <row r="1100" spans="47:47" x14ac:dyDescent="0.15">
      <c r="AU1100" s="2"/>
    </row>
    <row r="1101" spans="47:47" x14ac:dyDescent="0.15">
      <c r="AU1101" s="2"/>
    </row>
    <row r="1102" spans="47:47" x14ac:dyDescent="0.15">
      <c r="AU1102" s="2"/>
    </row>
    <row r="1103" spans="47:47" x14ac:dyDescent="0.15">
      <c r="AU1103" s="2"/>
    </row>
    <row r="1104" spans="47:47" x14ac:dyDescent="0.15">
      <c r="AU1104" s="2"/>
    </row>
    <row r="1105" spans="47:47" x14ac:dyDescent="0.15">
      <c r="AU1105" s="2"/>
    </row>
    <row r="1106" spans="47:47" x14ac:dyDescent="0.15">
      <c r="AU1106" s="2"/>
    </row>
    <row r="1107" spans="47:47" x14ac:dyDescent="0.15">
      <c r="AU1107" s="2"/>
    </row>
    <row r="1108" spans="47:47" x14ac:dyDescent="0.15">
      <c r="AU1108" s="2"/>
    </row>
    <row r="1109" spans="47:47" x14ac:dyDescent="0.15">
      <c r="AU1109" s="2"/>
    </row>
    <row r="1110" spans="47:47" x14ac:dyDescent="0.15">
      <c r="AU1110" s="2"/>
    </row>
    <row r="1111" spans="47:47" x14ac:dyDescent="0.15">
      <c r="AU1111" s="2"/>
    </row>
    <row r="1112" spans="47:47" x14ac:dyDescent="0.15">
      <c r="AU1112" s="2"/>
    </row>
    <row r="1113" spans="47:47" x14ac:dyDescent="0.15">
      <c r="AU1113" s="2"/>
    </row>
    <row r="1114" spans="47:47" x14ac:dyDescent="0.15">
      <c r="AU1114" s="2"/>
    </row>
    <row r="1115" spans="47:47" x14ac:dyDescent="0.15">
      <c r="AU1115" s="2"/>
    </row>
    <row r="1116" spans="47:47" x14ac:dyDescent="0.15">
      <c r="AU1116" s="2"/>
    </row>
    <row r="1117" spans="47:47" x14ac:dyDescent="0.15">
      <c r="AU1117" s="2"/>
    </row>
    <row r="1118" spans="47:47" x14ac:dyDescent="0.15">
      <c r="AU1118" s="2"/>
    </row>
    <row r="1119" spans="47:47" x14ac:dyDescent="0.15">
      <c r="AU1119" s="2"/>
    </row>
    <row r="1120" spans="47:47" x14ac:dyDescent="0.15">
      <c r="AU1120" s="2"/>
    </row>
    <row r="1121" spans="47:47" x14ac:dyDescent="0.15">
      <c r="AU1121" s="2"/>
    </row>
    <row r="1122" spans="47:47" x14ac:dyDescent="0.15">
      <c r="AU1122" s="2"/>
    </row>
    <row r="1123" spans="47:47" x14ac:dyDescent="0.15">
      <c r="AU1123" s="2"/>
    </row>
    <row r="1124" spans="47:47" x14ac:dyDescent="0.15">
      <c r="AU1124" s="2"/>
    </row>
    <row r="1125" spans="47:47" x14ac:dyDescent="0.15">
      <c r="AU1125" s="2"/>
    </row>
    <row r="1126" spans="47:47" x14ac:dyDescent="0.15">
      <c r="AU1126" s="2"/>
    </row>
    <row r="1127" spans="47:47" x14ac:dyDescent="0.15">
      <c r="AU1127" s="2"/>
    </row>
    <row r="1128" spans="47:47" x14ac:dyDescent="0.15">
      <c r="AU1128" s="2"/>
    </row>
    <row r="1129" spans="47:47" x14ac:dyDescent="0.15">
      <c r="AU1129" s="2"/>
    </row>
    <row r="1130" spans="47:47" x14ac:dyDescent="0.15">
      <c r="AU1130" s="2"/>
    </row>
    <row r="1131" spans="47:47" x14ac:dyDescent="0.15">
      <c r="AU1131" s="2"/>
    </row>
    <row r="1132" spans="47:47" x14ac:dyDescent="0.15">
      <c r="AU1132" s="2"/>
    </row>
    <row r="1133" spans="47:47" x14ac:dyDescent="0.15">
      <c r="AU1133" s="2"/>
    </row>
    <row r="1134" spans="47:47" x14ac:dyDescent="0.15">
      <c r="AU1134" s="2"/>
    </row>
    <row r="1135" spans="47:47" x14ac:dyDescent="0.15">
      <c r="AU1135" s="2"/>
    </row>
    <row r="1136" spans="47:47" x14ac:dyDescent="0.15">
      <c r="AU1136" s="2"/>
    </row>
    <row r="1137" spans="47:47" x14ac:dyDescent="0.15">
      <c r="AU1137" s="2"/>
    </row>
    <row r="1138" spans="47:47" x14ac:dyDescent="0.15">
      <c r="AU1138" s="2"/>
    </row>
    <row r="1139" spans="47:47" x14ac:dyDescent="0.15">
      <c r="AU1139" s="2"/>
    </row>
    <row r="1140" spans="47:47" x14ac:dyDescent="0.15">
      <c r="AU1140" s="2"/>
    </row>
    <row r="1141" spans="47:47" x14ac:dyDescent="0.15">
      <c r="AU1141" s="2"/>
    </row>
    <row r="1142" spans="47:47" x14ac:dyDescent="0.15">
      <c r="AU1142" s="2"/>
    </row>
    <row r="1143" spans="47:47" x14ac:dyDescent="0.15">
      <c r="AU1143" s="2"/>
    </row>
    <row r="1144" spans="47:47" x14ac:dyDescent="0.15">
      <c r="AU1144" s="2"/>
    </row>
    <row r="1145" spans="47:47" x14ac:dyDescent="0.15">
      <c r="AU1145" s="2"/>
    </row>
    <row r="1146" spans="47:47" x14ac:dyDescent="0.15">
      <c r="AU1146" s="2"/>
    </row>
    <row r="1147" spans="47:47" x14ac:dyDescent="0.15">
      <c r="AU1147" s="2"/>
    </row>
    <row r="1148" spans="47:47" x14ac:dyDescent="0.15">
      <c r="AU1148" s="2"/>
    </row>
    <row r="1149" spans="47:47" x14ac:dyDescent="0.15">
      <c r="AU1149" s="2"/>
    </row>
    <row r="1150" spans="47:47" x14ac:dyDescent="0.15">
      <c r="AU1150" s="2"/>
    </row>
    <row r="1151" spans="47:47" x14ac:dyDescent="0.15">
      <c r="AU1151" s="2"/>
    </row>
    <row r="1152" spans="47:47" x14ac:dyDescent="0.15">
      <c r="AU1152" s="2"/>
    </row>
    <row r="1153" spans="47:47" x14ac:dyDescent="0.15">
      <c r="AU1153" s="2"/>
    </row>
    <row r="1154" spans="47:47" x14ac:dyDescent="0.15">
      <c r="AU1154" s="2"/>
    </row>
    <row r="1155" spans="47:47" x14ac:dyDescent="0.15">
      <c r="AU1155" s="2"/>
    </row>
    <row r="1156" spans="47:47" x14ac:dyDescent="0.15">
      <c r="AU1156" s="2"/>
    </row>
    <row r="1157" spans="47:47" x14ac:dyDescent="0.15">
      <c r="AU1157" s="2"/>
    </row>
    <row r="1158" spans="47:47" x14ac:dyDescent="0.15">
      <c r="AU1158" s="2"/>
    </row>
    <row r="1159" spans="47:47" x14ac:dyDescent="0.15">
      <c r="AU1159" s="2"/>
    </row>
    <row r="1160" spans="47:47" x14ac:dyDescent="0.15">
      <c r="AU1160" s="2"/>
    </row>
    <row r="1161" spans="47:47" x14ac:dyDescent="0.15">
      <c r="AU1161" s="2"/>
    </row>
    <row r="1162" spans="47:47" x14ac:dyDescent="0.15">
      <c r="AU1162" s="2"/>
    </row>
    <row r="1163" spans="47:47" x14ac:dyDescent="0.15">
      <c r="AU1163" s="2"/>
    </row>
    <row r="1164" spans="47:47" x14ac:dyDescent="0.15">
      <c r="AU1164" s="2"/>
    </row>
    <row r="1165" spans="47:47" x14ac:dyDescent="0.15">
      <c r="AU1165" s="2"/>
    </row>
    <row r="1166" spans="47:47" x14ac:dyDescent="0.15">
      <c r="AU1166" s="2"/>
    </row>
    <row r="1167" spans="47:47" x14ac:dyDescent="0.15">
      <c r="AU1167" s="2"/>
    </row>
    <row r="1168" spans="47:47" x14ac:dyDescent="0.15">
      <c r="AU1168" s="2"/>
    </row>
    <row r="1169" spans="47:47" x14ac:dyDescent="0.15">
      <c r="AU1169" s="2"/>
    </row>
    <row r="1170" spans="47:47" x14ac:dyDescent="0.15">
      <c r="AU1170" s="2"/>
    </row>
    <row r="1171" spans="47:47" x14ac:dyDescent="0.15">
      <c r="AU1171" s="2"/>
    </row>
    <row r="1172" spans="47:47" x14ac:dyDescent="0.15">
      <c r="AU1172" s="2"/>
    </row>
    <row r="1173" spans="47:47" x14ac:dyDescent="0.15">
      <c r="AU1173" s="2"/>
    </row>
    <row r="1174" spans="47:47" x14ac:dyDescent="0.15">
      <c r="AU1174" s="2"/>
    </row>
    <row r="1175" spans="47:47" x14ac:dyDescent="0.15">
      <c r="AU1175" s="2"/>
    </row>
    <row r="1176" spans="47:47" x14ac:dyDescent="0.15">
      <c r="AU1176" s="2"/>
    </row>
    <row r="1177" spans="47:47" x14ac:dyDescent="0.15">
      <c r="AU1177" s="2"/>
    </row>
    <row r="1178" spans="47:47" x14ac:dyDescent="0.15">
      <c r="AU1178" s="2"/>
    </row>
    <row r="1179" spans="47:47" x14ac:dyDescent="0.15">
      <c r="AU1179" s="2"/>
    </row>
    <row r="1180" spans="47:47" x14ac:dyDescent="0.15">
      <c r="AU1180" s="2"/>
    </row>
    <row r="1181" spans="47:47" x14ac:dyDescent="0.15">
      <c r="AU1181" s="2"/>
    </row>
    <row r="1182" spans="47:47" x14ac:dyDescent="0.15">
      <c r="AU1182" s="2"/>
    </row>
    <row r="1183" spans="47:47" x14ac:dyDescent="0.15">
      <c r="AU1183" s="2"/>
    </row>
    <row r="1184" spans="47:47" x14ac:dyDescent="0.15">
      <c r="AU1184" s="2"/>
    </row>
    <row r="1185" spans="47:47" x14ac:dyDescent="0.15">
      <c r="AU1185" s="2"/>
    </row>
    <row r="1186" spans="47:47" x14ac:dyDescent="0.15">
      <c r="AU1186" s="2"/>
    </row>
    <row r="1187" spans="47:47" x14ac:dyDescent="0.15">
      <c r="AU1187" s="2"/>
    </row>
    <row r="1188" spans="47:47" x14ac:dyDescent="0.15">
      <c r="AU1188" s="2"/>
    </row>
    <row r="1189" spans="47:47" x14ac:dyDescent="0.15">
      <c r="AU1189" s="2"/>
    </row>
    <row r="1190" spans="47:47" x14ac:dyDescent="0.15">
      <c r="AU1190" s="2"/>
    </row>
    <row r="1191" spans="47:47" x14ac:dyDescent="0.15">
      <c r="AU1191" s="2"/>
    </row>
    <row r="1192" spans="47:47" x14ac:dyDescent="0.15">
      <c r="AU1192" s="2"/>
    </row>
    <row r="1193" spans="47:47" x14ac:dyDescent="0.15">
      <c r="AU1193" s="2"/>
    </row>
    <row r="1194" spans="47:47" x14ac:dyDescent="0.15">
      <c r="AU1194" s="2"/>
    </row>
    <row r="1195" spans="47:47" x14ac:dyDescent="0.15">
      <c r="AU1195" s="2"/>
    </row>
    <row r="1196" spans="47:47" x14ac:dyDescent="0.15">
      <c r="AU1196" s="2"/>
    </row>
    <row r="1197" spans="47:47" x14ac:dyDescent="0.15">
      <c r="AU1197" s="2"/>
    </row>
    <row r="1198" spans="47:47" x14ac:dyDescent="0.15">
      <c r="AU1198" s="2"/>
    </row>
    <row r="1199" spans="47:47" x14ac:dyDescent="0.15">
      <c r="AU1199" s="2"/>
    </row>
    <row r="1200" spans="47:47" x14ac:dyDescent="0.15">
      <c r="AU1200" s="2"/>
    </row>
    <row r="1201" spans="47:47" x14ac:dyDescent="0.15">
      <c r="AU1201" s="2"/>
    </row>
    <row r="1202" spans="47:47" x14ac:dyDescent="0.15">
      <c r="AU1202" s="2"/>
    </row>
    <row r="1203" spans="47:47" x14ac:dyDescent="0.15">
      <c r="AU1203" s="2"/>
    </row>
    <row r="1204" spans="47:47" x14ac:dyDescent="0.15">
      <c r="AU1204" s="2"/>
    </row>
    <row r="1205" spans="47:47" x14ac:dyDescent="0.15">
      <c r="AU1205" s="2"/>
    </row>
    <row r="1206" spans="47:47" x14ac:dyDescent="0.15">
      <c r="AU1206" s="2"/>
    </row>
    <row r="1207" spans="47:47" x14ac:dyDescent="0.15">
      <c r="AU1207" s="2"/>
    </row>
    <row r="1208" spans="47:47" x14ac:dyDescent="0.15">
      <c r="AU1208" s="2"/>
    </row>
    <row r="1209" spans="47:47" x14ac:dyDescent="0.15">
      <c r="AU1209" s="2"/>
    </row>
    <row r="1210" spans="47:47" x14ac:dyDescent="0.15">
      <c r="AU1210" s="2"/>
    </row>
    <row r="1211" spans="47:47" x14ac:dyDescent="0.15">
      <c r="AU1211" s="2"/>
    </row>
    <row r="1212" spans="47:47" x14ac:dyDescent="0.15">
      <c r="AU1212" s="2"/>
    </row>
    <row r="1213" spans="47:47" x14ac:dyDescent="0.15">
      <c r="AU1213" s="2"/>
    </row>
    <row r="1214" spans="47:47" x14ac:dyDescent="0.15">
      <c r="AU1214" s="2"/>
    </row>
    <row r="1215" spans="47:47" x14ac:dyDescent="0.15">
      <c r="AU1215" s="2"/>
    </row>
    <row r="1216" spans="47:47" x14ac:dyDescent="0.15">
      <c r="AU1216" s="2"/>
    </row>
    <row r="1217" spans="47:47" x14ac:dyDescent="0.15">
      <c r="AU1217" s="2"/>
    </row>
    <row r="1218" spans="47:47" x14ac:dyDescent="0.15">
      <c r="AU1218" s="2"/>
    </row>
    <row r="1219" spans="47:47" x14ac:dyDescent="0.15">
      <c r="AU1219" s="2"/>
    </row>
    <row r="1220" spans="47:47" x14ac:dyDescent="0.15">
      <c r="AU1220" s="2"/>
    </row>
    <row r="1221" spans="47:47" x14ac:dyDescent="0.15">
      <c r="AU1221" s="2"/>
    </row>
    <row r="1222" spans="47:47" x14ac:dyDescent="0.15">
      <c r="AU1222" s="2"/>
    </row>
    <row r="1223" spans="47:47" x14ac:dyDescent="0.15">
      <c r="AU1223" s="2"/>
    </row>
    <row r="1224" spans="47:47" x14ac:dyDescent="0.15">
      <c r="AU1224" s="2"/>
    </row>
    <row r="1225" spans="47:47" x14ac:dyDescent="0.15">
      <c r="AU1225" s="2"/>
    </row>
    <row r="1226" spans="47:47" x14ac:dyDescent="0.15">
      <c r="AU1226" s="2"/>
    </row>
    <row r="1227" spans="47:47" x14ac:dyDescent="0.15">
      <c r="AU1227" s="2"/>
    </row>
    <row r="1228" spans="47:47" x14ac:dyDescent="0.15">
      <c r="AU1228" s="2"/>
    </row>
    <row r="1229" spans="47:47" x14ac:dyDescent="0.15">
      <c r="AU1229" s="2"/>
    </row>
    <row r="1230" spans="47:47" x14ac:dyDescent="0.15">
      <c r="AU1230" s="2"/>
    </row>
    <row r="1231" spans="47:47" x14ac:dyDescent="0.15">
      <c r="AU1231" s="2"/>
    </row>
    <row r="1232" spans="47:47" x14ac:dyDescent="0.15">
      <c r="AU1232" s="2"/>
    </row>
    <row r="1233" spans="47:47" x14ac:dyDescent="0.15">
      <c r="AU1233" s="2"/>
    </row>
    <row r="1234" spans="47:47" x14ac:dyDescent="0.15">
      <c r="AU1234" s="2"/>
    </row>
    <row r="1235" spans="47:47" x14ac:dyDescent="0.15">
      <c r="AU1235" s="2"/>
    </row>
    <row r="1236" spans="47:47" x14ac:dyDescent="0.15">
      <c r="AU1236" s="2"/>
    </row>
    <row r="1237" spans="47:47" x14ac:dyDescent="0.15">
      <c r="AU1237" s="2"/>
    </row>
    <row r="1238" spans="47:47" x14ac:dyDescent="0.15">
      <c r="AU1238" s="2"/>
    </row>
    <row r="1239" spans="47:47" x14ac:dyDescent="0.15">
      <c r="AU1239" s="2"/>
    </row>
    <row r="1240" spans="47:47" x14ac:dyDescent="0.15">
      <c r="AU1240" s="2"/>
    </row>
    <row r="1241" spans="47:47" x14ac:dyDescent="0.15">
      <c r="AU1241" s="2"/>
    </row>
    <row r="1242" spans="47:47" x14ac:dyDescent="0.15">
      <c r="AU1242" s="2"/>
    </row>
    <row r="1243" spans="47:47" x14ac:dyDescent="0.15">
      <c r="AU1243" s="2"/>
    </row>
    <row r="1244" spans="47:47" x14ac:dyDescent="0.15">
      <c r="AU1244" s="2"/>
    </row>
    <row r="1245" spans="47:47" x14ac:dyDescent="0.15">
      <c r="AU1245" s="2"/>
    </row>
    <row r="1246" spans="47:47" x14ac:dyDescent="0.15">
      <c r="AU1246" s="2"/>
    </row>
    <row r="1247" spans="47:47" x14ac:dyDescent="0.15">
      <c r="AU1247" s="2"/>
    </row>
    <row r="1248" spans="47:47" x14ac:dyDescent="0.15">
      <c r="AU1248" s="2"/>
    </row>
    <row r="1249" spans="47:47" x14ac:dyDescent="0.15">
      <c r="AU1249" s="2"/>
    </row>
    <row r="1250" spans="47:47" x14ac:dyDescent="0.15">
      <c r="AU1250" s="2"/>
    </row>
    <row r="1251" spans="47:47" x14ac:dyDescent="0.15">
      <c r="AU1251" s="2"/>
    </row>
    <row r="1252" spans="47:47" x14ac:dyDescent="0.15">
      <c r="AU1252" s="2"/>
    </row>
    <row r="1253" spans="47:47" x14ac:dyDescent="0.15">
      <c r="AU1253" s="2"/>
    </row>
    <row r="1254" spans="47:47" x14ac:dyDescent="0.15">
      <c r="AU1254" s="2"/>
    </row>
    <row r="1255" spans="47:47" x14ac:dyDescent="0.15">
      <c r="AU1255" s="2"/>
    </row>
    <row r="1256" spans="47:47" x14ac:dyDescent="0.15">
      <c r="AU1256" s="2"/>
    </row>
    <row r="1257" spans="47:47" x14ac:dyDescent="0.15">
      <c r="AU1257" s="2"/>
    </row>
    <row r="1258" spans="47:47" x14ac:dyDescent="0.15">
      <c r="AU1258" s="2"/>
    </row>
    <row r="1259" spans="47:47" x14ac:dyDescent="0.15">
      <c r="AU1259" s="2"/>
    </row>
    <row r="1260" spans="47:47" x14ac:dyDescent="0.15">
      <c r="AU1260" s="2"/>
    </row>
    <row r="1261" spans="47:47" x14ac:dyDescent="0.15">
      <c r="AU1261" s="2"/>
    </row>
    <row r="1262" spans="47:47" x14ac:dyDescent="0.15">
      <c r="AU1262" s="2"/>
    </row>
    <row r="1263" spans="47:47" x14ac:dyDescent="0.15">
      <c r="AU1263" s="2"/>
    </row>
    <row r="1264" spans="47:47" x14ac:dyDescent="0.15">
      <c r="AU1264" s="2"/>
    </row>
    <row r="1265" spans="47:47" x14ac:dyDescent="0.15">
      <c r="AU1265" s="2"/>
    </row>
    <row r="1266" spans="47:47" x14ac:dyDescent="0.15">
      <c r="AU1266" s="2"/>
    </row>
    <row r="1267" spans="47:47" x14ac:dyDescent="0.15">
      <c r="AU1267" s="2"/>
    </row>
    <row r="1268" spans="47:47" x14ac:dyDescent="0.15">
      <c r="AU1268" s="2"/>
    </row>
    <row r="1269" spans="47:47" x14ac:dyDescent="0.15">
      <c r="AU1269" s="2"/>
    </row>
    <row r="1270" spans="47:47" x14ac:dyDescent="0.15">
      <c r="AU1270" s="2"/>
    </row>
    <row r="1271" spans="47:47" x14ac:dyDescent="0.15">
      <c r="AU1271" s="2"/>
    </row>
    <row r="1272" spans="47:47" x14ac:dyDescent="0.15">
      <c r="AU1272" s="2"/>
    </row>
    <row r="1273" spans="47:47" x14ac:dyDescent="0.15">
      <c r="AU1273" s="2"/>
    </row>
    <row r="1274" spans="47:47" x14ac:dyDescent="0.15">
      <c r="AU1274" s="2"/>
    </row>
    <row r="1275" spans="47:47" x14ac:dyDescent="0.15">
      <c r="AU1275" s="2"/>
    </row>
    <row r="1276" spans="47:47" x14ac:dyDescent="0.15">
      <c r="AU1276" s="2"/>
    </row>
    <row r="1277" spans="47:47" x14ac:dyDescent="0.15">
      <c r="AU1277" s="2"/>
    </row>
    <row r="1278" spans="47:47" x14ac:dyDescent="0.15">
      <c r="AU1278" s="2"/>
    </row>
    <row r="1279" spans="47:47" x14ac:dyDescent="0.15">
      <c r="AU1279" s="2"/>
    </row>
    <row r="1280" spans="47:47" x14ac:dyDescent="0.15">
      <c r="AU1280" s="2"/>
    </row>
    <row r="1281" spans="47:47" x14ac:dyDescent="0.15">
      <c r="AU1281" s="2"/>
    </row>
    <row r="1282" spans="47:47" x14ac:dyDescent="0.15">
      <c r="AU1282" s="2"/>
    </row>
    <row r="1283" spans="47:47" x14ac:dyDescent="0.15">
      <c r="AU1283" s="2"/>
    </row>
    <row r="1284" spans="47:47" x14ac:dyDescent="0.15">
      <c r="AU1284" s="2"/>
    </row>
    <row r="1285" spans="47:47" x14ac:dyDescent="0.15">
      <c r="AU1285" s="2"/>
    </row>
    <row r="1286" spans="47:47" x14ac:dyDescent="0.15">
      <c r="AU1286" s="2"/>
    </row>
    <row r="1287" spans="47:47" x14ac:dyDescent="0.15">
      <c r="AU1287" s="2"/>
    </row>
    <row r="1288" spans="47:47" x14ac:dyDescent="0.15">
      <c r="AU1288" s="2"/>
    </row>
    <row r="1289" spans="47:47" x14ac:dyDescent="0.15">
      <c r="AU1289" s="2"/>
    </row>
    <row r="1290" spans="47:47" x14ac:dyDescent="0.15">
      <c r="AU1290" s="2"/>
    </row>
    <row r="1291" spans="47:47" x14ac:dyDescent="0.15">
      <c r="AU1291" s="2"/>
    </row>
    <row r="1292" spans="47:47" x14ac:dyDescent="0.15">
      <c r="AU1292" s="2"/>
    </row>
    <row r="1293" spans="47:47" x14ac:dyDescent="0.15">
      <c r="AU1293" s="2"/>
    </row>
    <row r="1294" spans="47:47" x14ac:dyDescent="0.15">
      <c r="AU1294" s="2"/>
    </row>
    <row r="1295" spans="47:47" x14ac:dyDescent="0.15">
      <c r="AU1295" s="2"/>
    </row>
    <row r="1296" spans="47:47" x14ac:dyDescent="0.15">
      <c r="AU1296" s="2"/>
    </row>
    <row r="1297" spans="47:47" x14ac:dyDescent="0.15">
      <c r="AU1297" s="2"/>
    </row>
    <row r="1298" spans="47:47" x14ac:dyDescent="0.15">
      <c r="AU1298" s="2"/>
    </row>
    <row r="1299" spans="47:47" x14ac:dyDescent="0.15">
      <c r="AU1299" s="2"/>
    </row>
    <row r="1300" spans="47:47" x14ac:dyDescent="0.15">
      <c r="AU1300" s="2"/>
    </row>
    <row r="1301" spans="47:47" x14ac:dyDescent="0.15">
      <c r="AU1301" s="2"/>
    </row>
    <row r="1302" spans="47:47" x14ac:dyDescent="0.15">
      <c r="AU1302" s="2"/>
    </row>
    <row r="1303" spans="47:47" x14ac:dyDescent="0.15">
      <c r="AU1303" s="2"/>
    </row>
    <row r="1304" spans="47:47" x14ac:dyDescent="0.15">
      <c r="AU1304" s="2"/>
    </row>
    <row r="1305" spans="47:47" x14ac:dyDescent="0.15">
      <c r="AU1305" s="2"/>
    </row>
    <row r="1306" spans="47:47" x14ac:dyDescent="0.15">
      <c r="AU1306" s="2"/>
    </row>
    <row r="1307" spans="47:47" x14ac:dyDescent="0.15">
      <c r="AU1307" s="2"/>
    </row>
    <row r="1308" spans="47:47" x14ac:dyDescent="0.15">
      <c r="AU1308" s="2"/>
    </row>
    <row r="1309" spans="47:47" x14ac:dyDescent="0.15">
      <c r="AU1309" s="2"/>
    </row>
    <row r="1310" spans="47:47" x14ac:dyDescent="0.15">
      <c r="AU1310" s="2"/>
    </row>
    <row r="1311" spans="47:47" x14ac:dyDescent="0.15">
      <c r="AU1311" s="2"/>
    </row>
    <row r="1312" spans="47:47" x14ac:dyDescent="0.15">
      <c r="AU1312" s="2"/>
    </row>
    <row r="1313" spans="47:47" x14ac:dyDescent="0.15">
      <c r="AU1313" s="2"/>
    </row>
    <row r="1314" spans="47:47" x14ac:dyDescent="0.15">
      <c r="AU1314" s="2"/>
    </row>
    <row r="1315" spans="47:47" x14ac:dyDescent="0.15">
      <c r="AU1315" s="2"/>
    </row>
    <row r="1316" spans="47:47" x14ac:dyDescent="0.15">
      <c r="AU1316" s="2"/>
    </row>
    <row r="1317" spans="47:47" x14ac:dyDescent="0.15">
      <c r="AU1317" s="2"/>
    </row>
    <row r="1318" spans="47:47" x14ac:dyDescent="0.15">
      <c r="AU1318" s="2"/>
    </row>
    <row r="1319" spans="47:47" x14ac:dyDescent="0.15">
      <c r="AU1319" s="2"/>
    </row>
    <row r="1320" spans="47:47" x14ac:dyDescent="0.15">
      <c r="AU1320" s="2"/>
    </row>
    <row r="1321" spans="47:47" x14ac:dyDescent="0.15">
      <c r="AU1321" s="2"/>
    </row>
    <row r="1322" spans="47:47" x14ac:dyDescent="0.15">
      <c r="AU1322" s="2"/>
    </row>
    <row r="1323" spans="47:47" x14ac:dyDescent="0.15">
      <c r="AU1323" s="2"/>
    </row>
    <row r="1324" spans="47:47" x14ac:dyDescent="0.15">
      <c r="AU1324" s="2"/>
    </row>
    <row r="1325" spans="47:47" x14ac:dyDescent="0.15">
      <c r="AU1325" s="2"/>
    </row>
    <row r="1326" spans="47:47" x14ac:dyDescent="0.15">
      <c r="AU1326" s="2"/>
    </row>
    <row r="1327" spans="47:47" x14ac:dyDescent="0.15">
      <c r="AU1327" s="2"/>
    </row>
    <row r="1328" spans="47:47" x14ac:dyDescent="0.15">
      <c r="AU1328" s="2"/>
    </row>
    <row r="1329" spans="47:47" x14ac:dyDescent="0.15">
      <c r="AU1329" s="2"/>
    </row>
    <row r="1330" spans="47:47" x14ac:dyDescent="0.15">
      <c r="AU1330" s="2"/>
    </row>
    <row r="1331" spans="47:47" x14ac:dyDescent="0.15">
      <c r="AU1331" s="2"/>
    </row>
    <row r="1332" spans="47:47" x14ac:dyDescent="0.15">
      <c r="AU1332" s="2"/>
    </row>
    <row r="1333" spans="47:47" x14ac:dyDescent="0.15">
      <c r="AU1333" s="2"/>
    </row>
    <row r="1334" spans="47:47" x14ac:dyDescent="0.15">
      <c r="AU1334" s="2"/>
    </row>
    <row r="1335" spans="47:47" x14ac:dyDescent="0.15">
      <c r="AU1335" s="2"/>
    </row>
    <row r="1336" spans="47:47" x14ac:dyDescent="0.15">
      <c r="AU1336" s="2"/>
    </row>
    <row r="1337" spans="47:47" x14ac:dyDescent="0.15">
      <c r="AU1337" s="2"/>
    </row>
    <row r="1338" spans="47:47" x14ac:dyDescent="0.15">
      <c r="AU1338" s="2"/>
    </row>
    <row r="1339" spans="47:47" x14ac:dyDescent="0.15">
      <c r="AU1339" s="2"/>
    </row>
    <row r="1340" spans="47:47" x14ac:dyDescent="0.15">
      <c r="AU1340" s="2"/>
    </row>
    <row r="1341" spans="47:47" x14ac:dyDescent="0.15">
      <c r="AU1341" s="2"/>
    </row>
    <row r="1342" spans="47:47" x14ac:dyDescent="0.15">
      <c r="AU1342" s="2"/>
    </row>
    <row r="1343" spans="47:47" x14ac:dyDescent="0.15">
      <c r="AU1343" s="2"/>
    </row>
    <row r="1344" spans="47:47" x14ac:dyDescent="0.15">
      <c r="AU1344" s="2"/>
    </row>
    <row r="1345" spans="47:47" x14ac:dyDescent="0.15">
      <c r="AU1345" s="2"/>
    </row>
    <row r="1346" spans="47:47" x14ac:dyDescent="0.15">
      <c r="AU1346" s="2"/>
    </row>
    <row r="1347" spans="47:47" x14ac:dyDescent="0.15">
      <c r="AU1347" s="2"/>
    </row>
    <row r="1348" spans="47:47" x14ac:dyDescent="0.15">
      <c r="AU1348" s="2"/>
    </row>
    <row r="1349" spans="47:47" x14ac:dyDescent="0.15">
      <c r="AU1349" s="2"/>
    </row>
    <row r="1350" spans="47:47" x14ac:dyDescent="0.15">
      <c r="AU1350" s="2"/>
    </row>
    <row r="1351" spans="47:47" x14ac:dyDescent="0.15">
      <c r="AU1351" s="2"/>
    </row>
    <row r="1352" spans="47:47" x14ac:dyDescent="0.15">
      <c r="AU1352" s="2"/>
    </row>
    <row r="1353" spans="47:47" x14ac:dyDescent="0.15">
      <c r="AU1353" s="2"/>
    </row>
    <row r="1354" spans="47:47" x14ac:dyDescent="0.15">
      <c r="AU1354" s="2"/>
    </row>
    <row r="1355" spans="47:47" x14ac:dyDescent="0.15">
      <c r="AU1355" s="2"/>
    </row>
    <row r="1356" spans="47:47" x14ac:dyDescent="0.15">
      <c r="AU1356" s="2"/>
    </row>
    <row r="1357" spans="47:47" x14ac:dyDescent="0.15">
      <c r="AU1357" s="2"/>
    </row>
    <row r="1358" spans="47:47" x14ac:dyDescent="0.15">
      <c r="AU1358" s="2"/>
    </row>
    <row r="1359" spans="47:47" x14ac:dyDescent="0.15">
      <c r="AU1359" s="2"/>
    </row>
    <row r="1360" spans="47:47" x14ac:dyDescent="0.15">
      <c r="AU1360" s="2"/>
    </row>
    <row r="1361" spans="47:47" x14ac:dyDescent="0.15">
      <c r="AU1361" s="2"/>
    </row>
    <row r="1362" spans="47:47" x14ac:dyDescent="0.15">
      <c r="AU1362" s="2"/>
    </row>
    <row r="1363" spans="47:47" x14ac:dyDescent="0.15">
      <c r="AU1363" s="2"/>
    </row>
    <row r="1364" spans="47:47" x14ac:dyDescent="0.15">
      <c r="AU1364" s="2"/>
    </row>
    <row r="1365" spans="47:47" x14ac:dyDescent="0.15">
      <c r="AU1365" s="2"/>
    </row>
    <row r="1366" spans="47:47" x14ac:dyDescent="0.15">
      <c r="AU1366" s="2"/>
    </row>
    <row r="1367" spans="47:47" x14ac:dyDescent="0.15">
      <c r="AU1367" s="2"/>
    </row>
    <row r="1368" spans="47:47" x14ac:dyDescent="0.15">
      <c r="AU1368" s="2"/>
    </row>
    <row r="1369" spans="47:47" x14ac:dyDescent="0.15">
      <c r="AU1369" s="2"/>
    </row>
    <row r="1370" spans="47:47" x14ac:dyDescent="0.15">
      <c r="AU1370" s="2"/>
    </row>
    <row r="1371" spans="47:47" x14ac:dyDescent="0.15">
      <c r="AU1371" s="2"/>
    </row>
    <row r="1372" spans="47:47" x14ac:dyDescent="0.15">
      <c r="AU1372" s="2"/>
    </row>
    <row r="1373" spans="47:47" x14ac:dyDescent="0.15">
      <c r="AU1373" s="2"/>
    </row>
    <row r="1374" spans="47:47" x14ac:dyDescent="0.15">
      <c r="AU1374" s="2"/>
    </row>
    <row r="1375" spans="47:47" x14ac:dyDescent="0.15">
      <c r="AU1375" s="2"/>
    </row>
    <row r="1376" spans="47:47" x14ac:dyDescent="0.15">
      <c r="AU1376" s="2"/>
    </row>
    <row r="1377" spans="47:47" x14ac:dyDescent="0.15">
      <c r="AU1377" s="2"/>
    </row>
    <row r="1378" spans="47:47" x14ac:dyDescent="0.15">
      <c r="AU1378" s="2"/>
    </row>
    <row r="1379" spans="47:47" x14ac:dyDescent="0.15">
      <c r="AU1379" s="2"/>
    </row>
    <row r="1380" spans="47:47" x14ac:dyDescent="0.15">
      <c r="AU1380" s="2"/>
    </row>
    <row r="1381" spans="47:47" x14ac:dyDescent="0.15">
      <c r="AU1381" s="2"/>
    </row>
    <row r="1382" spans="47:47" x14ac:dyDescent="0.15">
      <c r="AU1382" s="2"/>
    </row>
    <row r="1383" spans="47:47" x14ac:dyDescent="0.15">
      <c r="AU1383" s="2"/>
    </row>
    <row r="1384" spans="47:47" x14ac:dyDescent="0.15">
      <c r="AU1384" s="2"/>
    </row>
    <row r="1385" spans="47:47" x14ac:dyDescent="0.15">
      <c r="AU1385" s="2"/>
    </row>
    <row r="1386" spans="47:47" x14ac:dyDescent="0.15">
      <c r="AU1386" s="2"/>
    </row>
    <row r="1387" spans="47:47" x14ac:dyDescent="0.15">
      <c r="AU1387" s="2"/>
    </row>
    <row r="1388" spans="47:47" x14ac:dyDescent="0.15">
      <c r="AU1388" s="2"/>
    </row>
    <row r="1389" spans="47:47" x14ac:dyDescent="0.15">
      <c r="AU1389" s="2"/>
    </row>
    <row r="1390" spans="47:47" x14ac:dyDescent="0.15">
      <c r="AU1390" s="2"/>
    </row>
    <row r="1391" spans="47:47" x14ac:dyDescent="0.15">
      <c r="AU1391" s="2"/>
    </row>
    <row r="1392" spans="47:47" x14ac:dyDescent="0.15">
      <c r="AU1392" s="2"/>
    </row>
    <row r="1393" spans="47:47" x14ac:dyDescent="0.15">
      <c r="AU1393" s="2"/>
    </row>
    <row r="1394" spans="47:47" x14ac:dyDescent="0.15">
      <c r="AU1394" s="2"/>
    </row>
    <row r="1395" spans="47:47" x14ac:dyDescent="0.15">
      <c r="AU1395" s="2"/>
    </row>
    <row r="1396" spans="47:47" x14ac:dyDescent="0.15">
      <c r="AU1396" s="2"/>
    </row>
    <row r="1397" spans="47:47" x14ac:dyDescent="0.15">
      <c r="AU1397" s="2"/>
    </row>
    <row r="1398" spans="47:47" x14ac:dyDescent="0.15">
      <c r="AU1398" s="2"/>
    </row>
    <row r="1399" spans="47:47" x14ac:dyDescent="0.15">
      <c r="AU1399" s="2"/>
    </row>
    <row r="1400" spans="47:47" x14ac:dyDescent="0.15">
      <c r="AU1400" s="2"/>
    </row>
    <row r="1401" spans="47:47" x14ac:dyDescent="0.15">
      <c r="AU1401" s="2"/>
    </row>
    <row r="1402" spans="47:47" x14ac:dyDescent="0.15">
      <c r="AU1402" s="2"/>
    </row>
    <row r="1403" spans="47:47" x14ac:dyDescent="0.15">
      <c r="AU1403" s="2"/>
    </row>
    <row r="1404" spans="47:47" x14ac:dyDescent="0.15">
      <c r="AU1404" s="2"/>
    </row>
    <row r="1405" spans="47:47" x14ac:dyDescent="0.15">
      <c r="AU1405" s="2"/>
    </row>
    <row r="1406" spans="47:47" x14ac:dyDescent="0.15">
      <c r="AU1406" s="2"/>
    </row>
    <row r="1407" spans="47:47" x14ac:dyDescent="0.15">
      <c r="AU1407" s="2"/>
    </row>
    <row r="1408" spans="47:47" x14ac:dyDescent="0.15">
      <c r="AU1408" s="2"/>
    </row>
    <row r="1409" spans="47:47" x14ac:dyDescent="0.15">
      <c r="AU1409" s="2"/>
    </row>
    <row r="1410" spans="47:47" x14ac:dyDescent="0.15">
      <c r="AU1410" s="2"/>
    </row>
    <row r="1411" spans="47:47" x14ac:dyDescent="0.15">
      <c r="AU1411" s="2"/>
    </row>
    <row r="1412" spans="47:47" x14ac:dyDescent="0.15">
      <c r="AU1412" s="2"/>
    </row>
    <row r="1413" spans="47:47" x14ac:dyDescent="0.15">
      <c r="AU1413" s="2"/>
    </row>
    <row r="1414" spans="47:47" x14ac:dyDescent="0.15">
      <c r="AU1414" s="2"/>
    </row>
    <row r="1415" spans="47:47" x14ac:dyDescent="0.15">
      <c r="AU1415" s="2"/>
    </row>
    <row r="1416" spans="47:47" x14ac:dyDescent="0.15">
      <c r="AU1416" s="2"/>
    </row>
    <row r="1417" spans="47:47" x14ac:dyDescent="0.15">
      <c r="AU1417" s="2"/>
    </row>
    <row r="1418" spans="47:47" x14ac:dyDescent="0.15">
      <c r="AU1418" s="2"/>
    </row>
    <row r="1419" spans="47:47" x14ac:dyDescent="0.15">
      <c r="AU1419" s="2"/>
    </row>
    <row r="1420" spans="47:47" x14ac:dyDescent="0.15">
      <c r="AU1420" s="2"/>
    </row>
    <row r="1421" spans="47:47" x14ac:dyDescent="0.15">
      <c r="AU1421" s="2"/>
    </row>
    <row r="1422" spans="47:47" x14ac:dyDescent="0.15">
      <c r="AU1422" s="2"/>
    </row>
    <row r="1423" spans="47:47" x14ac:dyDescent="0.15">
      <c r="AU1423" s="2"/>
    </row>
    <row r="1424" spans="47:47" x14ac:dyDescent="0.15">
      <c r="AU1424" s="2"/>
    </row>
    <row r="1425" spans="47:47" x14ac:dyDescent="0.15">
      <c r="AU1425" s="2"/>
    </row>
    <row r="1426" spans="47:47" x14ac:dyDescent="0.15">
      <c r="AU1426" s="2"/>
    </row>
    <row r="1427" spans="47:47" x14ac:dyDescent="0.15">
      <c r="AU1427" s="2"/>
    </row>
    <row r="1428" spans="47:47" x14ac:dyDescent="0.15">
      <c r="AU1428" s="2"/>
    </row>
    <row r="1429" spans="47:47" x14ac:dyDescent="0.15">
      <c r="AU1429" s="2"/>
    </row>
    <row r="1430" spans="47:47" x14ac:dyDescent="0.15">
      <c r="AU1430" s="2"/>
    </row>
    <row r="1431" spans="47:47" x14ac:dyDescent="0.15">
      <c r="AU1431" s="2"/>
    </row>
    <row r="1432" spans="47:47" x14ac:dyDescent="0.15">
      <c r="AU1432" s="2"/>
    </row>
    <row r="1433" spans="47:47" x14ac:dyDescent="0.15">
      <c r="AU1433" s="2"/>
    </row>
    <row r="1434" spans="47:47" x14ac:dyDescent="0.15">
      <c r="AU1434" s="2"/>
    </row>
    <row r="1435" spans="47:47" x14ac:dyDescent="0.15">
      <c r="AU1435" s="2"/>
    </row>
    <row r="1436" spans="47:47" x14ac:dyDescent="0.15">
      <c r="AU1436" s="2"/>
    </row>
    <row r="1437" spans="47:47" x14ac:dyDescent="0.15">
      <c r="AU1437" s="2"/>
    </row>
    <row r="1438" spans="47:47" x14ac:dyDescent="0.15">
      <c r="AU1438" s="2"/>
    </row>
    <row r="1439" spans="47:47" x14ac:dyDescent="0.15">
      <c r="AU1439" s="2"/>
    </row>
    <row r="1440" spans="47:47" x14ac:dyDescent="0.15">
      <c r="AU1440" s="2"/>
    </row>
    <row r="1441" spans="47:47" x14ac:dyDescent="0.15">
      <c r="AU1441" s="2"/>
    </row>
    <row r="1442" spans="47:47" x14ac:dyDescent="0.15">
      <c r="AU1442" s="2"/>
    </row>
    <row r="1443" spans="47:47" x14ac:dyDescent="0.15">
      <c r="AU1443" s="2"/>
    </row>
    <row r="1444" spans="47:47" x14ac:dyDescent="0.15">
      <c r="AU1444" s="3"/>
    </row>
    <row r="1445" spans="47:47" x14ac:dyDescent="0.15">
      <c r="AU1445" s="3"/>
    </row>
    <row r="1446" spans="47:47" x14ac:dyDescent="0.15">
      <c r="AU1446" s="3"/>
    </row>
    <row r="1447" spans="47:47" x14ac:dyDescent="0.15">
      <c r="AU1447" s="3"/>
    </row>
    <row r="1448" spans="47:47" x14ac:dyDescent="0.15">
      <c r="AU1448" s="3"/>
    </row>
    <row r="1449" spans="47:47" x14ac:dyDescent="0.15">
      <c r="AU1449" s="3"/>
    </row>
    <row r="1450" spans="47:47" x14ac:dyDescent="0.15">
      <c r="AU1450" s="3"/>
    </row>
    <row r="1451" spans="47:47" x14ac:dyDescent="0.15">
      <c r="AU1451" s="3"/>
    </row>
    <row r="1452" spans="47:47" x14ac:dyDescent="0.15">
      <c r="AU1452" s="3"/>
    </row>
    <row r="1453" spans="47:47" x14ac:dyDescent="0.15">
      <c r="AU1453" s="3"/>
    </row>
    <row r="1454" spans="47:47" x14ac:dyDescent="0.15">
      <c r="AU1454" s="3"/>
    </row>
    <row r="1455" spans="47:47" x14ac:dyDescent="0.15">
      <c r="AU1455" s="3"/>
    </row>
    <row r="1456" spans="47:47" x14ac:dyDescent="0.15">
      <c r="AU1456" s="3"/>
    </row>
    <row r="1457" spans="47:47" x14ac:dyDescent="0.15">
      <c r="AU1457" s="3"/>
    </row>
    <row r="1458" spans="47:47" x14ac:dyDescent="0.15">
      <c r="AU1458" s="3"/>
    </row>
    <row r="1459" spans="47:47" x14ac:dyDescent="0.15">
      <c r="AU1459" s="3"/>
    </row>
    <row r="1460" spans="47:47" x14ac:dyDescent="0.15">
      <c r="AU1460" s="3"/>
    </row>
    <row r="1461" spans="47:47" x14ac:dyDescent="0.15">
      <c r="AU1461" s="3"/>
    </row>
    <row r="1462" spans="47:47" x14ac:dyDescent="0.15">
      <c r="AU1462" s="3"/>
    </row>
    <row r="1463" spans="47:47" x14ac:dyDescent="0.15">
      <c r="AU1463" s="3"/>
    </row>
    <row r="1464" spans="47:47" x14ac:dyDescent="0.15">
      <c r="AU1464" s="3"/>
    </row>
    <row r="1465" spans="47:47" x14ac:dyDescent="0.15">
      <c r="AU1465" s="3"/>
    </row>
    <row r="1466" spans="47:47" x14ac:dyDescent="0.15">
      <c r="AU1466" s="3"/>
    </row>
    <row r="1467" spans="47:47" x14ac:dyDescent="0.15">
      <c r="AU1467" s="3"/>
    </row>
    <row r="1468" spans="47:47" x14ac:dyDescent="0.15">
      <c r="AU1468" s="3"/>
    </row>
    <row r="1469" spans="47:47" x14ac:dyDescent="0.15">
      <c r="AU1469" s="3"/>
    </row>
    <row r="1470" spans="47:47" x14ac:dyDescent="0.15">
      <c r="AU1470" s="3"/>
    </row>
    <row r="1471" spans="47:47" x14ac:dyDescent="0.15">
      <c r="AU1471" s="3"/>
    </row>
    <row r="1472" spans="47:47" x14ac:dyDescent="0.15">
      <c r="AU1472" s="3"/>
    </row>
    <row r="1473" spans="47:47" x14ac:dyDescent="0.15">
      <c r="AU1473" s="3"/>
    </row>
    <row r="1474" spans="47:47" x14ac:dyDescent="0.15">
      <c r="AU1474" s="3"/>
    </row>
    <row r="1475" spans="47:47" x14ac:dyDescent="0.15">
      <c r="AU1475" s="3"/>
    </row>
    <row r="1476" spans="47:47" x14ac:dyDescent="0.15">
      <c r="AU1476" s="3"/>
    </row>
    <row r="1477" spans="47:47" x14ac:dyDescent="0.15">
      <c r="AU1477" s="3"/>
    </row>
    <row r="1478" spans="47:47" x14ac:dyDescent="0.15">
      <c r="AU1478" s="3"/>
    </row>
    <row r="1479" spans="47:47" x14ac:dyDescent="0.15">
      <c r="AU1479" s="3"/>
    </row>
    <row r="1480" spans="47:47" x14ac:dyDescent="0.15">
      <c r="AU1480" s="3"/>
    </row>
    <row r="1481" spans="47:47" x14ac:dyDescent="0.15">
      <c r="AU1481" s="3"/>
    </row>
    <row r="1482" spans="47:47" x14ac:dyDescent="0.15">
      <c r="AU1482" s="3"/>
    </row>
    <row r="1483" spans="47:47" x14ac:dyDescent="0.15">
      <c r="AU1483" s="3"/>
    </row>
    <row r="1484" spans="47:47" x14ac:dyDescent="0.15">
      <c r="AU1484" s="3"/>
    </row>
    <row r="1485" spans="47:47" x14ac:dyDescent="0.15">
      <c r="AU1485" s="3"/>
    </row>
    <row r="1486" spans="47:47" x14ac:dyDescent="0.15">
      <c r="AU1486" s="3"/>
    </row>
    <row r="1487" spans="47:47" x14ac:dyDescent="0.15">
      <c r="AU1487" s="3"/>
    </row>
    <row r="1488" spans="47:47" x14ac:dyDescent="0.15">
      <c r="AU1488" s="3"/>
    </row>
    <row r="1489" spans="47:47" x14ac:dyDescent="0.15">
      <c r="AU1489" s="3"/>
    </row>
    <row r="1490" spans="47:47" x14ac:dyDescent="0.15">
      <c r="AU1490" s="3"/>
    </row>
    <row r="1491" spans="47:47" x14ac:dyDescent="0.15">
      <c r="AU1491" s="3"/>
    </row>
    <row r="1492" spans="47:47" x14ac:dyDescent="0.15">
      <c r="AU1492" s="3"/>
    </row>
    <row r="1493" spans="47:47" x14ac:dyDescent="0.15">
      <c r="AU1493" s="3"/>
    </row>
    <row r="1494" spans="47:47" x14ac:dyDescent="0.15">
      <c r="AU1494" s="3"/>
    </row>
    <row r="1495" spans="47:47" x14ac:dyDescent="0.15">
      <c r="AU1495" s="3"/>
    </row>
    <row r="1496" spans="47:47" x14ac:dyDescent="0.15">
      <c r="AU1496" s="3"/>
    </row>
    <row r="1497" spans="47:47" x14ac:dyDescent="0.15">
      <c r="AU1497" s="3"/>
    </row>
    <row r="1498" spans="47:47" x14ac:dyDescent="0.15">
      <c r="AU1498" s="3"/>
    </row>
    <row r="1499" spans="47:47" x14ac:dyDescent="0.15">
      <c r="AU1499" s="3"/>
    </row>
    <row r="1500" spans="47:47" x14ac:dyDescent="0.15">
      <c r="AU1500" s="3"/>
    </row>
    <row r="1501" spans="47:47" x14ac:dyDescent="0.15">
      <c r="AU1501" s="3"/>
    </row>
    <row r="1502" spans="47:47" x14ac:dyDescent="0.15">
      <c r="AU1502" s="3"/>
    </row>
    <row r="1503" spans="47:47" x14ac:dyDescent="0.15">
      <c r="AU1503" s="3"/>
    </row>
    <row r="1504" spans="47:47" x14ac:dyDescent="0.15">
      <c r="AU1504" s="3"/>
    </row>
    <row r="1505" spans="47:47" x14ac:dyDescent="0.15">
      <c r="AU1505" s="3"/>
    </row>
    <row r="1506" spans="47:47" x14ac:dyDescent="0.15">
      <c r="AU1506" s="3"/>
    </row>
    <row r="1507" spans="47:47" x14ac:dyDescent="0.15">
      <c r="AU1507" s="3"/>
    </row>
    <row r="1508" spans="47:47" x14ac:dyDescent="0.15">
      <c r="AU1508" s="3"/>
    </row>
    <row r="1509" spans="47:47" x14ac:dyDescent="0.15">
      <c r="AU1509" s="3"/>
    </row>
    <row r="1510" spans="47:47" x14ac:dyDescent="0.15">
      <c r="AU1510" s="3"/>
    </row>
    <row r="1511" spans="47:47" x14ac:dyDescent="0.15">
      <c r="AU1511" s="3"/>
    </row>
    <row r="1512" spans="47:47" x14ac:dyDescent="0.15">
      <c r="AU1512" s="3"/>
    </row>
    <row r="1513" spans="47:47" x14ac:dyDescent="0.15">
      <c r="AU1513" s="3"/>
    </row>
    <row r="1514" spans="47:47" x14ac:dyDescent="0.15">
      <c r="AU1514" s="3"/>
    </row>
    <row r="1515" spans="47:47" x14ac:dyDescent="0.15">
      <c r="AU1515" s="3"/>
    </row>
    <row r="1516" spans="47:47" x14ac:dyDescent="0.15">
      <c r="AU1516" s="3"/>
    </row>
    <row r="1517" spans="47:47" x14ac:dyDescent="0.15">
      <c r="AU1517" s="3"/>
    </row>
    <row r="1518" spans="47:47" x14ac:dyDescent="0.15">
      <c r="AU1518" s="3"/>
    </row>
    <row r="1519" spans="47:47" x14ac:dyDescent="0.15">
      <c r="AU1519" s="3"/>
    </row>
    <row r="1520" spans="47:47" x14ac:dyDescent="0.15">
      <c r="AU1520" s="3"/>
    </row>
    <row r="1521" spans="47:47" x14ac:dyDescent="0.15">
      <c r="AU1521" s="3"/>
    </row>
    <row r="1522" spans="47:47" x14ac:dyDescent="0.15">
      <c r="AU1522" s="3"/>
    </row>
    <row r="1523" spans="47:47" x14ac:dyDescent="0.15">
      <c r="AU1523" s="3"/>
    </row>
    <row r="1524" spans="47:47" x14ac:dyDescent="0.15">
      <c r="AU1524" s="3"/>
    </row>
    <row r="1525" spans="47:47" x14ac:dyDescent="0.15">
      <c r="AU1525" s="3"/>
    </row>
    <row r="1526" spans="47:47" x14ac:dyDescent="0.15">
      <c r="AU1526" s="3"/>
    </row>
    <row r="1527" spans="47:47" x14ac:dyDescent="0.15">
      <c r="AU1527" s="3"/>
    </row>
    <row r="1528" spans="47:47" x14ac:dyDescent="0.15">
      <c r="AU1528" s="3"/>
    </row>
    <row r="1529" spans="47:47" x14ac:dyDescent="0.15">
      <c r="AU1529" s="3"/>
    </row>
    <row r="1530" spans="47:47" x14ac:dyDescent="0.15">
      <c r="AU1530" s="3"/>
    </row>
    <row r="1531" spans="47:47" x14ac:dyDescent="0.15">
      <c r="AU1531" s="3"/>
    </row>
    <row r="1532" spans="47:47" x14ac:dyDescent="0.15">
      <c r="AU1532" s="3"/>
    </row>
    <row r="1533" spans="47:47" x14ac:dyDescent="0.15">
      <c r="AU1533" s="3"/>
    </row>
    <row r="1534" spans="47:47" x14ac:dyDescent="0.15">
      <c r="AU1534" s="3"/>
    </row>
    <row r="1535" spans="47:47" x14ac:dyDescent="0.15">
      <c r="AU1535" s="3"/>
    </row>
    <row r="1536" spans="47:47" x14ac:dyDescent="0.15">
      <c r="AU1536" s="3"/>
    </row>
    <row r="1537" spans="47:47" x14ac:dyDescent="0.15">
      <c r="AU1537" s="3"/>
    </row>
    <row r="1538" spans="47:47" x14ac:dyDescent="0.15">
      <c r="AU1538" s="3"/>
    </row>
    <row r="1539" spans="47:47" x14ac:dyDescent="0.15">
      <c r="AU1539" s="3"/>
    </row>
    <row r="1540" spans="47:47" x14ac:dyDescent="0.15">
      <c r="AU1540" s="3"/>
    </row>
    <row r="1541" spans="47:47" x14ac:dyDescent="0.15">
      <c r="AU1541" s="3"/>
    </row>
    <row r="1542" spans="47:47" x14ac:dyDescent="0.15">
      <c r="AU1542" s="3"/>
    </row>
    <row r="1543" spans="47:47" x14ac:dyDescent="0.15">
      <c r="AU1543" s="3"/>
    </row>
    <row r="1544" spans="47:47" x14ac:dyDescent="0.15">
      <c r="AU1544" s="3"/>
    </row>
    <row r="1545" spans="47:47" x14ac:dyDescent="0.15">
      <c r="AU1545" s="3"/>
    </row>
    <row r="1546" spans="47:47" x14ac:dyDescent="0.15">
      <c r="AU1546" s="3"/>
    </row>
    <row r="1547" spans="47:47" x14ac:dyDescent="0.15">
      <c r="AU1547" s="3"/>
    </row>
    <row r="1548" spans="47:47" x14ac:dyDescent="0.15">
      <c r="AU1548" s="3"/>
    </row>
    <row r="1549" spans="47:47" x14ac:dyDescent="0.15">
      <c r="AU1549" s="3"/>
    </row>
    <row r="1550" spans="47:47" x14ac:dyDescent="0.15">
      <c r="AU1550" s="3"/>
    </row>
    <row r="1551" spans="47:47" x14ac:dyDescent="0.15">
      <c r="AU1551" s="3"/>
    </row>
    <row r="1552" spans="47:47" x14ac:dyDescent="0.15">
      <c r="AU1552" s="3"/>
    </row>
    <row r="1553" spans="47:47" x14ac:dyDescent="0.15">
      <c r="AU1553" s="3"/>
    </row>
    <row r="1554" spans="47:47" x14ac:dyDescent="0.15">
      <c r="AU1554" s="3"/>
    </row>
    <row r="1555" spans="47:47" x14ac:dyDescent="0.15">
      <c r="AU1555" s="3"/>
    </row>
  </sheetData>
  <mergeCells count="348">
    <mergeCell ref="O2:O3"/>
    <mergeCell ref="P2:AG3"/>
    <mergeCell ref="AH2:AP3"/>
    <mergeCell ref="A5:C6"/>
    <mergeCell ref="D5:D6"/>
    <mergeCell ref="E5:E6"/>
    <mergeCell ref="F5:F6"/>
    <mergeCell ref="G5:G6"/>
    <mergeCell ref="H5:H6"/>
    <mergeCell ref="I5:I6"/>
    <mergeCell ref="A2:E3"/>
    <mergeCell ref="I2:J3"/>
    <mergeCell ref="K2:K3"/>
    <mergeCell ref="L2:L3"/>
    <mergeCell ref="M2:M3"/>
    <mergeCell ref="N2:N3"/>
    <mergeCell ref="AI5:AI6"/>
    <mergeCell ref="AJ5:AJ6"/>
    <mergeCell ref="AK5:AN6"/>
    <mergeCell ref="AO5:AU6"/>
    <mergeCell ref="Z5:AC6"/>
    <mergeCell ref="AD5:AD6"/>
    <mergeCell ref="AE5:AE6"/>
    <mergeCell ref="AF5:AF6"/>
    <mergeCell ref="AG5:AG6"/>
    <mergeCell ref="AH5:AH6"/>
    <mergeCell ref="J5:J6"/>
    <mergeCell ref="K5:K6"/>
    <mergeCell ref="L5:L6"/>
    <mergeCell ref="M5:M6"/>
    <mergeCell ref="N5:Q6"/>
    <mergeCell ref="R5:Y6"/>
    <mergeCell ref="AT10:AU11"/>
    <mergeCell ref="A12:B12"/>
    <mergeCell ref="D12:H13"/>
    <mergeCell ref="I12:M13"/>
    <mergeCell ref="B13:C13"/>
    <mergeCell ref="AQ7:AU7"/>
    <mergeCell ref="A8:C8"/>
    <mergeCell ref="D8:M8"/>
    <mergeCell ref="N8:Q8"/>
    <mergeCell ref="R8:Y8"/>
    <mergeCell ref="Z8:AC8"/>
    <mergeCell ref="AD8:AN8"/>
    <mergeCell ref="A7:C7"/>
    <mergeCell ref="N7:Q7"/>
    <mergeCell ref="R7:Y7"/>
    <mergeCell ref="Z7:AC7"/>
    <mergeCell ref="AD7:AN7"/>
    <mergeCell ref="AO7:AP7"/>
    <mergeCell ref="A14:B14"/>
    <mergeCell ref="D14:H15"/>
    <mergeCell ref="I14:M15"/>
    <mergeCell ref="B15:C15"/>
    <mergeCell ref="A16:B16"/>
    <mergeCell ref="D16:H17"/>
    <mergeCell ref="I16:M17"/>
    <mergeCell ref="B17:C17"/>
    <mergeCell ref="A10:C11"/>
    <mergeCell ref="D10:H11"/>
    <mergeCell ref="I10:M11"/>
    <mergeCell ref="A22:B22"/>
    <mergeCell ref="D22:H23"/>
    <mergeCell ref="I22:M23"/>
    <mergeCell ref="B23:C23"/>
    <mergeCell ref="A24:B24"/>
    <mergeCell ref="D24:H25"/>
    <mergeCell ref="I24:M25"/>
    <mergeCell ref="B25:C25"/>
    <mergeCell ref="A18:B18"/>
    <mergeCell ref="D18:H19"/>
    <mergeCell ref="I18:M19"/>
    <mergeCell ref="B19:C19"/>
    <mergeCell ref="A20:B20"/>
    <mergeCell ref="D20:H21"/>
    <mergeCell ref="I20:M21"/>
    <mergeCell ref="B21:C21"/>
    <mergeCell ref="A30:B30"/>
    <mergeCell ref="D30:H31"/>
    <mergeCell ref="I30:M31"/>
    <mergeCell ref="B31:C31"/>
    <mergeCell ref="A32:B32"/>
    <mergeCell ref="D32:H33"/>
    <mergeCell ref="I32:M33"/>
    <mergeCell ref="B33:C33"/>
    <mergeCell ref="A26:B26"/>
    <mergeCell ref="D26:H27"/>
    <mergeCell ref="I26:M27"/>
    <mergeCell ref="B27:C27"/>
    <mergeCell ref="A28:B28"/>
    <mergeCell ref="D28:H29"/>
    <mergeCell ref="I28:M29"/>
    <mergeCell ref="B29:C29"/>
    <mergeCell ref="B35:AU35"/>
    <mergeCell ref="B37:E37"/>
    <mergeCell ref="F37:K37"/>
    <mergeCell ref="L37:N37"/>
    <mergeCell ref="O37:P37"/>
    <mergeCell ref="Q37:S37"/>
    <mergeCell ref="U37:W37"/>
    <mergeCell ref="X37:Z37"/>
    <mergeCell ref="AA37:AC37"/>
    <mergeCell ref="AD37:AF37"/>
    <mergeCell ref="AG37:AI37"/>
    <mergeCell ref="AJ37:AK37"/>
    <mergeCell ref="AL37:AN37"/>
    <mergeCell ref="AS37:AU37"/>
    <mergeCell ref="AV37:AW37"/>
    <mergeCell ref="B38:E38"/>
    <mergeCell ref="F38:K38"/>
    <mergeCell ref="L38:N38"/>
    <mergeCell ref="O38:P38"/>
    <mergeCell ref="R38:S38"/>
    <mergeCell ref="AL38:AN38"/>
    <mergeCell ref="AP38:AR38"/>
    <mergeCell ref="AS38:AU38"/>
    <mergeCell ref="AV38:AW38"/>
    <mergeCell ref="AD38:AF38"/>
    <mergeCell ref="AG38:AI38"/>
    <mergeCell ref="AJ38:AK38"/>
    <mergeCell ref="B39:E39"/>
    <mergeCell ref="F39:K39"/>
    <mergeCell ref="L39:N39"/>
    <mergeCell ref="O39:P39"/>
    <mergeCell ref="R39:S39"/>
    <mergeCell ref="U39:W39"/>
    <mergeCell ref="U38:W38"/>
    <mergeCell ref="X38:Z38"/>
    <mergeCell ref="AA38:AC38"/>
    <mergeCell ref="AA40:AC40"/>
    <mergeCell ref="AP39:AR39"/>
    <mergeCell ref="AS39:AU39"/>
    <mergeCell ref="AV39:AW39"/>
    <mergeCell ref="B40:E40"/>
    <mergeCell ref="F40:K40"/>
    <mergeCell ref="L40:N40"/>
    <mergeCell ref="O40:P40"/>
    <mergeCell ref="R40:S40"/>
    <mergeCell ref="U40:W40"/>
    <mergeCell ref="X40:Z40"/>
    <mergeCell ref="X39:Z39"/>
    <mergeCell ref="AA39:AC39"/>
    <mergeCell ref="AD39:AF39"/>
    <mergeCell ref="AG39:AI39"/>
    <mergeCell ref="AJ39:AK39"/>
    <mergeCell ref="AL39:AN39"/>
    <mergeCell ref="AS40:AU40"/>
    <mergeCell ref="AV40:AW40"/>
    <mergeCell ref="AD40:AF40"/>
    <mergeCell ref="AG40:AI40"/>
    <mergeCell ref="AJ40:AK40"/>
    <mergeCell ref="AL40:AN40"/>
    <mergeCell ref="AP40:AR40"/>
    <mergeCell ref="AV41:AW41"/>
    <mergeCell ref="B42:E42"/>
    <mergeCell ref="F42:K42"/>
    <mergeCell ref="L42:N42"/>
    <mergeCell ref="O42:P42"/>
    <mergeCell ref="R42:S42"/>
    <mergeCell ref="U42:W42"/>
    <mergeCell ref="X42:Z42"/>
    <mergeCell ref="AA42:AC42"/>
    <mergeCell ref="AD42:AF42"/>
    <mergeCell ref="AD41:AF41"/>
    <mergeCell ref="AG41:AI41"/>
    <mergeCell ref="AJ41:AK41"/>
    <mergeCell ref="AL41:AN41"/>
    <mergeCell ref="AP41:AR41"/>
    <mergeCell ref="AS41:AU41"/>
    <mergeCell ref="B41:E41"/>
    <mergeCell ref="F41:K41"/>
    <mergeCell ref="L41:N41"/>
    <mergeCell ref="O41:P41"/>
    <mergeCell ref="R41:S41"/>
    <mergeCell ref="U41:W41"/>
    <mergeCell ref="X41:Z41"/>
    <mergeCell ref="AA41:AC41"/>
    <mergeCell ref="U43:W43"/>
    <mergeCell ref="AS44:AU44"/>
    <mergeCell ref="AV44:AW44"/>
    <mergeCell ref="AG42:AI42"/>
    <mergeCell ref="AJ42:AK42"/>
    <mergeCell ref="AL42:AN42"/>
    <mergeCell ref="AP42:AR42"/>
    <mergeCell ref="AS42:AU42"/>
    <mergeCell ref="AV42:AW42"/>
    <mergeCell ref="X45:Z45"/>
    <mergeCell ref="AA45:AC45"/>
    <mergeCell ref="AA44:AC44"/>
    <mergeCell ref="AP43:AR43"/>
    <mergeCell ref="AS43:AU43"/>
    <mergeCell ref="AV43:AW43"/>
    <mergeCell ref="B44:E44"/>
    <mergeCell ref="F44:K44"/>
    <mergeCell ref="L44:N44"/>
    <mergeCell ref="O44:P44"/>
    <mergeCell ref="R44:S44"/>
    <mergeCell ref="U44:W44"/>
    <mergeCell ref="X44:Z44"/>
    <mergeCell ref="X43:Z43"/>
    <mergeCell ref="AA43:AC43"/>
    <mergeCell ref="AD43:AF43"/>
    <mergeCell ref="AG43:AI43"/>
    <mergeCell ref="AJ43:AK43"/>
    <mergeCell ref="AL43:AN43"/>
    <mergeCell ref="B43:E43"/>
    <mergeCell ref="F43:K43"/>
    <mergeCell ref="L43:N43"/>
    <mergeCell ref="O43:P43"/>
    <mergeCell ref="R43:S43"/>
    <mergeCell ref="AD44:AF44"/>
    <mergeCell ref="AG44:AI44"/>
    <mergeCell ref="AJ44:AK44"/>
    <mergeCell ref="AL44:AN44"/>
    <mergeCell ref="AP44:AR44"/>
    <mergeCell ref="AG46:AI46"/>
    <mergeCell ref="AJ46:AK46"/>
    <mergeCell ref="AL46:AN46"/>
    <mergeCell ref="AP46:AR46"/>
    <mergeCell ref="AS46:AU46"/>
    <mergeCell ref="AV46:AW46"/>
    <mergeCell ref="AV45:AW45"/>
    <mergeCell ref="B46:E46"/>
    <mergeCell ref="F46:K46"/>
    <mergeCell ref="L46:N46"/>
    <mergeCell ref="O46:P46"/>
    <mergeCell ref="R46:S46"/>
    <mergeCell ref="U46:W46"/>
    <mergeCell ref="X46:Z46"/>
    <mergeCell ref="AA46:AC46"/>
    <mergeCell ref="AD46:AF46"/>
    <mergeCell ref="AD45:AF45"/>
    <mergeCell ref="AG45:AI45"/>
    <mergeCell ref="AJ45:AK45"/>
    <mergeCell ref="AL45:AN45"/>
    <mergeCell ref="AP45:AR45"/>
    <mergeCell ref="AS45:AU45"/>
    <mergeCell ref="B45:E45"/>
    <mergeCell ref="F45:K45"/>
    <mergeCell ref="L45:N45"/>
    <mergeCell ref="O45:P45"/>
    <mergeCell ref="R45:S45"/>
    <mergeCell ref="U45:W45"/>
    <mergeCell ref="AP47:AR47"/>
    <mergeCell ref="AS47:AU47"/>
    <mergeCell ref="AV47:AW47"/>
    <mergeCell ref="B48:E48"/>
    <mergeCell ref="F48:K48"/>
    <mergeCell ref="L48:N48"/>
    <mergeCell ref="O48:P48"/>
    <mergeCell ref="R48:S48"/>
    <mergeCell ref="U48:W48"/>
    <mergeCell ref="X48:Z48"/>
    <mergeCell ref="X47:Z47"/>
    <mergeCell ref="AA47:AC47"/>
    <mergeCell ref="AD47:AF47"/>
    <mergeCell ref="AG47:AI47"/>
    <mergeCell ref="AJ47:AK47"/>
    <mergeCell ref="AL47:AN47"/>
    <mergeCell ref="B47:E47"/>
    <mergeCell ref="F47:K47"/>
    <mergeCell ref="L47:N47"/>
    <mergeCell ref="O47:P47"/>
    <mergeCell ref="R47:S47"/>
    <mergeCell ref="U47:W47"/>
    <mergeCell ref="AS48:AU48"/>
    <mergeCell ref="AV48:AW48"/>
    <mergeCell ref="A49:E49"/>
    <mergeCell ref="F49:K49"/>
    <mergeCell ref="L49:N49"/>
    <mergeCell ref="O49:P49"/>
    <mergeCell ref="R49:S49"/>
    <mergeCell ref="U49:W49"/>
    <mergeCell ref="X49:Z49"/>
    <mergeCell ref="AA49:AC49"/>
    <mergeCell ref="AA48:AC48"/>
    <mergeCell ref="AD48:AF48"/>
    <mergeCell ref="AG48:AI48"/>
    <mergeCell ref="AJ48:AK48"/>
    <mergeCell ref="AL48:AN48"/>
    <mergeCell ref="AP48:AR48"/>
    <mergeCell ref="AD49:AF49"/>
    <mergeCell ref="AG49:AI49"/>
    <mergeCell ref="AJ49:AK49"/>
    <mergeCell ref="AL49:AN49"/>
    <mergeCell ref="AP49:AR49"/>
    <mergeCell ref="B50:E50"/>
    <mergeCell ref="F50:K50"/>
    <mergeCell ref="L50:N50"/>
    <mergeCell ref="O50:P50"/>
    <mergeCell ref="R50:S50"/>
    <mergeCell ref="AL50:AN50"/>
    <mergeCell ref="AP50:AR50"/>
    <mergeCell ref="B51:E51"/>
    <mergeCell ref="F51:K51"/>
    <mergeCell ref="L51:N51"/>
    <mergeCell ref="O51:P51"/>
    <mergeCell ref="R51:S51"/>
    <mergeCell ref="U51:W51"/>
    <mergeCell ref="X51:Z51"/>
    <mergeCell ref="AA51:AC51"/>
    <mergeCell ref="U50:W50"/>
    <mergeCell ref="X50:Z50"/>
    <mergeCell ref="AA50:AC50"/>
    <mergeCell ref="AD50:AF50"/>
    <mergeCell ref="AG50:AI50"/>
    <mergeCell ref="AJ50:AK50"/>
    <mergeCell ref="AD51:AF51"/>
    <mergeCell ref="AG51:AI51"/>
    <mergeCell ref="AJ51:AK51"/>
    <mergeCell ref="AL51:AN51"/>
    <mergeCell ref="AP51:AR51"/>
    <mergeCell ref="A52:K52"/>
    <mergeCell ref="L52:N52"/>
    <mergeCell ref="O52:S52"/>
    <mergeCell ref="U52:W52"/>
    <mergeCell ref="X52:Z52"/>
    <mergeCell ref="B62:E62"/>
    <mergeCell ref="F62:K62"/>
    <mergeCell ref="L62:N62"/>
    <mergeCell ref="Q62:S62"/>
    <mergeCell ref="U62:W62"/>
    <mergeCell ref="X62:Z62"/>
    <mergeCell ref="AR62:AU62"/>
    <mergeCell ref="A54:D54"/>
    <mergeCell ref="E54:H54"/>
    <mergeCell ref="I54:K54"/>
    <mergeCell ref="L54:O54"/>
    <mergeCell ref="P54:S54"/>
    <mergeCell ref="T54:W54"/>
    <mergeCell ref="X54:Z54"/>
    <mergeCell ref="AA54:AD54"/>
    <mergeCell ref="AA52:AC52"/>
    <mergeCell ref="AD52:AF52"/>
    <mergeCell ref="AV62:AW62"/>
    <mergeCell ref="AA62:AC62"/>
    <mergeCell ref="AD62:AF62"/>
    <mergeCell ref="AG62:AI62"/>
    <mergeCell ref="AJ62:AK62"/>
    <mergeCell ref="AL62:AN62"/>
    <mergeCell ref="AO62:AQ62"/>
    <mergeCell ref="T58:Z58"/>
    <mergeCell ref="AS52:AU52"/>
    <mergeCell ref="AV52:AW52"/>
    <mergeCell ref="AG52:AI52"/>
    <mergeCell ref="AJ52:AK52"/>
    <mergeCell ref="AL52:AN52"/>
    <mergeCell ref="AP52:AR52"/>
  </mergeCells>
  <phoneticPr fontId="2"/>
  <dataValidations count="14">
    <dataValidation type="list" allowBlank="1" showInputMessage="1" showErrorMessage="1" sqref="D24 D26:H27">
      <formula1>$AZ$41:$AZ$47</formula1>
    </dataValidation>
    <dataValidation type="list" allowBlank="1" showInputMessage="1" showErrorMessage="1" sqref="D32:H33">
      <formula1>$AZ$52:$AZ$57</formula1>
    </dataValidation>
    <dataValidation type="list" allowBlank="1" showInputMessage="1" showErrorMessage="1" sqref="AQ7:AU7">
      <formula1>$BP$9:$BP$11</formula1>
    </dataValidation>
    <dataValidation type="list" allowBlank="1" showInputMessage="1" sqref="D18:H23">
      <formula1>$AZ$23:$AZ$40</formula1>
    </dataValidation>
    <dataValidation type="list" allowBlank="1" showInputMessage="1" sqref="D12:H17">
      <formula1>$AZ$9:$AZ$22</formula1>
    </dataValidation>
    <dataValidation type="list" allowBlank="1" sqref="AE5:AE6">
      <formula1>"27,28,29,30,31"</formula1>
    </dataValidation>
    <dataValidation type="list" allowBlank="1" sqref="M2:M3 AG5:AG6">
      <formula1>"1,2,3,4,5,6,7,8,9,10,11,12"</formula1>
    </dataValidation>
    <dataValidation type="list" allowBlank="1" showInputMessage="1" showErrorMessage="1" sqref="A2:E3">
      <formula1>"認定済,申請中"</formula1>
    </dataValidation>
    <dataValidation type="list" allowBlank="1" showInputMessage="1" showErrorMessage="1" sqref="AI5:AI6">
      <formula1>"1,2,3,4,5,6,7,8,9,10,11,12,13,14,15,16,17,18,19,20,21,22,23,24,25,26,27,28,29,30,31"</formula1>
    </dataValidation>
    <dataValidation type="list" allowBlank="1" showInputMessage="1" showErrorMessage="1" sqref="D28:H31">
      <formula1>$AZ$48:$AZ$51</formula1>
    </dataValidation>
    <dataValidation type="list" allowBlank="1" showInputMessage="1" showErrorMessage="1" sqref="B35">
      <formula1>"サービス利用票別表,サービス提供票別表"</formula1>
    </dataValidation>
    <dataValidation type="list" allowBlank="1" showInputMessage="1" showErrorMessage="1" sqref="R7:Y7">
      <formula1>$BD$9:$BD$14</formula1>
    </dataValidation>
    <dataValidation type="list" allowBlank="1" sqref="K2:K3">
      <formula1>$BQ$9:$BQ$13</formula1>
    </dataValidation>
    <dataValidation type="list" errorStyle="information" allowBlank="1" sqref="B13:C13 A12:B12 A14:B14 B15:C15 A16:B16 B33:C33 A24:B24 B25:C25 A26:B26 B23:C23 A32:B32 B17:C17 A18:B18 B31:C31 A22:B22 B27:C27 A28:B28 B29:C29 A30:B30 B19:C19 B21:C21 A20:B20">
      <formula1>$BG$9:$BG$105</formula1>
    </dataValidation>
  </dataValidations>
  <pageMargins left="0.2" right="0.2" top="0.74803149606299213" bottom="0.56999999999999995" header="0.31496062992125984" footer="0.6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入力方法および注意点</vt:lpstr>
      <vt:lpstr>訪問型サービス（計算式あり）</vt:lpstr>
      <vt:lpstr>訪問型サービス（直接入力）</vt:lpstr>
      <vt:lpstr>'訪問型サービス（計算式あり）'!Print_Area</vt:lpstr>
      <vt:lpstr>'訪問型サービス（直接入力）'!Print_Area</vt:lpstr>
    </vt:vector>
  </TitlesOfParts>
  <Company>クローバーケアステーション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インターネットインフィニティー</dc:creator>
  <cp:lastModifiedBy>uruma0479</cp:lastModifiedBy>
  <cp:lastPrinted>2018-09-20T00:12:49Z</cp:lastPrinted>
  <dcterms:created xsi:type="dcterms:W3CDTF">2005-07-14T04:25:18Z</dcterms:created>
  <dcterms:modified xsi:type="dcterms:W3CDTF">2018-09-20T02:40:23Z</dcterms:modified>
</cp:coreProperties>
</file>