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500" windowWidth="15360" windowHeight="8985" tabRatio="819" activeTab="1"/>
  </bookViews>
  <sheets>
    <sheet name="入力方法および注意点" sheetId="28" r:id="rId1"/>
    <sheet name="通所型サービス(計算式あり）" sheetId="16" r:id="rId2"/>
    <sheet name="通所型サービス (直接入力)" sheetId="29" r:id="rId3"/>
  </sheets>
  <definedNames>
    <definedName name="_xlnm.Print_Area" localSheetId="1">'通所型サービス(計算式あり）'!$A$4:$AW$69</definedName>
    <definedName name="_xlnm.Print_Area" localSheetId="0">入力方法および注意点!$A$23:$AU$63</definedName>
  </definedNames>
  <calcPr calcId="145621"/>
</workbook>
</file>

<file path=xl/calcChain.xml><?xml version="1.0" encoding="utf-8"?>
<calcChain xmlns="http://schemas.openxmlformats.org/spreadsheetml/2006/main">
  <c r="T48" i="16" l="1"/>
  <c r="AO54" i="16" l="1"/>
  <c r="AO51" i="29" l="1"/>
  <c r="AG51" i="29" l="1"/>
  <c r="AL51" i="29" s="1"/>
  <c r="BA21" i="29"/>
  <c r="AT36" i="29"/>
  <c r="AT35" i="29"/>
  <c r="F54" i="16"/>
  <c r="L54" i="16" s="1"/>
  <c r="A54" i="16"/>
  <c r="AT38" i="16"/>
  <c r="AT37" i="16"/>
  <c r="T54" i="16" s="1"/>
  <c r="AP51" i="29" l="1"/>
  <c r="AS51" i="29" s="1"/>
  <c r="AT31" i="16"/>
  <c r="AT30" i="16"/>
  <c r="T50" i="16" s="1"/>
  <c r="AO50" i="16"/>
  <c r="A51" i="16"/>
  <c r="A50" i="16"/>
  <c r="A49" i="16"/>
  <c r="F50" i="16"/>
  <c r="U50" i="16" s="1"/>
  <c r="AG50" i="16" s="1"/>
  <c r="AL50" i="16" s="1"/>
  <c r="AT29" i="16"/>
  <c r="AT28" i="16"/>
  <c r="T49" i="16" s="1"/>
  <c r="AT27" i="16"/>
  <c r="AT32" i="16"/>
  <c r="T51" i="16" s="1"/>
  <c r="R11" i="16"/>
  <c r="O57" i="16" s="1"/>
  <c r="U53" i="29"/>
  <c r="AG53" i="29" s="1"/>
  <c r="U52" i="29"/>
  <c r="AG52" i="29" s="1"/>
  <c r="AO50" i="29"/>
  <c r="AO49" i="29"/>
  <c r="AG49" i="29"/>
  <c r="AL49" i="29" s="1"/>
  <c r="AO48" i="29"/>
  <c r="AG48" i="29"/>
  <c r="AL48" i="29" s="1"/>
  <c r="AO47" i="29"/>
  <c r="AG47" i="29"/>
  <c r="AL47" i="29" s="1"/>
  <c r="BJ46" i="29"/>
  <c r="AO46" i="29"/>
  <c r="AG46" i="29"/>
  <c r="AL46" i="29" s="1"/>
  <c r="BJ45" i="29"/>
  <c r="AO45" i="29"/>
  <c r="BJ44" i="29"/>
  <c r="AO44" i="29"/>
  <c r="BJ43" i="29"/>
  <c r="AO43" i="29"/>
  <c r="AG43" i="29"/>
  <c r="AL43" i="29"/>
  <c r="AP43" i="29" s="1"/>
  <c r="AO42" i="29"/>
  <c r="BJ41" i="29"/>
  <c r="AO41" i="29"/>
  <c r="BJ39" i="29"/>
  <c r="BJ38" i="29"/>
  <c r="BJ37" i="29"/>
  <c r="BJ36" i="29"/>
  <c r="BJ35" i="29"/>
  <c r="BJ34" i="29"/>
  <c r="AT34" i="29"/>
  <c r="BJ33" i="29"/>
  <c r="AT33" i="29"/>
  <c r="BJ32" i="29"/>
  <c r="AT32" i="29"/>
  <c r="BJ31" i="29"/>
  <c r="AT31" i="29"/>
  <c r="BJ30" i="29"/>
  <c r="AT30" i="29"/>
  <c r="BJ29" i="29"/>
  <c r="AT29" i="29"/>
  <c r="BJ28" i="29"/>
  <c r="AT28" i="29"/>
  <c r="BJ27" i="29"/>
  <c r="AT27" i="29"/>
  <c r="BJ26" i="29"/>
  <c r="AT26" i="29"/>
  <c r="BJ25" i="29"/>
  <c r="AT25" i="29"/>
  <c r="BJ24" i="29"/>
  <c r="AT24" i="29"/>
  <c r="BJ23" i="29"/>
  <c r="AT23" i="29"/>
  <c r="AG45" i="29"/>
  <c r="AL45" i="29"/>
  <c r="AP45" i="29" s="1"/>
  <c r="BJ22" i="29"/>
  <c r="AT22" i="29"/>
  <c r="BJ21" i="29"/>
  <c r="AT21" i="29"/>
  <c r="AT20" i="29"/>
  <c r="BJ19" i="29"/>
  <c r="AT19" i="29"/>
  <c r="BJ18" i="29"/>
  <c r="AT18" i="29"/>
  <c r="AT17" i="29"/>
  <c r="AT16" i="29"/>
  <c r="BJ15" i="29"/>
  <c r="AT15" i="29"/>
  <c r="BJ14" i="29"/>
  <c r="R11" i="29"/>
  <c r="O54" i="29" s="1"/>
  <c r="AO53" i="16"/>
  <c r="AO52" i="16"/>
  <c r="AO51" i="16"/>
  <c r="AO49" i="16"/>
  <c r="AO48" i="16"/>
  <c r="AO47" i="16"/>
  <c r="AO46" i="16"/>
  <c r="AO45" i="16"/>
  <c r="AO44" i="16"/>
  <c r="AO43" i="16"/>
  <c r="AT36" i="16"/>
  <c r="T53" i="16" s="1"/>
  <c r="AT16" i="16"/>
  <c r="T43" i="16" s="1"/>
  <c r="AT17" i="16"/>
  <c r="AT18" i="16"/>
  <c r="T44" i="16" s="1"/>
  <c r="AT19" i="16"/>
  <c r="AT20" i="16"/>
  <c r="T45" i="16" s="1"/>
  <c r="AT21" i="16"/>
  <c r="AT22" i="16"/>
  <c r="T46" i="16" s="1"/>
  <c r="AT23" i="16"/>
  <c r="AT24" i="16"/>
  <c r="T47" i="16" s="1"/>
  <c r="AT25" i="16"/>
  <c r="AT26" i="16"/>
  <c r="AT33" i="16"/>
  <c r="AT34" i="16"/>
  <c r="T52" i="16" s="1"/>
  <c r="AT35" i="16"/>
  <c r="AT15" i="16"/>
  <c r="F53" i="16"/>
  <c r="L53" i="16" s="1"/>
  <c r="A53" i="16"/>
  <c r="F52" i="16"/>
  <c r="O52" i="16" s="1"/>
  <c r="A52" i="16"/>
  <c r="F51" i="16"/>
  <c r="U51" i="16" s="1"/>
  <c r="AG51" i="16" s="1"/>
  <c r="AL51" i="16" s="1"/>
  <c r="F49" i="16"/>
  <c r="L49" i="16" s="1"/>
  <c r="A43" i="16"/>
  <c r="A46" i="16"/>
  <c r="A48" i="16"/>
  <c r="F48" i="16"/>
  <c r="U48" i="16" s="1"/>
  <c r="AG48" i="16" s="1"/>
  <c r="AL48" i="16" s="1"/>
  <c r="F47" i="16"/>
  <c r="L47" i="16" s="1"/>
  <c r="F46" i="16"/>
  <c r="L46" i="16" s="1"/>
  <c r="A47" i="16"/>
  <c r="A45" i="16"/>
  <c r="A44" i="16"/>
  <c r="F45" i="16"/>
  <c r="O45" i="16" s="1"/>
  <c r="F44" i="16"/>
  <c r="L44" i="16" s="1"/>
  <c r="F43" i="16"/>
  <c r="L43" i="16" s="1"/>
  <c r="A66" i="28"/>
  <c r="BK65" i="28"/>
  <c r="A65" i="28"/>
  <c r="R65" i="28"/>
  <c r="BK64" i="28"/>
  <c r="A64" i="28"/>
  <c r="H64" i="28"/>
  <c r="BK63" i="28"/>
  <c r="A63" i="28"/>
  <c r="L63" i="28"/>
  <c r="H63" i="28"/>
  <c r="BK62" i="28"/>
  <c r="A62" i="28"/>
  <c r="R62" i="28"/>
  <c r="H62" i="28"/>
  <c r="A61" i="28"/>
  <c r="H61" i="28"/>
  <c r="BK60" i="28"/>
  <c r="A60" i="28"/>
  <c r="H60" i="28"/>
  <c r="A59" i="28"/>
  <c r="L59" i="28"/>
  <c r="BK58" i="28"/>
  <c r="A58" i="28"/>
  <c r="H58" i="28"/>
  <c r="R58" i="28"/>
  <c r="BK57" i="28"/>
  <c r="A57" i="28"/>
  <c r="L57" i="28"/>
  <c r="BB40" i="28"/>
  <c r="H57" i="28"/>
  <c r="BK56" i="28"/>
  <c r="BK55" i="28"/>
  <c r="BK54" i="28"/>
  <c r="BK53" i="28"/>
  <c r="BK52" i="28"/>
  <c r="AO52" i="28"/>
  <c r="P66" i="28"/>
  <c r="BK51" i="28"/>
  <c r="BK50" i="28"/>
  <c r="AO50" i="28"/>
  <c r="P65" i="28"/>
  <c r="BK49" i="28"/>
  <c r="BK48" i="28"/>
  <c r="AO48" i="28"/>
  <c r="P64" i="28"/>
  <c r="BK47" i="28"/>
  <c r="BK46" i="28"/>
  <c r="AO46" i="28"/>
  <c r="P63" i="28"/>
  <c r="BK45" i="28"/>
  <c r="BK44" i="28"/>
  <c r="AO44" i="28"/>
  <c r="P62" i="28"/>
  <c r="BK43" i="28"/>
  <c r="BK42" i="28"/>
  <c r="AO42" i="28"/>
  <c r="P61" i="28"/>
  <c r="R61" i="28"/>
  <c r="BK41" i="28"/>
  <c r="BK40" i="28"/>
  <c r="AO40" i="28"/>
  <c r="P60" i="28"/>
  <c r="BK38" i="28"/>
  <c r="AO38" i="28"/>
  <c r="P59" i="28"/>
  <c r="BK37" i="28"/>
  <c r="AO36" i="28"/>
  <c r="P58" i="28"/>
  <c r="BK34" i="28"/>
  <c r="AO34" i="28"/>
  <c r="P57" i="28"/>
  <c r="BK33" i="28"/>
  <c r="R30" i="28"/>
  <c r="BJ22" i="16"/>
  <c r="BJ23" i="16"/>
  <c r="BJ24" i="16"/>
  <c r="BJ25" i="16"/>
  <c r="BJ26" i="16"/>
  <c r="BJ27" i="16"/>
  <c r="BJ28" i="16"/>
  <c r="BJ29" i="16"/>
  <c r="BJ30" i="16"/>
  <c r="BJ31" i="16"/>
  <c r="BJ32" i="16"/>
  <c r="BJ33" i="16"/>
  <c r="BJ34" i="16"/>
  <c r="BJ35" i="16"/>
  <c r="BJ36" i="16"/>
  <c r="BJ37" i="16"/>
  <c r="BJ38" i="16"/>
  <c r="BJ39" i="16"/>
  <c r="BJ41" i="16"/>
  <c r="BJ43" i="16"/>
  <c r="BJ44" i="16"/>
  <c r="BJ45" i="16"/>
  <c r="BJ46" i="16"/>
  <c r="BJ21" i="16"/>
  <c r="BJ15" i="16"/>
  <c r="BJ18" i="16"/>
  <c r="BJ19" i="16"/>
  <c r="BJ14" i="16"/>
  <c r="H65" i="28"/>
  <c r="U55" i="16"/>
  <c r="AG55" i="16" s="1"/>
  <c r="U56" i="16"/>
  <c r="AG56" i="16" s="1"/>
  <c r="R60" i="28"/>
  <c r="R57" i="28"/>
  <c r="R63" i="28"/>
  <c r="L60" i="28"/>
  <c r="H66" i="28"/>
  <c r="L58" i="28"/>
  <c r="L61" i="28"/>
  <c r="AG42" i="29"/>
  <c r="AL42" i="29"/>
  <c r="AG41" i="29"/>
  <c r="AL41" i="29"/>
  <c r="AP41" i="29" s="1"/>
  <c r="AG44" i="29"/>
  <c r="AL44" i="29"/>
  <c r="AP44" i="29" s="1"/>
  <c r="AG50" i="29"/>
  <c r="AL50" i="29" s="1"/>
  <c r="U54" i="29"/>
  <c r="BD34" i="29"/>
  <c r="R64" i="28"/>
  <c r="L64" i="28"/>
  <c r="AP42" i="29"/>
  <c r="BB60" i="28"/>
  <c r="R59" i="28"/>
  <c r="BE54" i="28"/>
  <c r="L65" i="28"/>
  <c r="H59" i="28"/>
  <c r="L62" i="28"/>
  <c r="BB62" i="28"/>
  <c r="BB63" i="28"/>
  <c r="R67" i="28"/>
  <c r="BB65" i="28"/>
  <c r="BB64" i="28"/>
  <c r="R66" i="28"/>
  <c r="L66" i="28"/>
  <c r="AS42" i="29" l="1"/>
  <c r="AS45" i="29"/>
  <c r="O46" i="16"/>
  <c r="AP48" i="29"/>
  <c r="AS48" i="29"/>
  <c r="AP49" i="29"/>
  <c r="AS49" i="29"/>
  <c r="AP46" i="29"/>
  <c r="AS46" i="29"/>
  <c r="AP47" i="29"/>
  <c r="AS47" i="29"/>
  <c r="AD54" i="29"/>
  <c r="AS44" i="29"/>
  <c r="AS41" i="29"/>
  <c r="AL54" i="29"/>
  <c r="AP50" i="29"/>
  <c r="AS50" i="29" s="1"/>
  <c r="AS43" i="29"/>
  <c r="BA45" i="29"/>
  <c r="BA49" i="29"/>
  <c r="BA48" i="29"/>
  <c r="BA46" i="29"/>
  <c r="BA47" i="29"/>
  <c r="AG54" i="29"/>
  <c r="L50" i="16"/>
  <c r="U46" i="16"/>
  <c r="AG46" i="16" s="1"/>
  <c r="AL46" i="16" s="1"/>
  <c r="U52" i="16"/>
  <c r="AG52" i="16" s="1"/>
  <c r="AL52" i="16" s="1"/>
  <c r="O48" i="16"/>
  <c r="O51" i="16"/>
  <c r="L51" i="16"/>
  <c r="U44" i="16"/>
  <c r="AG44" i="16" s="1"/>
  <c r="AL44" i="16" s="1"/>
  <c r="AP44" i="16" s="1"/>
  <c r="O43" i="16"/>
  <c r="O49" i="16"/>
  <c r="O50" i="16"/>
  <c r="U43" i="16"/>
  <c r="O47" i="16"/>
  <c r="U47" i="16"/>
  <c r="AG47" i="16" s="1"/>
  <c r="AL47" i="16" s="1"/>
  <c r="AP47" i="16" s="1"/>
  <c r="AS47" i="16" s="1"/>
  <c r="AP51" i="16"/>
  <c r="AS51" i="16" s="1"/>
  <c r="AP48" i="16"/>
  <c r="AS48" i="16" s="1"/>
  <c r="AP50" i="16"/>
  <c r="AS50" i="16" s="1"/>
  <c r="U45" i="16"/>
  <c r="AG45" i="16" s="1"/>
  <c r="AL45" i="16" s="1"/>
  <c r="L48" i="16"/>
  <c r="O44" i="16"/>
  <c r="U49" i="16"/>
  <c r="AG49" i="16" s="1"/>
  <c r="AL49" i="16" s="1"/>
  <c r="L52" i="16"/>
  <c r="L45" i="16"/>
  <c r="BA21" i="16" l="1"/>
  <c r="BD34" i="16"/>
  <c r="AP54" i="29"/>
  <c r="BA51" i="29"/>
  <c r="BA50" i="29"/>
  <c r="AS54" i="29"/>
  <c r="AG43" i="16"/>
  <c r="AL43" i="16" s="1"/>
  <c r="AP43" i="16" s="1"/>
  <c r="AS44" i="16"/>
  <c r="AP49" i="16"/>
  <c r="AS49" i="16" s="1"/>
  <c r="AP52" i="16"/>
  <c r="AS52" i="16" s="1"/>
  <c r="AP45" i="16"/>
  <c r="AS45" i="16" s="1"/>
  <c r="U57" i="16"/>
  <c r="AP46" i="16"/>
  <c r="AS46" i="16" s="1"/>
  <c r="BA49" i="16" l="1"/>
  <c r="BA48" i="16"/>
  <c r="BA46" i="16"/>
  <c r="AG57" i="16"/>
  <c r="AD57" i="16"/>
  <c r="AS43" i="16"/>
  <c r="BA45" i="16"/>
  <c r="BA47" i="16"/>
  <c r="U54" i="16" l="1"/>
  <c r="AG54" i="16" s="1"/>
  <c r="AL54" i="16" s="1"/>
  <c r="O54" i="16"/>
  <c r="BA51" i="16"/>
  <c r="BA50" i="16"/>
  <c r="U53" i="16"/>
  <c r="AG53" i="16" s="1"/>
  <c r="AL53" i="16" s="1"/>
  <c r="O53" i="16"/>
  <c r="AP54" i="16" l="1"/>
  <c r="AS54" i="16" s="1"/>
  <c r="AP53" i="16"/>
  <c r="AL57" i="16"/>
  <c r="AP57" i="16" l="1"/>
  <c r="AS53" i="16"/>
  <c r="AS57" i="16" s="1"/>
</calcChain>
</file>

<file path=xl/comments1.xml><?xml version="1.0" encoding="utf-8"?>
<comments xmlns="http://schemas.openxmlformats.org/spreadsheetml/2006/main">
  <authors>
    <author>okicom03</author>
  </authors>
  <commentList>
    <comment ref="D34" authorId="0">
      <text>
        <r>
          <rPr>
            <b/>
            <sz val="9"/>
            <color indexed="81"/>
            <rFont val="ＭＳ Ｐゴシック"/>
            <family val="3"/>
            <charset val="128"/>
          </rPr>
          <t>kaigo01:最上段
主要サービス(1月単位)を選択します。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36" authorId="0">
      <text>
        <r>
          <rPr>
            <b/>
            <sz val="9"/>
            <color indexed="81"/>
            <rFont val="ＭＳ Ｐゴシック"/>
            <family val="3"/>
            <charset val="128"/>
          </rPr>
          <t>kaigo01:
主要サービス(1月単位)と</t>
        </r>
        <r>
          <rPr>
            <b/>
            <sz val="9"/>
            <color indexed="10"/>
            <rFont val="ＭＳ Ｐゴシック"/>
            <family val="3"/>
            <charset val="128"/>
          </rPr>
          <t>同様のサービス（サービス提供時間が異なる）</t>
        </r>
        <r>
          <rPr>
            <b/>
            <sz val="9"/>
            <color indexed="81"/>
            <rFont val="ＭＳ Ｐゴシック"/>
            <family val="3"/>
            <charset val="128"/>
          </rPr>
          <t>を選択する際は、</t>
        </r>
        <r>
          <rPr>
            <b/>
            <sz val="9"/>
            <color indexed="10"/>
            <rFont val="ＭＳ Ｐゴシック"/>
            <family val="3"/>
            <charset val="128"/>
          </rPr>
          <t>「同様」</t>
        </r>
        <r>
          <rPr>
            <b/>
            <sz val="9"/>
            <color indexed="81"/>
            <rFont val="ＭＳ Ｐゴシック"/>
            <family val="3"/>
            <charset val="128"/>
          </rPr>
          <t>を選択してください。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40" authorId="0">
      <text>
        <r>
          <rPr>
            <b/>
            <sz val="9"/>
            <color indexed="81"/>
            <rFont val="ＭＳ Ｐゴシック"/>
            <family val="3"/>
            <charset val="128"/>
          </rPr>
          <t>kaigo01:紫色欄
主要サービス(1回単位)を選択します。</t>
        </r>
      </text>
    </comment>
    <comment ref="D42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kaigo01:
</t>
        </r>
        <r>
          <rPr>
            <b/>
            <sz val="9"/>
            <color indexed="8"/>
            <rFont val="ＭＳ Ｐゴシック"/>
            <family val="3"/>
            <charset val="128"/>
          </rPr>
          <t>主要サービス(1回単位)と</t>
        </r>
        <r>
          <rPr>
            <b/>
            <sz val="9"/>
            <color indexed="10"/>
            <rFont val="ＭＳ Ｐゴシック"/>
            <family val="3"/>
            <charset val="128"/>
          </rPr>
          <t>同様のサービス（サービス提供時間が異なる）</t>
        </r>
        <r>
          <rPr>
            <b/>
            <sz val="9"/>
            <color indexed="8"/>
            <rFont val="ＭＳ Ｐゴシック"/>
            <family val="3"/>
            <charset val="128"/>
          </rPr>
          <t>を選択する際は、</t>
        </r>
        <r>
          <rPr>
            <b/>
            <sz val="9"/>
            <color indexed="10"/>
            <rFont val="ＭＳ Ｐゴシック"/>
            <family val="3"/>
            <charset val="128"/>
          </rPr>
          <t>主要サービス（1回単位）</t>
        </r>
        <r>
          <rPr>
            <b/>
            <sz val="9"/>
            <color indexed="81"/>
            <rFont val="ＭＳ Ｐゴシック"/>
            <family val="3"/>
            <charset val="128"/>
          </rPr>
          <t>を選択します。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46" authorId="0">
      <text>
        <r>
          <rPr>
            <b/>
            <sz val="9"/>
            <color indexed="81"/>
            <rFont val="ＭＳ Ｐゴシック"/>
            <family val="3"/>
            <charset val="128"/>
          </rPr>
          <t>kaigo01:桜色欄
加算(1月単位)の選択欄になります。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50" authorId="0">
      <text>
        <r>
          <rPr>
            <b/>
            <sz val="9"/>
            <color indexed="81"/>
            <rFont val="ＭＳ Ｐゴシック"/>
            <family val="3"/>
            <charset val="128"/>
          </rPr>
          <t>kaigo01:うぐいす色欄
加算(1回単位)の選択欄になります。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52" authorId="0">
      <text>
        <r>
          <rPr>
            <b/>
            <sz val="9"/>
            <color indexed="81"/>
            <rFont val="ＭＳ Ｐゴシック"/>
            <family val="3"/>
            <charset val="128"/>
          </rPr>
          <t>kaigo01:オレンジ色欄
処遇改善加算の専用選択欄になります。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<sst xmlns="http://schemas.openxmlformats.org/spreadsheetml/2006/main" count="637" uniqueCount="309">
  <si>
    <t>月</t>
    <rPh sb="0" eb="1">
      <t>ガツ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</si>
  <si>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</si>
  <si>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</si>
  <si>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分</t>
    <rPh sb="0" eb="1">
      <t>ブン</t>
    </rPh>
    <phoneticPr fontId="2"/>
  </si>
  <si>
    <t>日付</t>
    <rPh sb="0" eb="2">
      <t>ヒヅケ</t>
    </rPh>
    <phoneticPr fontId="2"/>
  </si>
  <si>
    <t>～</t>
    <phoneticPr fontId="2"/>
  </si>
  <si>
    <t>認定済</t>
  </si>
  <si>
    <t>作成年月日</t>
    <rPh sb="0" eb="2">
      <t>サクセイ</t>
    </rPh>
    <rPh sb="2" eb="5">
      <t>ネンガッピ</t>
    </rPh>
    <phoneticPr fontId="2"/>
  </si>
  <si>
    <t>サービス内容</t>
    <rPh sb="4" eb="6">
      <t>ナイヨウ</t>
    </rPh>
    <phoneticPr fontId="2"/>
  </si>
  <si>
    <t>合計</t>
    <rPh sb="0" eb="2">
      <t>ゴウケイ</t>
    </rPh>
    <phoneticPr fontId="2"/>
  </si>
  <si>
    <t>曜日</t>
    <rPh sb="0" eb="2">
      <t>ヨウビ</t>
    </rPh>
    <phoneticPr fontId="2"/>
  </si>
  <si>
    <t>実績</t>
    <rPh sb="0" eb="2">
      <t>ジッセキ</t>
    </rPh>
    <phoneticPr fontId="2"/>
  </si>
  <si>
    <t>事業所番号</t>
    <rPh sb="0" eb="3">
      <t>ジギョウショ</t>
    </rPh>
    <rPh sb="3" eb="5">
      <t>バンゴウ</t>
    </rPh>
    <phoneticPr fontId="2"/>
  </si>
  <si>
    <t>回数</t>
    <rPh sb="0" eb="2">
      <t>カイスウ</t>
    </rPh>
    <phoneticPr fontId="2"/>
  </si>
  <si>
    <t>うるま市</t>
    <rPh sb="3" eb="4">
      <t>シ</t>
    </rPh>
    <phoneticPr fontId="2"/>
  </si>
  <si>
    <t>事業所名</t>
    <rPh sb="0" eb="3">
      <t>ジギョウショ</t>
    </rPh>
    <rPh sb="3" eb="4">
      <t>メイ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</si>
  <si>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</si>
  <si>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</si>
  <si>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</si>
  <si>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</si>
  <si>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記録者</t>
    <rPh sb="0" eb="3">
      <t>キロクシャ</t>
    </rPh>
    <phoneticPr fontId="2"/>
  </si>
  <si>
    <t>被保険者　　番号</t>
    <rPh sb="0" eb="4">
      <t>ヒホケンシャ</t>
    </rPh>
    <rPh sb="6" eb="8">
      <t>バンゴウ</t>
    </rPh>
    <phoneticPr fontId="2"/>
  </si>
  <si>
    <t>要介護状態区分</t>
    <rPh sb="0" eb="1">
      <t>ヨウ</t>
    </rPh>
    <rPh sb="1" eb="3">
      <t>カイゴ</t>
    </rPh>
    <rPh sb="3" eb="5">
      <t>ジョウタイ</t>
    </rPh>
    <rPh sb="5" eb="7">
      <t>クブン</t>
    </rPh>
    <phoneticPr fontId="2"/>
  </si>
  <si>
    <t>介護予防支援事業所および居宅支援事業所名</t>
    <rPh sb="0" eb="2">
      <t>カイゴ</t>
    </rPh>
    <rPh sb="2" eb="4">
      <t>ヨボウ</t>
    </rPh>
    <rPh sb="4" eb="6">
      <t>シエン</t>
    </rPh>
    <rPh sb="6" eb="8">
      <t>ジギョウ</t>
    </rPh>
    <rPh sb="8" eb="9">
      <t>ショ</t>
    </rPh>
    <rPh sb="12" eb="14">
      <t>キョタク</t>
    </rPh>
    <rPh sb="14" eb="16">
      <t>シエン</t>
    </rPh>
    <rPh sb="16" eb="19">
      <t>ジギョウショ</t>
    </rPh>
    <rPh sb="19" eb="20">
      <t>メイ</t>
    </rPh>
    <phoneticPr fontId="2"/>
  </si>
  <si>
    <t>被保険者　氏名</t>
    <rPh sb="0" eb="4">
      <t>ヒホケンシャ</t>
    </rPh>
    <rPh sb="5" eb="6">
      <t>シ</t>
    </rPh>
    <rPh sb="6" eb="7">
      <t>メイ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</si>
  <si>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</si>
  <si>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担当ケアマネージャー・プランナー名</t>
    <rPh sb="0" eb="2">
      <t>タントウ</t>
    </rPh>
    <rPh sb="16" eb="17">
      <t>メイ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</si>
  <si>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</si>
  <si>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</si>
  <si>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申請中</t>
    <rPh sb="0" eb="2">
      <t>シンセイ</t>
    </rPh>
    <rPh sb="2" eb="3">
      <t>チュウ</t>
    </rPh>
    <phoneticPr fontId="2"/>
  </si>
  <si>
    <t>サービス内容／種類</t>
    <rPh sb="4" eb="6">
      <t>ナイヨウ</t>
    </rPh>
    <rPh sb="7" eb="9">
      <t>シュルイ</t>
    </rPh>
    <phoneticPr fontId="2"/>
  </si>
  <si>
    <t>サービスコード</t>
    <phoneticPr fontId="2"/>
  </si>
  <si>
    <t>単位数</t>
    <rPh sb="0" eb="2">
      <t>タンイ</t>
    </rPh>
    <rPh sb="2" eb="3">
      <t>スウ</t>
    </rPh>
    <phoneticPr fontId="2"/>
  </si>
  <si>
    <t>合計単位数</t>
    <rPh sb="0" eb="2">
      <t>ゴウケイ</t>
    </rPh>
    <rPh sb="2" eb="4">
      <t>タンイ</t>
    </rPh>
    <rPh sb="4" eb="5">
      <t>スウ</t>
    </rPh>
    <phoneticPr fontId="2"/>
  </si>
  <si>
    <t>サービス単位数／金額</t>
    <rPh sb="4" eb="6">
      <t>タンイ</t>
    </rPh>
    <rPh sb="6" eb="7">
      <t>スウ</t>
    </rPh>
    <rPh sb="8" eb="10">
      <t>キンガク</t>
    </rPh>
    <phoneticPr fontId="2"/>
  </si>
  <si>
    <t>申請中</t>
    <rPh sb="0" eb="3">
      <t>シンセイチュウ</t>
    </rPh>
    <phoneticPr fontId="2"/>
  </si>
  <si>
    <t>提供時間</t>
    <rPh sb="0" eb="2">
      <t>テイキョウ</t>
    </rPh>
    <rPh sb="2" eb="4">
      <t>ジカン</t>
    </rPh>
    <phoneticPr fontId="2"/>
  </si>
  <si>
    <t>サービス提供状況・内容：</t>
    <rPh sb="4" eb="6">
      <t>テイキョウ</t>
    </rPh>
    <rPh sb="6" eb="8">
      <t>ジョウキョウ</t>
    </rPh>
    <rPh sb="9" eb="11">
      <t>ナイヨウ</t>
    </rPh>
    <phoneticPr fontId="2"/>
  </si>
  <si>
    <t>コード</t>
    <phoneticPr fontId="2"/>
  </si>
  <si>
    <t>単位</t>
    <rPh sb="0" eb="2">
      <t>タンイ</t>
    </rPh>
    <phoneticPr fontId="2"/>
  </si>
  <si>
    <t>区分</t>
    <rPh sb="0" eb="2">
      <t>クブン</t>
    </rPh>
    <phoneticPr fontId="2"/>
  </si>
  <si>
    <t>未定</t>
    <rPh sb="0" eb="2">
      <t>ミテイ</t>
    </rPh>
    <phoneticPr fontId="2"/>
  </si>
  <si>
    <t>時間</t>
    <rPh sb="0" eb="2">
      <t>ジカン</t>
    </rPh>
    <phoneticPr fontId="2"/>
  </si>
  <si>
    <t>同　様</t>
    <rPh sb="0" eb="1">
      <t>ドウ</t>
    </rPh>
    <rPh sb="2" eb="3">
      <t>サマ</t>
    </rPh>
    <phoneticPr fontId="4"/>
  </si>
  <si>
    <t>小計</t>
    <rPh sb="0" eb="2">
      <t>ショウケイ</t>
    </rPh>
    <phoneticPr fontId="2"/>
  </si>
  <si>
    <t>通所型サービス１</t>
  </si>
  <si>
    <t>通所型サービス２</t>
  </si>
  <si>
    <t>通所型サービス１回数</t>
    <rPh sb="8" eb="10">
      <t>カイスウ</t>
    </rPh>
    <phoneticPr fontId="2"/>
  </si>
  <si>
    <t>通所型サービス２回数</t>
    <rPh sb="8" eb="10">
      <t>カイスウ</t>
    </rPh>
    <phoneticPr fontId="2"/>
  </si>
  <si>
    <t>通所型サービス中山間地域等提供加算</t>
  </si>
  <si>
    <t>A58110</t>
  </si>
  <si>
    <t>通所型サービス若年性認知症受入加算</t>
  </si>
  <si>
    <t>A56109</t>
  </si>
  <si>
    <t>通所型サービス同一建物減算１</t>
    <rPh sb="7" eb="11">
      <t>ドウイツタテモノ</t>
    </rPh>
    <phoneticPr fontId="2"/>
  </si>
  <si>
    <t>A56105</t>
  </si>
  <si>
    <t>通所型サービス同一建物減算２</t>
    <rPh sb="7" eb="11">
      <t>ドウイツタテモノ</t>
    </rPh>
    <phoneticPr fontId="2"/>
  </si>
  <si>
    <t>A56106</t>
  </si>
  <si>
    <t>通介型生活向上グループ活動加算</t>
    <rPh sb="2" eb="3">
      <t>ガタ</t>
    </rPh>
    <phoneticPr fontId="2"/>
  </si>
  <si>
    <t>A55010</t>
  </si>
  <si>
    <t>通所型サービス運動器機能向上加算</t>
  </si>
  <si>
    <t>A55002</t>
  </si>
  <si>
    <t>通所型サービス栄養改善加算</t>
  </si>
  <si>
    <t>A55003</t>
  </si>
  <si>
    <t>通所型サービス口腔機能向上加算</t>
  </si>
  <si>
    <t>A55004</t>
  </si>
  <si>
    <t>通所型複数サービス実施加算Ⅰ１</t>
  </si>
  <si>
    <t>A55006</t>
  </si>
  <si>
    <t>通所型複数サービス実施加算Ⅰ２</t>
  </si>
  <si>
    <t>A55007</t>
  </si>
  <si>
    <t>通所型複数サービス実施加算Ⅰ３</t>
  </si>
  <si>
    <t>A55008</t>
  </si>
  <si>
    <t>通所型複数サービス実施加算Ⅱ</t>
  </si>
  <si>
    <t>A55009</t>
  </si>
  <si>
    <t>通所型サービス事業所評価加算</t>
    <rPh sb="2" eb="3">
      <t>ガタ</t>
    </rPh>
    <phoneticPr fontId="2"/>
  </si>
  <si>
    <t>A55005</t>
  </si>
  <si>
    <t>A56107</t>
  </si>
  <si>
    <t>通所型サービス提供体制加算Ⅰ１２</t>
  </si>
  <si>
    <t>A56108</t>
  </si>
  <si>
    <t>通所型サービス提供体制加算Ⅰ２１</t>
  </si>
  <si>
    <t>A56101</t>
  </si>
  <si>
    <t>通所型サービス提供体制加算Ⅰ２２</t>
  </si>
  <si>
    <t>A56102</t>
  </si>
  <si>
    <t>通所型サービス提供体制加算Ⅱ１</t>
  </si>
  <si>
    <t>A56103</t>
  </si>
  <si>
    <t>通所型サービス提供体制加算Ⅱ２</t>
  </si>
  <si>
    <t>A56104</t>
  </si>
  <si>
    <t>通所型サービス処遇改善加算Ⅰ</t>
  </si>
  <si>
    <t>A56110</t>
  </si>
  <si>
    <t>通所型サービス処遇改善加算Ⅱ</t>
  </si>
  <si>
    <t>A56111</t>
  </si>
  <si>
    <t>通所型サービス処遇改善加算Ⅲ</t>
  </si>
  <si>
    <t>A56113</t>
  </si>
  <si>
    <t>通所型サービス処遇改善加算Ⅳ</t>
  </si>
  <si>
    <t>A56115</t>
  </si>
  <si>
    <t>コード</t>
    <phoneticPr fontId="2"/>
  </si>
  <si>
    <t>事業対象者</t>
    <rPh sb="0" eb="5">
      <t>ジギョウタイショウシャ</t>
    </rPh>
    <phoneticPr fontId="2"/>
  </si>
  <si>
    <t>事業対象者(申請有)</t>
    <rPh sb="0" eb="5">
      <t>ジギョウタイショウシャ</t>
    </rPh>
    <rPh sb="6" eb="8">
      <t>シンセイ</t>
    </rPh>
    <rPh sb="8" eb="9">
      <t>ア</t>
    </rPh>
    <phoneticPr fontId="2"/>
  </si>
  <si>
    <t>通所型サービス中山間地域等提供加算回数</t>
    <rPh sb="17" eb="19">
      <t>カイスウ</t>
    </rPh>
    <phoneticPr fontId="2"/>
  </si>
  <si>
    <t>A58112</t>
    <phoneticPr fontId="2"/>
  </si>
  <si>
    <t>同　様</t>
    <phoneticPr fontId="2"/>
  </si>
  <si>
    <t>通所型サービス提供体制加算Ⅰ１１</t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</si>
  <si>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</si>
  <si>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</si>
  <si>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</si>
  <si>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</si>
  <si>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</si>
  <si>
    <t>日</t>
  </si>
  <si>
    <t>月</t>
  </si>
  <si>
    <t>火</t>
  </si>
  <si>
    <t>水</t>
  </si>
  <si>
    <t>木</t>
  </si>
  <si>
    <t>金</t>
  </si>
  <si>
    <t>サービス提供実績報告書票（通所型サービス(みなし))</t>
    <rPh sb="4" eb="6">
      <t>テイキョウ</t>
    </rPh>
    <rPh sb="6" eb="8">
      <t>ジッセキ</t>
    </rPh>
    <rPh sb="8" eb="10">
      <t>ホウコク</t>
    </rPh>
    <rPh sb="10" eb="11">
      <t>ショ</t>
    </rPh>
    <rPh sb="11" eb="12">
      <t>ヒョウ</t>
    </rPh>
    <rPh sb="13" eb="15">
      <t>ツウショ</t>
    </rPh>
    <rPh sb="15" eb="16">
      <t>ガタ</t>
    </rPh>
    <phoneticPr fontId="2"/>
  </si>
  <si>
    <t>サービス提供票別表</t>
  </si>
  <si>
    <t>訪問通所区分支給限度管理・利用者負担計算</t>
    <rPh sb="0" eb="2">
      <t>ホウモン</t>
    </rPh>
    <rPh sb="2" eb="3">
      <t>ツウ</t>
    </rPh>
    <rPh sb="3" eb="4">
      <t>ショ</t>
    </rPh>
    <rPh sb="4" eb="6">
      <t>クブン</t>
    </rPh>
    <rPh sb="6" eb="8">
      <t>シキュウ</t>
    </rPh>
    <rPh sb="8" eb="10">
      <t>ゲンド</t>
    </rPh>
    <rPh sb="10" eb="12">
      <t>カンリ</t>
    </rPh>
    <rPh sb="13" eb="16">
      <t>リヨウシャ</t>
    </rPh>
    <rPh sb="16" eb="18">
      <t>フタン</t>
    </rPh>
    <rPh sb="18" eb="20">
      <t>ケイサン</t>
    </rPh>
    <phoneticPr fontId="4"/>
  </si>
  <si>
    <t>事業所名</t>
    <rPh sb="0" eb="3">
      <t>ジギョウショ</t>
    </rPh>
    <rPh sb="3" eb="4">
      <t>メイ</t>
    </rPh>
    <phoneticPr fontId="4"/>
  </si>
  <si>
    <t>事業所番号</t>
    <rPh sb="0" eb="3">
      <t>ジギョウショ</t>
    </rPh>
    <rPh sb="3" eb="5">
      <t>バンゴウ</t>
    </rPh>
    <phoneticPr fontId="4"/>
  </si>
  <si>
    <t>サービス内容/種類</t>
    <rPh sb="4" eb="6">
      <t>ナイヨウ</t>
    </rPh>
    <rPh sb="7" eb="9">
      <t>シュルイ</t>
    </rPh>
    <phoneticPr fontId="4"/>
  </si>
  <si>
    <t>サービス　コード</t>
    <phoneticPr fontId="4"/>
  </si>
  <si>
    <t>単位数</t>
    <rPh sb="0" eb="2">
      <t>タンイ</t>
    </rPh>
    <rPh sb="2" eb="3">
      <t>スウ</t>
    </rPh>
    <phoneticPr fontId="4"/>
  </si>
  <si>
    <t>割引適用後　率％　単位数</t>
    <rPh sb="0" eb="2">
      <t>ワリビキ</t>
    </rPh>
    <rPh sb="2" eb="4">
      <t>テキヨウ</t>
    </rPh>
    <rPh sb="4" eb="5">
      <t>ゴ</t>
    </rPh>
    <rPh sb="6" eb="7">
      <t>リツ</t>
    </rPh>
    <rPh sb="9" eb="12">
      <t>タンイスウ</t>
    </rPh>
    <phoneticPr fontId="4"/>
  </si>
  <si>
    <t>回数</t>
    <rPh sb="0" eb="2">
      <t>カイスウ</t>
    </rPh>
    <phoneticPr fontId="4"/>
  </si>
  <si>
    <t>サービス　　単位/金額</t>
    <rPh sb="6" eb="8">
      <t>タンイ</t>
    </rPh>
    <rPh sb="9" eb="11">
      <t>キンガク</t>
    </rPh>
    <phoneticPr fontId="4"/>
  </si>
  <si>
    <t>種類支給限度基準を超える単位数</t>
    <rPh sb="0" eb="2">
      <t>シュルイ</t>
    </rPh>
    <rPh sb="2" eb="4">
      <t>シキュウ</t>
    </rPh>
    <rPh sb="4" eb="6">
      <t>ゲンド</t>
    </rPh>
    <rPh sb="6" eb="8">
      <t>キジュン</t>
    </rPh>
    <rPh sb="9" eb="10">
      <t>コ</t>
    </rPh>
    <rPh sb="12" eb="14">
      <t>タンイ</t>
    </rPh>
    <rPh sb="14" eb="15">
      <t>スウ</t>
    </rPh>
    <phoneticPr fontId="4"/>
  </si>
  <si>
    <t>種類支給限度　　　基準内単位数</t>
    <rPh sb="0" eb="2">
      <t>シュルイ</t>
    </rPh>
    <rPh sb="2" eb="4">
      <t>シキュウ</t>
    </rPh>
    <rPh sb="4" eb="6">
      <t>ゲンド</t>
    </rPh>
    <rPh sb="9" eb="12">
      <t>キジュンナイ</t>
    </rPh>
    <rPh sb="12" eb="15">
      <t>タンイスウ</t>
    </rPh>
    <phoneticPr fontId="4"/>
  </si>
  <si>
    <t>区分支給限度基準を超える単位数</t>
    <rPh sb="0" eb="2">
      <t>クブン</t>
    </rPh>
    <rPh sb="2" eb="4">
      <t>シキュウ</t>
    </rPh>
    <rPh sb="4" eb="6">
      <t>ゲンド</t>
    </rPh>
    <rPh sb="6" eb="8">
      <t>キジュン</t>
    </rPh>
    <rPh sb="9" eb="10">
      <t>コ</t>
    </rPh>
    <rPh sb="12" eb="15">
      <t>タンイスウ</t>
    </rPh>
    <phoneticPr fontId="4"/>
  </si>
  <si>
    <t>区分支給限度　　　基準内単位数</t>
    <rPh sb="0" eb="2">
      <t>クブン</t>
    </rPh>
    <rPh sb="2" eb="4">
      <t>シキュウ</t>
    </rPh>
    <rPh sb="4" eb="6">
      <t>ゲンド</t>
    </rPh>
    <rPh sb="9" eb="12">
      <t>キジュンナイ</t>
    </rPh>
    <rPh sb="12" eb="15">
      <t>タンイスウ</t>
    </rPh>
    <phoneticPr fontId="4"/>
  </si>
  <si>
    <t>単位数　単価</t>
    <rPh sb="0" eb="2">
      <t>タンイ</t>
    </rPh>
    <rPh sb="2" eb="3">
      <t>スウ</t>
    </rPh>
    <rPh sb="4" eb="6">
      <t>タンカ</t>
    </rPh>
    <phoneticPr fontId="4"/>
  </si>
  <si>
    <t>　　費用総額　　　　　（保険対象分）</t>
    <rPh sb="12" eb="14">
      <t>ホケン</t>
    </rPh>
    <rPh sb="14" eb="16">
      <t>タイショウ</t>
    </rPh>
    <rPh sb="16" eb="17">
      <t>ブン</t>
    </rPh>
    <phoneticPr fontId="4"/>
  </si>
  <si>
    <t>給付率％</t>
    <rPh sb="0" eb="2">
      <t>キュウフ</t>
    </rPh>
    <rPh sb="2" eb="3">
      <t>リツ</t>
    </rPh>
    <phoneticPr fontId="4"/>
  </si>
  <si>
    <t>保険給付額</t>
    <rPh sb="0" eb="2">
      <t>ホケン</t>
    </rPh>
    <rPh sb="2" eb="4">
      <t>キュウフ</t>
    </rPh>
    <rPh sb="4" eb="5">
      <t>ガク</t>
    </rPh>
    <phoneticPr fontId="4"/>
  </si>
  <si>
    <t>区分支給限度基準額（単位）</t>
    <rPh sb="0" eb="2">
      <t>クブン</t>
    </rPh>
    <rPh sb="2" eb="4">
      <t>シキュウ</t>
    </rPh>
    <rPh sb="4" eb="6">
      <t>ゲンド</t>
    </rPh>
    <rPh sb="6" eb="8">
      <t>キジュン</t>
    </rPh>
    <rPh sb="8" eb="9">
      <t>ガク</t>
    </rPh>
    <rPh sb="10" eb="12">
      <t>タンイ</t>
    </rPh>
    <phoneticPr fontId="4"/>
  </si>
  <si>
    <t>合計</t>
    <rPh sb="0" eb="2">
      <t>ゴウケイ</t>
    </rPh>
    <phoneticPr fontId="4"/>
  </si>
  <si>
    <t>種類別支給限度管理</t>
    <rPh sb="0" eb="2">
      <t>シュルイ</t>
    </rPh>
    <rPh sb="2" eb="3">
      <t>ベツ</t>
    </rPh>
    <rPh sb="3" eb="5">
      <t>シキュウ</t>
    </rPh>
    <rPh sb="5" eb="7">
      <t>ゲンド</t>
    </rPh>
    <rPh sb="7" eb="9">
      <t>カンリ</t>
    </rPh>
    <phoneticPr fontId="4"/>
  </si>
  <si>
    <t>サービス種類</t>
    <rPh sb="4" eb="6">
      <t>シュルイ</t>
    </rPh>
    <phoneticPr fontId="4"/>
  </si>
  <si>
    <t>種類支給限度　　基準額（単位）</t>
    <rPh sb="0" eb="2">
      <t>シュルイ</t>
    </rPh>
    <rPh sb="2" eb="4">
      <t>シキュウ</t>
    </rPh>
    <rPh sb="4" eb="6">
      <t>ゲンド</t>
    </rPh>
    <rPh sb="8" eb="10">
      <t>キジュン</t>
    </rPh>
    <rPh sb="10" eb="11">
      <t>ガク</t>
    </rPh>
    <rPh sb="12" eb="14">
      <t>タンイ</t>
    </rPh>
    <phoneticPr fontId="4"/>
  </si>
  <si>
    <t>合計単位数</t>
    <rPh sb="0" eb="2">
      <t>ゴウケイ</t>
    </rPh>
    <rPh sb="2" eb="5">
      <t>タンイスウ</t>
    </rPh>
    <phoneticPr fontId="4"/>
  </si>
  <si>
    <t>訪問介護</t>
    <rPh sb="0" eb="2">
      <t>ホウモン</t>
    </rPh>
    <rPh sb="2" eb="4">
      <t>カイゴ</t>
    </rPh>
    <phoneticPr fontId="4"/>
  </si>
  <si>
    <t>通所介護</t>
    <rPh sb="0" eb="1">
      <t>ツウ</t>
    </rPh>
    <rPh sb="1" eb="2">
      <t>ショ</t>
    </rPh>
    <rPh sb="2" eb="4">
      <t>カイゴ</t>
    </rPh>
    <phoneticPr fontId="4"/>
  </si>
  <si>
    <t>訪問入浴介護</t>
    <rPh sb="0" eb="2">
      <t>ホウモン</t>
    </rPh>
    <rPh sb="2" eb="4">
      <t>ニュウヨク</t>
    </rPh>
    <rPh sb="4" eb="6">
      <t>カイゴ</t>
    </rPh>
    <phoneticPr fontId="4"/>
  </si>
  <si>
    <t>通所リハビリテーション</t>
    <rPh sb="0" eb="1">
      <t>ツウ</t>
    </rPh>
    <rPh sb="1" eb="2">
      <t>ショ</t>
    </rPh>
    <phoneticPr fontId="4"/>
  </si>
  <si>
    <t>福祉用具貸与</t>
    <rPh sb="0" eb="2">
      <t>フクシ</t>
    </rPh>
    <rPh sb="2" eb="4">
      <t>ヨウグ</t>
    </rPh>
    <rPh sb="4" eb="5">
      <t>カ</t>
    </rPh>
    <rPh sb="5" eb="6">
      <t>アタ</t>
    </rPh>
    <phoneticPr fontId="4"/>
  </si>
  <si>
    <t>訪問リハビリテーション</t>
    <rPh sb="0" eb="2">
      <t>ホウモン</t>
    </rPh>
    <phoneticPr fontId="4"/>
  </si>
  <si>
    <t>短所入所区分支給限度管理・利用者負担計算</t>
    <rPh sb="0" eb="2">
      <t>タンショ</t>
    </rPh>
    <rPh sb="2" eb="4">
      <t>ニュウショ</t>
    </rPh>
    <rPh sb="4" eb="6">
      <t>クブン</t>
    </rPh>
    <rPh sb="6" eb="8">
      <t>シキュウ</t>
    </rPh>
    <rPh sb="8" eb="10">
      <t>ゲンド</t>
    </rPh>
    <rPh sb="10" eb="12">
      <t>カンリ</t>
    </rPh>
    <rPh sb="13" eb="16">
      <t>リヨウシャ</t>
    </rPh>
    <rPh sb="16" eb="18">
      <t>フタン</t>
    </rPh>
    <rPh sb="18" eb="20">
      <t>ケイサン</t>
    </rPh>
    <phoneticPr fontId="4"/>
  </si>
  <si>
    <t>区分支給限度基準額（日）</t>
    <rPh sb="0" eb="2">
      <t>クブン</t>
    </rPh>
    <rPh sb="2" eb="4">
      <t>シキュウ</t>
    </rPh>
    <rPh sb="4" eb="6">
      <t>ゲンド</t>
    </rPh>
    <rPh sb="6" eb="8">
      <t>キジュン</t>
    </rPh>
    <rPh sb="8" eb="9">
      <t>ガク</t>
    </rPh>
    <rPh sb="10" eb="11">
      <t>ヒ</t>
    </rPh>
    <phoneticPr fontId="4"/>
  </si>
  <si>
    <t>前月までの利用日数</t>
    <rPh sb="0" eb="1">
      <t>ゼン</t>
    </rPh>
    <rPh sb="1" eb="2">
      <t>ツキ</t>
    </rPh>
    <rPh sb="5" eb="7">
      <t>リヨウ</t>
    </rPh>
    <rPh sb="7" eb="9">
      <t>ニッスウ</t>
    </rPh>
    <phoneticPr fontId="4"/>
  </si>
  <si>
    <t>当月の計画利用日数</t>
    <rPh sb="0" eb="1">
      <t>トウ</t>
    </rPh>
    <rPh sb="1" eb="2">
      <t>ツキ</t>
    </rPh>
    <rPh sb="3" eb="5">
      <t>ケイカク</t>
    </rPh>
    <rPh sb="5" eb="7">
      <t>リヨウ</t>
    </rPh>
    <rPh sb="7" eb="9">
      <t>ニッスウ</t>
    </rPh>
    <phoneticPr fontId="4"/>
  </si>
  <si>
    <t>保険給付対象日数</t>
    <rPh sb="0" eb="2">
      <t>ホケン</t>
    </rPh>
    <rPh sb="2" eb="4">
      <t>キュウフ</t>
    </rPh>
    <rPh sb="4" eb="6">
      <t>タイショウ</t>
    </rPh>
    <rPh sb="6" eb="8">
      <t>ニッスウ</t>
    </rPh>
    <phoneticPr fontId="4"/>
  </si>
  <si>
    <t>区分支給限度基準を超える日数</t>
    <rPh sb="0" eb="2">
      <t>クブン</t>
    </rPh>
    <rPh sb="2" eb="4">
      <t>シキュウ</t>
    </rPh>
    <rPh sb="4" eb="6">
      <t>ゲンド</t>
    </rPh>
    <rPh sb="6" eb="8">
      <t>キジュン</t>
    </rPh>
    <rPh sb="9" eb="10">
      <t>コ</t>
    </rPh>
    <rPh sb="12" eb="14">
      <t>ニッスウ</t>
    </rPh>
    <phoneticPr fontId="4"/>
  </si>
  <si>
    <t>単位数</t>
    <rPh sb="0" eb="3">
      <t>タンイスウ</t>
    </rPh>
    <phoneticPr fontId="4"/>
  </si>
  <si>
    <t>割引適用後　率％　点数</t>
    <rPh sb="0" eb="2">
      <t>ワリビキ</t>
    </rPh>
    <rPh sb="2" eb="4">
      <t>テキヨウ</t>
    </rPh>
    <rPh sb="4" eb="5">
      <t>ゴ</t>
    </rPh>
    <rPh sb="6" eb="7">
      <t>リツ</t>
    </rPh>
    <rPh sb="9" eb="11">
      <t>テンスウ</t>
    </rPh>
    <phoneticPr fontId="4"/>
  </si>
  <si>
    <t>日数</t>
    <rPh sb="0" eb="2">
      <t>ニッスウ</t>
    </rPh>
    <phoneticPr fontId="4"/>
  </si>
  <si>
    <t>給付対象日数</t>
    <rPh sb="0" eb="2">
      <t>キュウフ</t>
    </rPh>
    <rPh sb="2" eb="4">
      <t>タイショウ</t>
    </rPh>
    <rPh sb="4" eb="6">
      <t>ニッスウ</t>
    </rPh>
    <phoneticPr fontId="4"/>
  </si>
  <si>
    <t>区分支給限度　基準内点数</t>
    <rPh sb="0" eb="2">
      <t>クブン</t>
    </rPh>
    <rPh sb="2" eb="4">
      <t>シキュウ</t>
    </rPh>
    <rPh sb="4" eb="6">
      <t>ゲンド</t>
    </rPh>
    <rPh sb="7" eb="10">
      <t>キジュンナイ</t>
    </rPh>
    <rPh sb="10" eb="12">
      <t>テンスウ</t>
    </rPh>
    <phoneticPr fontId="4"/>
  </si>
  <si>
    <t>単位　単価</t>
  </si>
  <si>
    <t>　　費用総額　　（保険対象分）</t>
    <rPh sb="9" eb="11">
      <t>ホケン</t>
    </rPh>
    <rPh sb="11" eb="13">
      <t>タイショウ</t>
    </rPh>
    <rPh sb="13" eb="14">
      <t>ブン</t>
    </rPh>
    <phoneticPr fontId="4"/>
  </si>
  <si>
    <t>給付率％</t>
  </si>
  <si>
    <t>保険給付額</t>
  </si>
  <si>
    <t>　利用者負担　　（保険対象分）</t>
  </si>
  <si>
    <t>　対象外日数</t>
    <rPh sb="1" eb="4">
      <t>タイショウガイ</t>
    </rPh>
    <rPh sb="4" eb="6">
      <t>ニッスウ</t>
    </rPh>
    <phoneticPr fontId="4"/>
  </si>
  <si>
    <t>給付対象外単位数</t>
    <rPh sb="0" eb="2">
      <t>キュウフ</t>
    </rPh>
    <rPh sb="2" eb="5">
      <t>タイショウガイ</t>
    </rPh>
    <rPh sb="5" eb="7">
      <t>タンイ</t>
    </rPh>
    <rPh sb="7" eb="8">
      <t>スウ</t>
    </rPh>
    <phoneticPr fontId="4"/>
  </si>
  <si>
    <t>　利用者負担　
（保険対象分）</t>
    <rPh sb="1" eb="4">
      <t>リヨウシャ</t>
    </rPh>
    <rPh sb="4" eb="6">
      <t>フタン</t>
    </rPh>
    <rPh sb="9" eb="11">
      <t>ホケン</t>
    </rPh>
    <rPh sb="11" eb="13">
      <t>タイショウ</t>
    </rPh>
    <rPh sb="13" eb="14">
      <t>ブン</t>
    </rPh>
    <phoneticPr fontId="4"/>
  </si>
  <si>
    <t>利用者負担　　（全額負担分）</t>
    <rPh sb="0" eb="3">
      <t>リヨウシャ</t>
    </rPh>
    <rPh sb="3" eb="5">
      <t>フタン</t>
    </rPh>
    <rPh sb="8" eb="10">
      <t>ゼンガク</t>
    </rPh>
    <rPh sb="10" eb="12">
      <t>フタン</t>
    </rPh>
    <rPh sb="12" eb="13">
      <t>ブン</t>
    </rPh>
    <phoneticPr fontId="4"/>
  </si>
  <si>
    <t>サービス　コード</t>
    <phoneticPr fontId="4"/>
  </si>
  <si>
    <t>種類支給限度　
基準額（単位）</t>
    <rPh sb="0" eb="2">
      <t>シュルイ</t>
    </rPh>
    <rPh sb="2" eb="4">
      <t>シキュウ</t>
    </rPh>
    <rPh sb="4" eb="6">
      <t>ゲンド</t>
    </rPh>
    <rPh sb="8" eb="10">
      <t>キジュン</t>
    </rPh>
    <rPh sb="10" eb="11">
      <t>ガク</t>
    </rPh>
    <rPh sb="12" eb="14">
      <t>タンイ</t>
    </rPh>
    <phoneticPr fontId="4"/>
  </si>
  <si>
    <t>種類支給限度基準を超える単位数</t>
    <rPh sb="0" eb="2">
      <t>シュルイ</t>
    </rPh>
    <rPh sb="2" eb="4">
      <t>シキュウ</t>
    </rPh>
    <rPh sb="4" eb="6">
      <t>ゲンド</t>
    </rPh>
    <rPh sb="6" eb="8">
      <t>キジュン</t>
    </rPh>
    <rPh sb="9" eb="10">
      <t>コ</t>
    </rPh>
    <rPh sb="12" eb="15">
      <t>タンイスウ</t>
    </rPh>
    <phoneticPr fontId="4"/>
  </si>
  <si>
    <t>事業所</t>
    <rPh sb="0" eb="3">
      <t>ジギョウショ</t>
    </rPh>
    <phoneticPr fontId="2"/>
  </si>
  <si>
    <t>利用者負担（全額負担分）</t>
    <rPh sb="0" eb="3">
      <t>リヨウシャ</t>
    </rPh>
    <rPh sb="3" eb="5">
      <t>フタン</t>
    </rPh>
    <rPh sb="6" eb="8">
      <t>ゼンガク</t>
    </rPh>
    <rPh sb="8" eb="10">
      <t>フタン</t>
    </rPh>
    <rPh sb="10" eb="11">
      <t>ブン</t>
    </rPh>
    <phoneticPr fontId="4"/>
  </si>
  <si>
    <t>事業所</t>
    <rPh sb="0" eb="3">
      <t>ジギョウショ</t>
    </rPh>
    <phoneticPr fontId="4"/>
  </si>
  <si>
    <t>予定</t>
    <rPh sb="0" eb="2">
      <t>ヨテイ</t>
    </rPh>
    <phoneticPr fontId="2"/>
  </si>
  <si>
    <t>給付率</t>
    <rPh sb="0" eb="2">
      <t>キュウフ</t>
    </rPh>
    <rPh sb="2" eb="3">
      <t>リツ</t>
    </rPh>
    <phoneticPr fontId="2"/>
  </si>
  <si>
    <t>サービス提供票（通所型サービス(独自))</t>
    <rPh sb="16" eb="18">
      <t>ドクジ</t>
    </rPh>
    <phoneticPr fontId="2"/>
  </si>
  <si>
    <t>A61111</t>
    <phoneticPr fontId="2"/>
  </si>
  <si>
    <t>A61121</t>
    <phoneticPr fontId="2"/>
  </si>
  <si>
    <t>A61113</t>
    <phoneticPr fontId="2"/>
  </si>
  <si>
    <t>A61123</t>
    <phoneticPr fontId="2"/>
  </si>
  <si>
    <t>A68110</t>
    <phoneticPr fontId="2"/>
  </si>
  <si>
    <t>A66109</t>
    <phoneticPr fontId="2"/>
  </si>
  <si>
    <t>A66105</t>
    <phoneticPr fontId="2"/>
  </si>
  <si>
    <t>A66106</t>
    <phoneticPr fontId="2"/>
  </si>
  <si>
    <t>A65010</t>
    <phoneticPr fontId="2"/>
  </si>
  <si>
    <t>A65002</t>
    <phoneticPr fontId="2"/>
  </si>
  <si>
    <t>A65003</t>
    <phoneticPr fontId="2"/>
  </si>
  <si>
    <t>A65004</t>
    <phoneticPr fontId="2"/>
  </si>
  <si>
    <t>A65006</t>
    <phoneticPr fontId="2"/>
  </si>
  <si>
    <t>A65007</t>
    <phoneticPr fontId="2"/>
  </si>
  <si>
    <t>A65008</t>
    <phoneticPr fontId="2"/>
  </si>
  <si>
    <t>A65009</t>
    <phoneticPr fontId="2"/>
  </si>
  <si>
    <t>A65005</t>
    <phoneticPr fontId="2"/>
  </si>
  <si>
    <t>A66107</t>
    <phoneticPr fontId="2"/>
  </si>
  <si>
    <t>A66108</t>
    <phoneticPr fontId="2"/>
  </si>
  <si>
    <t>A66101</t>
    <phoneticPr fontId="2"/>
  </si>
  <si>
    <t>A66102</t>
    <phoneticPr fontId="2"/>
  </si>
  <si>
    <t>A66103</t>
    <phoneticPr fontId="2"/>
  </si>
  <si>
    <t>A66104</t>
    <phoneticPr fontId="2"/>
  </si>
  <si>
    <t>A66110</t>
    <phoneticPr fontId="2"/>
  </si>
  <si>
    <t>A66111</t>
    <phoneticPr fontId="2"/>
  </si>
  <si>
    <t>A66113</t>
    <phoneticPr fontId="2"/>
  </si>
  <si>
    <t>A66115</t>
    <phoneticPr fontId="2"/>
  </si>
  <si>
    <t>通所型独自サービス１</t>
    <rPh sb="3" eb="5">
      <t>ドクジ</t>
    </rPh>
    <phoneticPr fontId="2"/>
  </si>
  <si>
    <t>通所型独自サービス２</t>
    <phoneticPr fontId="2"/>
  </si>
  <si>
    <t>通所型独自サービス１回数</t>
    <rPh sb="10" eb="12">
      <t>カイスウ</t>
    </rPh>
    <phoneticPr fontId="2"/>
  </si>
  <si>
    <t>通所型独自サービス２回数</t>
    <rPh sb="10" eb="12">
      <t>カイスウ</t>
    </rPh>
    <phoneticPr fontId="2"/>
  </si>
  <si>
    <t>通所型独自サービス中山間地域等提供加算</t>
    <phoneticPr fontId="2"/>
  </si>
  <si>
    <t>通所型独自サービス若年性認知症受入加算</t>
    <phoneticPr fontId="2"/>
  </si>
  <si>
    <t>通所型独自サービス同一建物減算１</t>
    <rPh sb="9" eb="13">
      <t>ドウイツタテモノ</t>
    </rPh>
    <phoneticPr fontId="2"/>
  </si>
  <si>
    <t>通所型独自サービス同一建物減算２</t>
    <rPh sb="9" eb="13">
      <t>ドウイツタテモノ</t>
    </rPh>
    <phoneticPr fontId="2"/>
  </si>
  <si>
    <t>通介型独自生活向上グループ活動加算</t>
    <rPh sb="2" eb="3">
      <t>ガタ</t>
    </rPh>
    <phoneticPr fontId="2"/>
  </si>
  <si>
    <t>通所型独自サービス運動器機能向上加算</t>
    <phoneticPr fontId="2"/>
  </si>
  <si>
    <t>通所型独自サービス栄養改善加算</t>
    <phoneticPr fontId="2"/>
  </si>
  <si>
    <t>通所型独自サービス口腔機能向上加算</t>
    <phoneticPr fontId="2"/>
  </si>
  <si>
    <t>通所型独自複数サービス実施加算Ⅰ１</t>
    <phoneticPr fontId="2"/>
  </si>
  <si>
    <t>通所型独自複数サービス実施加算Ⅰ２</t>
    <phoneticPr fontId="2"/>
  </si>
  <si>
    <t>通所型独自複数サービス実施加算Ⅰ３</t>
    <phoneticPr fontId="2"/>
  </si>
  <si>
    <t>通所型独自複数サービス実施加算Ⅱ</t>
    <phoneticPr fontId="2"/>
  </si>
  <si>
    <t>通所型独自サービス事業所評価加算</t>
    <rPh sb="2" eb="3">
      <t>ガタ</t>
    </rPh>
    <phoneticPr fontId="2"/>
  </si>
  <si>
    <t>通所型独自サービス提供体制加算Ⅰ１１</t>
    <phoneticPr fontId="2"/>
  </si>
  <si>
    <t>通所型独自サービス提供体制加算Ⅰ１２</t>
    <phoneticPr fontId="2"/>
  </si>
  <si>
    <t>通所型独自サービス提供体制加算Ⅰ２１</t>
    <phoneticPr fontId="2"/>
  </si>
  <si>
    <t>通所型独自サービス提供体制加算Ⅰ２２</t>
    <phoneticPr fontId="2"/>
  </si>
  <si>
    <t>通所型独自サービス提供体制加算Ⅱ１</t>
    <phoneticPr fontId="2"/>
  </si>
  <si>
    <t>通所型独自サービス提供体制加算Ⅱ２</t>
    <phoneticPr fontId="2"/>
  </si>
  <si>
    <t>通所型独自サービス処遇改善加算Ⅰ</t>
    <phoneticPr fontId="2"/>
  </si>
  <si>
    <t>通所型独自サービス処遇改善加算Ⅱ</t>
    <phoneticPr fontId="2"/>
  </si>
  <si>
    <t>通所型独自サービス処遇改善加算Ⅲ</t>
    <phoneticPr fontId="2"/>
  </si>
  <si>
    <t>通所型独自サービス処遇改善加算Ⅳ</t>
    <phoneticPr fontId="2"/>
  </si>
  <si>
    <t>通所型独自サービス処遇改善加算Ⅴ</t>
    <phoneticPr fontId="2"/>
  </si>
  <si>
    <t>A66100</t>
    <phoneticPr fontId="2"/>
  </si>
  <si>
    <t>通所型独自サービス処遇改善加算Ⅰ</t>
  </si>
  <si>
    <t>通所型独自サービス生活機能向上連携加算１</t>
    <rPh sb="0" eb="2">
      <t>ツウショ</t>
    </rPh>
    <rPh sb="2" eb="3">
      <t>ガタ</t>
    </rPh>
    <rPh sb="3" eb="5">
      <t>ドクジ</t>
    </rPh>
    <rPh sb="9" eb="11">
      <t>セイカツ</t>
    </rPh>
    <rPh sb="11" eb="13">
      <t>キノウ</t>
    </rPh>
    <rPh sb="13" eb="15">
      <t>コウジョウ</t>
    </rPh>
    <rPh sb="15" eb="17">
      <t>レンケイ</t>
    </rPh>
    <rPh sb="17" eb="19">
      <t>カサン</t>
    </rPh>
    <phoneticPr fontId="2"/>
  </si>
  <si>
    <t>通所型独自サービス生活機能向上連携加算２</t>
    <rPh sb="0" eb="2">
      <t>ツウショ</t>
    </rPh>
    <rPh sb="2" eb="3">
      <t>ガタ</t>
    </rPh>
    <rPh sb="3" eb="5">
      <t>ドクジ</t>
    </rPh>
    <rPh sb="9" eb="11">
      <t>セイカツ</t>
    </rPh>
    <rPh sb="11" eb="13">
      <t>キノウ</t>
    </rPh>
    <rPh sb="13" eb="15">
      <t>コウジョウ</t>
    </rPh>
    <rPh sb="15" eb="17">
      <t>レンケイ</t>
    </rPh>
    <rPh sb="17" eb="19">
      <t>カサン</t>
    </rPh>
    <phoneticPr fontId="2"/>
  </si>
  <si>
    <t>A64002</t>
    <phoneticPr fontId="2"/>
  </si>
  <si>
    <t>A64003</t>
    <phoneticPr fontId="2"/>
  </si>
  <si>
    <t>通所型独自サービス栄養スクリーニング加算</t>
    <rPh sb="9" eb="11">
      <t>エイヨウ</t>
    </rPh>
    <rPh sb="18" eb="20">
      <t>カサン</t>
    </rPh>
    <phoneticPr fontId="2"/>
  </si>
  <si>
    <t>A66201</t>
    <phoneticPr fontId="2"/>
  </si>
  <si>
    <t>令和</t>
    <rPh sb="0" eb="1">
      <t>レイ</t>
    </rPh>
    <rPh sb="1" eb="2">
      <t>ワ</t>
    </rPh>
    <phoneticPr fontId="2"/>
  </si>
  <si>
    <t>A66100</t>
  </si>
  <si>
    <t>通所型独自サービス処遇改善加算Ⅱ</t>
  </si>
  <si>
    <t>A66110</t>
  </si>
  <si>
    <t>通所型独自サービス特定処遇改善加算Ⅰ</t>
  </si>
  <si>
    <t>通所型独自サービス特定処遇改善加算Ⅰ</t>
    <rPh sb="9" eb="11">
      <t>トクテイ</t>
    </rPh>
    <phoneticPr fontId="2"/>
  </si>
  <si>
    <t>通所型独自サービス特定処遇改善加算Ⅱ</t>
  </si>
  <si>
    <t>通所型独自サービス特定処遇改善加算Ⅱ</t>
    <rPh sb="9" eb="11">
      <t>トクテイ</t>
    </rPh>
    <phoneticPr fontId="2"/>
  </si>
  <si>
    <t>A66118</t>
  </si>
  <si>
    <t>A66118</t>
    <phoneticPr fontId="2"/>
  </si>
  <si>
    <t>A66119</t>
  </si>
  <si>
    <t>A66119</t>
    <phoneticPr fontId="2"/>
  </si>
  <si>
    <t>サービス内容</t>
  </si>
  <si>
    <t>コード</t>
  </si>
  <si>
    <t>単位</t>
  </si>
  <si>
    <t>同　様</t>
  </si>
  <si>
    <t>通所型独自サービス１</t>
  </si>
  <si>
    <t>A61111</t>
  </si>
  <si>
    <t>通所型独自サービス２</t>
  </si>
  <si>
    <t>A61121</t>
  </si>
  <si>
    <t>通所型独自サービス１回数</t>
  </si>
  <si>
    <t>A61113</t>
  </si>
  <si>
    <t>通所型独自サービス２回数</t>
  </si>
  <si>
    <t>A61123</t>
  </si>
  <si>
    <t>通所型独自サービス中山間地域等提供加算</t>
  </si>
  <si>
    <t>A68110</t>
  </si>
  <si>
    <t>通所型独自サービス若年性認知症受入加算</t>
  </si>
  <si>
    <t>A66109</t>
  </si>
  <si>
    <t>通所型独自サービス同一建物減算１</t>
  </si>
  <si>
    <t>A66105</t>
  </si>
  <si>
    <t>通所型独自サービス同一建物減算２</t>
  </si>
  <si>
    <t>A66106</t>
  </si>
  <si>
    <t>通介型独自生活向上グループ活動加算</t>
  </si>
  <si>
    <t>A65010</t>
  </si>
  <si>
    <t>通所型独自サービス運動器機能向上加算</t>
  </si>
  <si>
    <t>A65002</t>
  </si>
  <si>
    <t>通所型独自サービス栄養改善加算</t>
  </si>
  <si>
    <t>A65003</t>
  </si>
  <si>
    <t>通所型独自サービス口腔機能向上加算</t>
  </si>
  <si>
    <t>A65004</t>
  </si>
  <si>
    <t>通所型独自複数サービス実施加算Ⅰ１</t>
  </si>
  <si>
    <t>A65006</t>
  </si>
  <si>
    <t>通所型独自複数サービス実施加算Ⅰ２</t>
  </si>
  <si>
    <t>A65007</t>
  </si>
  <si>
    <t>通所型独自複数サービス実施加算Ⅰ３</t>
  </si>
  <si>
    <t>A65008</t>
  </si>
  <si>
    <t>通所型独自複数サービス実施加算Ⅱ</t>
  </si>
  <si>
    <t>A65009</t>
  </si>
  <si>
    <t>通所型独自サービス事業所評価加算</t>
  </si>
  <si>
    <t>A65005</t>
  </si>
  <si>
    <t>通所型独自サービス提供体制加算Ⅰ１１</t>
  </si>
  <si>
    <t>A66107</t>
  </si>
  <si>
    <t>通所型独自サービス提供体制加算Ⅰ１２</t>
  </si>
  <si>
    <t>A66108</t>
  </si>
  <si>
    <t>通所型独自サービス提供体制加算Ⅰ２１</t>
  </si>
  <si>
    <t>A66101</t>
  </si>
  <si>
    <t>通所型独自サービス提供体制加算Ⅰ２２</t>
  </si>
  <si>
    <t>A66102</t>
  </si>
  <si>
    <t>通所型独自サービス提供体制加算Ⅱ１</t>
  </si>
  <si>
    <t>A66103</t>
  </si>
  <si>
    <t>通所型独自サービス提供体制加算Ⅱ２</t>
  </si>
  <si>
    <t>A66104</t>
  </si>
  <si>
    <t>通所型独自サービス生活機能向上連携加算１</t>
  </si>
  <si>
    <t>A64002</t>
  </si>
  <si>
    <t>通所型独自サービス生活機能向上連携加算２</t>
  </si>
  <si>
    <t>A64003</t>
  </si>
  <si>
    <t>通所型独自サービス栄養スクリーニング加算</t>
  </si>
  <si>
    <t>A66201</t>
  </si>
  <si>
    <t>通所型独自サービス処遇改善加算Ⅲ</t>
  </si>
  <si>
    <t>A66111</t>
  </si>
  <si>
    <t>通所型独自サービス処遇改善加算Ⅳ</t>
  </si>
  <si>
    <t>A66113</t>
  </si>
  <si>
    <t>通所型独自サービス処遇改善加算Ⅴ</t>
  </si>
  <si>
    <t>A66115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</si>
</sst>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¥&quot;#,##0;[Red]&quot;¥&quot;\-#,##0"/>
    <numFmt numFmtId="176" formatCode="0_);[Red]\(0\)"/>
    <numFmt numFmtId="177" formatCode="0.0"/>
    <numFmt numFmtId="178" formatCode="#,##0_ "/>
    <numFmt numFmtId="179" formatCode="0_ "/>
    <numFmt numFmtId="180" formatCode="##,##0"/>
    <numFmt numFmtId="181" formatCode="\A\5#"/>
    <numFmt numFmtId="182" formatCode="0;[Red]0"/>
    <numFmt numFmtId="183" formatCode="0;_됅"/>
    <numFmt numFmtId="184" formatCode="#,##0_);[Red]\(#,##0\)"/>
    <numFmt numFmtId="185" formatCode="#,##0;[Red]#,##0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Arial"/>
      <family val="2"/>
    </font>
    <font>
      <sz val="10"/>
      <color indexed="63"/>
      <name val="Arial"/>
      <family val="2"/>
    </font>
    <font>
      <sz val="11"/>
      <color indexed="6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A2FCFA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FFFFCC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6" fontId="1" fillId="0" borderId="0" applyFont="0" applyFill="0" applyBorder="0" applyAlignment="0" applyProtection="0"/>
    <xf numFmtId="0" fontId="17" fillId="0" borderId="0"/>
  </cellStyleXfs>
  <cellXfs count="609">
    <xf numFmtId="0" fontId="0" fillId="0" borderId="0" xfId="0"/>
    <xf numFmtId="0" fontId="6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Fill="1"/>
    <xf numFmtId="0" fontId="0" fillId="0" borderId="1" xfId="0" applyBorder="1"/>
    <xf numFmtId="0" fontId="6" fillId="0" borderId="1" xfId="0" applyFont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0" xfId="0" applyFill="1"/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0" fillId="0" borderId="1" xfId="0" applyFill="1" applyBorder="1"/>
    <xf numFmtId="20" fontId="6" fillId="0" borderId="1" xfId="0" applyNumberFormat="1" applyFont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2" borderId="15" xfId="0" applyFill="1" applyBorder="1"/>
    <xf numFmtId="0" fontId="0" fillId="2" borderId="16" xfId="0" applyFill="1" applyBorder="1"/>
    <xf numFmtId="0" fontId="0" fillId="2" borderId="9" xfId="0" applyFill="1" applyBorder="1"/>
    <xf numFmtId="0" fontId="6" fillId="3" borderId="1" xfId="0" applyFont="1" applyFill="1" applyBorder="1" applyAlignment="1">
      <alignment vertical="center"/>
    </xf>
    <xf numFmtId="0" fontId="0" fillId="4" borderId="1" xfId="0" applyFill="1" applyBorder="1" applyAlignment="1">
      <alignment shrinkToFit="1"/>
    </xf>
    <xf numFmtId="179" fontId="0" fillId="4" borderId="1" xfId="0" applyNumberFormat="1" applyFill="1" applyBorder="1"/>
    <xf numFmtId="0" fontId="0" fillId="6" borderId="1" xfId="0" applyFill="1" applyBorder="1" applyAlignment="1">
      <alignment shrinkToFit="1"/>
    </xf>
    <xf numFmtId="179" fontId="6" fillId="0" borderId="1" xfId="0" applyNumberFormat="1" applyFont="1" applyBorder="1" applyAlignment="1">
      <alignment vertical="center"/>
    </xf>
    <xf numFmtId="0" fontId="0" fillId="7" borderId="1" xfId="0" applyFill="1" applyBorder="1" applyAlignment="1">
      <alignment shrinkToFit="1"/>
    </xf>
    <xf numFmtId="0" fontId="0" fillId="7" borderId="1" xfId="0" applyNumberFormat="1" applyFill="1" applyBorder="1" applyAlignment="1">
      <alignment horizontal="right"/>
    </xf>
    <xf numFmtId="0" fontId="0" fillId="6" borderId="1" xfId="0" applyNumberFormat="1" applyFill="1" applyBorder="1" applyAlignment="1">
      <alignment horizontal="right"/>
    </xf>
    <xf numFmtId="0" fontId="0" fillId="3" borderId="17" xfId="0" applyFont="1" applyFill="1" applyBorder="1" applyAlignment="1">
      <alignment vertical="center"/>
    </xf>
    <xf numFmtId="180" fontId="12" fillId="8" borderId="5" xfId="0" applyNumberFormat="1" applyFont="1" applyFill="1" applyBorder="1" applyAlignment="1">
      <alignment horizontal="right" vertical="center"/>
    </xf>
    <xf numFmtId="180" fontId="12" fillId="8" borderId="18" xfId="0" applyNumberFormat="1" applyFont="1" applyFill="1" applyBorder="1" applyAlignment="1">
      <alignment horizontal="right"/>
    </xf>
    <xf numFmtId="0" fontId="0" fillId="9" borderId="19" xfId="0" applyFill="1" applyBorder="1" applyAlignment="1">
      <alignment shrinkToFit="1"/>
    </xf>
    <xf numFmtId="0" fontId="0" fillId="9" borderId="19" xfId="0" applyNumberFormat="1" applyFill="1" applyBorder="1"/>
    <xf numFmtId="3" fontId="0" fillId="9" borderId="19" xfId="0" applyNumberFormat="1" applyFill="1" applyBorder="1"/>
    <xf numFmtId="0" fontId="0" fillId="9" borderId="1" xfId="0" applyFill="1" applyBorder="1" applyAlignment="1">
      <alignment shrinkToFit="1"/>
    </xf>
    <xf numFmtId="3" fontId="0" fillId="9" borderId="1" xfId="0" applyNumberFormat="1" applyFill="1" applyBorder="1"/>
    <xf numFmtId="0" fontId="0" fillId="8" borderId="20" xfId="0" applyFill="1" applyBorder="1" applyAlignment="1">
      <alignment shrinkToFit="1"/>
    </xf>
    <xf numFmtId="0" fontId="0" fillId="8" borderId="21" xfId="0" applyFill="1" applyBorder="1" applyAlignment="1">
      <alignment shrinkToFit="1"/>
    </xf>
    <xf numFmtId="0" fontId="0" fillId="4" borderId="1" xfId="0" applyNumberFormat="1" applyFill="1" applyBorder="1" applyAlignment="1">
      <alignment horizontal="right"/>
    </xf>
    <xf numFmtId="3" fontId="0" fillId="4" borderId="1" xfId="0" applyNumberFormat="1" applyFill="1" applyBorder="1" applyAlignment="1">
      <alignment horizontal="right"/>
    </xf>
    <xf numFmtId="3" fontId="0" fillId="7" borderId="1" xfId="0" applyNumberFormat="1" applyFill="1" applyBorder="1" applyAlignment="1">
      <alignment horizontal="right"/>
    </xf>
    <xf numFmtId="0" fontId="0" fillId="6" borderId="1" xfId="0" applyFill="1" applyBorder="1" applyAlignment="1">
      <alignment horizontal="right"/>
    </xf>
    <xf numFmtId="179" fontId="0" fillId="6" borderId="1" xfId="0" applyNumberFormat="1" applyFill="1" applyBorder="1" applyAlignment="1">
      <alignment horizontal="right"/>
    </xf>
    <xf numFmtId="181" fontId="0" fillId="8" borderId="5" xfId="0" applyNumberFormat="1" applyFill="1" applyBorder="1" applyAlignment="1">
      <alignment horizontal="right"/>
    </xf>
    <xf numFmtId="181" fontId="0" fillId="8" borderId="18" xfId="0" applyNumberFormat="1" applyFill="1" applyBorder="1" applyAlignment="1">
      <alignment horizontal="right"/>
    </xf>
    <xf numFmtId="181" fontId="0" fillId="9" borderId="1" xfId="0" applyNumberFormat="1" applyFill="1" applyBorder="1" applyAlignment="1">
      <alignment horizontal="right"/>
    </xf>
    <xf numFmtId="176" fontId="0" fillId="0" borderId="0" xfId="0" applyNumberFormat="1" applyFill="1" applyBorder="1" applyAlignment="1">
      <alignment vertical="center"/>
    </xf>
    <xf numFmtId="179" fontId="6" fillId="0" borderId="0" xfId="0" applyNumberFormat="1" applyFont="1" applyFill="1" applyBorder="1" applyAlignment="1">
      <alignment vertical="center"/>
    </xf>
    <xf numFmtId="0" fontId="4" fillId="10" borderId="2" xfId="0" applyFont="1" applyFill="1" applyBorder="1" applyAlignment="1" applyProtection="1">
      <alignment horizontal="center" vertical="center"/>
      <protection locked="0"/>
    </xf>
    <xf numFmtId="0" fontId="4" fillId="10" borderId="3" xfId="0" applyFont="1" applyFill="1" applyBorder="1" applyAlignment="1" applyProtection="1">
      <alignment horizontal="center" vertical="center"/>
      <protection locked="0"/>
    </xf>
    <xf numFmtId="0" fontId="4" fillId="10" borderId="4" xfId="0" applyFont="1" applyFill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0" fillId="11" borderId="1" xfId="0" applyFill="1" applyBorder="1" applyAlignment="1">
      <alignment shrinkToFit="1"/>
    </xf>
    <xf numFmtId="0" fontId="0" fillId="11" borderId="1" xfId="0" applyNumberFormat="1" applyFill="1" applyBorder="1" applyAlignment="1">
      <alignment horizontal="right"/>
    </xf>
    <xf numFmtId="3" fontId="0" fillId="11" borderId="1" xfId="0" applyNumberFormat="1" applyFill="1" applyBorder="1" applyAlignment="1">
      <alignment horizontal="right"/>
    </xf>
    <xf numFmtId="179" fontId="0" fillId="11" borderId="1" xfId="0" applyNumberFormat="1" applyFill="1" applyBorder="1"/>
    <xf numFmtId="0" fontId="0" fillId="0" borderId="0" xfId="0" applyAlignment="1">
      <alignment horizontal="center"/>
    </xf>
    <xf numFmtId="0" fontId="0" fillId="0" borderId="0" xfId="0" applyAlignment="1"/>
    <xf numFmtId="0" fontId="13" fillId="0" borderId="0" xfId="0" applyFont="1"/>
    <xf numFmtId="0" fontId="14" fillId="0" borderId="0" xfId="0" applyFont="1"/>
    <xf numFmtId="0" fontId="14" fillId="5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2" fillId="5" borderId="1" xfId="0" applyFont="1" applyFill="1" applyBorder="1" applyAlignment="1">
      <alignment horizontal="center" vertical="center" wrapText="1" shrinkToFit="1"/>
    </xf>
    <xf numFmtId="0" fontId="14" fillId="0" borderId="1" xfId="0" applyFont="1" applyBorder="1"/>
    <xf numFmtId="176" fontId="4" fillId="5" borderId="1" xfId="0" applyNumberFormat="1" applyFont="1" applyFill="1" applyBorder="1" applyAlignment="1">
      <alignment shrinkToFit="1"/>
    </xf>
    <xf numFmtId="0" fontId="4" fillId="0" borderId="1" xfId="0" applyFont="1" applyBorder="1" applyAlignment="1">
      <alignment horizontal="center" vertical="center"/>
    </xf>
    <xf numFmtId="0" fontId="0" fillId="0" borderId="9" xfId="0" applyBorder="1" applyAlignment="1"/>
    <xf numFmtId="0" fontId="2" fillId="6" borderId="1" xfId="0" applyFont="1" applyFill="1" applyBorder="1" applyAlignment="1">
      <alignment horizontal="center" vertical="center" wrapText="1" shrinkToFit="1"/>
    </xf>
    <xf numFmtId="0" fontId="14" fillId="6" borderId="1" xfId="0" applyFont="1" applyFill="1" applyBorder="1"/>
    <xf numFmtId="176" fontId="4" fillId="6" borderId="1" xfId="0" applyNumberFormat="1" applyFont="1" applyFill="1" applyBorder="1" applyAlignment="1">
      <alignment shrinkToFit="1"/>
    </xf>
    <xf numFmtId="0" fontId="4" fillId="6" borderId="1" xfId="0" applyFont="1" applyFill="1" applyBorder="1" applyAlignment="1">
      <alignment horizontal="center" vertical="center"/>
    </xf>
    <xf numFmtId="0" fontId="14" fillId="10" borderId="1" xfId="0" applyFont="1" applyFill="1" applyBorder="1"/>
    <xf numFmtId="0" fontId="4" fillId="10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 wrapText="1" shrinkToFit="1"/>
    </xf>
    <xf numFmtId="0" fontId="4" fillId="10" borderId="1" xfId="0" applyFont="1" applyFill="1" applyBorder="1" applyAlignment="1">
      <alignment shrinkToFit="1"/>
    </xf>
    <xf numFmtId="0" fontId="2" fillId="0" borderId="1" xfId="0" applyFont="1" applyBorder="1" applyAlignment="1">
      <alignment horizontal="right"/>
    </xf>
    <xf numFmtId="183" fontId="0" fillId="0" borderId="25" xfId="0" applyNumberFormat="1" applyBorder="1" applyAlignment="1">
      <alignment horizontal="right"/>
    </xf>
    <xf numFmtId="0" fontId="13" fillId="0" borderId="19" xfId="0" applyFont="1" applyBorder="1"/>
    <xf numFmtId="0" fontId="0" fillId="0" borderId="19" xfId="0" applyBorder="1"/>
    <xf numFmtId="0" fontId="0" fillId="0" borderId="26" xfId="0" applyBorder="1"/>
    <xf numFmtId="0" fontId="0" fillId="0" borderId="27" xfId="0" applyBorder="1"/>
    <xf numFmtId="0" fontId="0" fillId="0" borderId="0" xfId="0" applyBorder="1"/>
    <xf numFmtId="0" fontId="14" fillId="0" borderId="15" xfId="0" applyFont="1" applyBorder="1"/>
    <xf numFmtId="0" fontId="0" fillId="0" borderId="16" xfId="0" applyBorder="1"/>
    <xf numFmtId="0" fontId="0" fillId="0" borderId="9" xfId="0" applyBorder="1"/>
    <xf numFmtId="0" fontId="0" fillId="0" borderId="15" xfId="0" applyBorder="1"/>
    <xf numFmtId="0" fontId="2" fillId="0" borderId="1" xfId="0" applyFont="1" applyBorder="1"/>
    <xf numFmtId="0" fontId="14" fillId="0" borderId="16" xfId="0" applyFont="1" applyBorder="1"/>
    <xf numFmtId="0" fontId="14" fillId="0" borderId="9" xfId="0" applyFont="1" applyBorder="1"/>
    <xf numFmtId="0" fontId="0" fillId="0" borderId="13" xfId="0" applyBorder="1"/>
    <xf numFmtId="0" fontId="0" fillId="0" borderId="14" xfId="0" applyBorder="1"/>
    <xf numFmtId="0" fontId="0" fillId="0" borderId="10" xfId="0" applyBorder="1"/>
    <xf numFmtId="0" fontId="2" fillId="0" borderId="9" xfId="0" applyFont="1" applyBorder="1" applyAlignment="1">
      <alignment wrapText="1"/>
    </xf>
    <xf numFmtId="0" fontId="2" fillId="0" borderId="9" xfId="0" applyFont="1" applyBorder="1" applyAlignment="1">
      <alignment vertical="center" wrapText="1"/>
    </xf>
    <xf numFmtId="0" fontId="0" fillId="12" borderId="9" xfId="0" applyFill="1" applyBorder="1" applyAlignment="1"/>
    <xf numFmtId="0" fontId="0" fillId="6" borderId="15" xfId="0" applyFill="1" applyBorder="1" applyAlignment="1"/>
    <xf numFmtId="0" fontId="0" fillId="6" borderId="9" xfId="0" applyFill="1" applyBorder="1" applyAlignment="1"/>
    <xf numFmtId="0" fontId="0" fillId="10" borderId="15" xfId="0" applyFill="1" applyBorder="1" applyAlignment="1"/>
    <xf numFmtId="0" fontId="0" fillId="10" borderId="9" xfId="0" applyFill="1" applyBorder="1" applyAlignment="1"/>
    <xf numFmtId="183" fontId="0" fillId="0" borderId="9" xfId="0" applyNumberFormat="1" applyBorder="1" applyAlignment="1">
      <alignment horizontal="right"/>
    </xf>
    <xf numFmtId="0" fontId="2" fillId="9" borderId="1" xfId="0" applyFont="1" applyFill="1" applyBorder="1" applyAlignment="1">
      <alignment horizontal="center" vertical="center" wrapText="1" shrinkToFit="1"/>
    </xf>
    <xf numFmtId="176" fontId="4" fillId="9" borderId="1" xfId="0" applyNumberFormat="1" applyFont="1" applyFill="1" applyBorder="1" applyAlignment="1">
      <alignment shrinkToFit="1"/>
    </xf>
    <xf numFmtId="0" fontId="6" fillId="2" borderId="28" xfId="0" applyFont="1" applyFill="1" applyBorder="1" applyAlignment="1">
      <alignment vertical="center"/>
    </xf>
    <xf numFmtId="20" fontId="6" fillId="13" borderId="0" xfId="0" applyNumberFormat="1" applyFont="1" applyFill="1" applyBorder="1" applyAlignment="1" applyProtection="1">
      <alignment horizontal="center" vertical="center"/>
      <protection locked="0"/>
    </xf>
    <xf numFmtId="0" fontId="6" fillId="13" borderId="29" xfId="0" applyFont="1" applyFill="1" applyBorder="1" applyAlignment="1" applyProtection="1">
      <alignment horizontal="center" vertical="center"/>
      <protection locked="0"/>
    </xf>
    <xf numFmtId="0" fontId="6" fillId="2" borderId="30" xfId="0" applyFont="1" applyFill="1" applyBorder="1" applyAlignment="1" applyProtection="1">
      <alignment horizontal="center" vertical="center"/>
      <protection locked="0"/>
    </xf>
    <xf numFmtId="0" fontId="6" fillId="2" borderId="31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2" fillId="14" borderId="1" xfId="0" applyFont="1" applyFill="1" applyBorder="1" applyAlignment="1">
      <alignment horizontal="center" vertical="center" wrapText="1" shrinkToFit="1"/>
    </xf>
    <xf numFmtId="176" fontId="4" fillId="14" borderId="1" xfId="0" applyNumberFormat="1" applyFont="1" applyFill="1" applyBorder="1" applyAlignment="1">
      <alignment shrinkToFit="1"/>
    </xf>
    <xf numFmtId="176" fontId="4" fillId="10" borderId="15" xfId="0" applyNumberFormat="1" applyFont="1" applyFill="1" applyBorder="1" applyAlignment="1">
      <alignment vertical="center"/>
    </xf>
    <xf numFmtId="176" fontId="4" fillId="10" borderId="16" xfId="0" applyNumberFormat="1" applyFont="1" applyFill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6" fillId="5" borderId="13" xfId="0" applyFont="1" applyFill="1" applyBorder="1" applyAlignment="1">
      <alignment vertical="center"/>
    </xf>
    <xf numFmtId="0" fontId="6" fillId="5" borderId="33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shrinkToFit="1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5" borderId="15" xfId="0" applyFont="1" applyFill="1" applyBorder="1" applyAlignment="1">
      <alignment vertical="center"/>
    </xf>
    <xf numFmtId="0" fontId="6" fillId="5" borderId="34" xfId="0" applyFont="1" applyFill="1" applyBorder="1" applyAlignment="1">
      <alignment vertical="center"/>
    </xf>
    <xf numFmtId="0" fontId="0" fillId="2" borderId="35" xfId="0" applyFill="1" applyBorder="1" applyAlignment="1">
      <alignment vertical="center" shrinkToFit="1"/>
    </xf>
    <xf numFmtId="0" fontId="2" fillId="15" borderId="1" xfId="0" applyFont="1" applyFill="1" applyBorder="1" applyAlignment="1">
      <alignment horizontal="center" vertical="center" wrapText="1" shrinkToFit="1"/>
    </xf>
    <xf numFmtId="176" fontId="4" fillId="15" borderId="1" xfId="0" applyNumberFormat="1" applyFont="1" applyFill="1" applyBorder="1" applyAlignment="1">
      <alignment shrinkToFit="1"/>
    </xf>
    <xf numFmtId="0" fontId="6" fillId="5" borderId="36" xfId="0" applyFont="1" applyFill="1" applyBorder="1" applyAlignment="1">
      <alignment vertical="center"/>
    </xf>
    <xf numFmtId="0" fontId="0" fillId="2" borderId="14" xfId="0" applyFill="1" applyBorder="1"/>
    <xf numFmtId="0" fontId="0" fillId="2" borderId="0" xfId="0" applyFill="1" applyBorder="1"/>
    <xf numFmtId="0" fontId="6" fillId="2" borderId="37" xfId="0" applyFont="1" applyFill="1" applyBorder="1" applyAlignment="1">
      <alignment vertical="center"/>
    </xf>
    <xf numFmtId="0" fontId="0" fillId="2" borderId="13" xfId="0" applyFill="1" applyBorder="1"/>
    <xf numFmtId="0" fontId="14" fillId="15" borderId="1" xfId="0" applyFont="1" applyFill="1" applyBorder="1"/>
    <xf numFmtId="0" fontId="4" fillId="15" borderId="1" xfId="0" applyFont="1" applyFill="1" applyBorder="1" applyAlignment="1">
      <alignment horizontal="center" vertical="center"/>
    </xf>
    <xf numFmtId="0" fontId="14" fillId="14" borderId="1" xfId="0" applyFont="1" applyFill="1" applyBorder="1"/>
    <xf numFmtId="0" fontId="4" fillId="14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20" fontId="6" fillId="13" borderId="0" xfId="0" applyNumberFormat="1" applyFont="1" applyFill="1" applyBorder="1" applyAlignment="1" applyProtection="1">
      <alignment horizontal="center" vertical="center"/>
      <protection locked="0"/>
    </xf>
    <xf numFmtId="0" fontId="6" fillId="13" borderId="29" xfId="0" applyFont="1" applyFill="1" applyBorder="1" applyAlignment="1" applyProtection="1">
      <alignment horizontal="center" vertical="center"/>
      <protection locked="0"/>
    </xf>
    <xf numFmtId="0" fontId="4" fillId="14" borderId="15" xfId="0" applyFont="1" applyFill="1" applyBorder="1" applyAlignment="1"/>
    <xf numFmtId="0" fontId="4" fillId="14" borderId="16" xfId="0" applyFont="1" applyFill="1" applyBorder="1" applyAlignment="1"/>
    <xf numFmtId="0" fontId="4" fillId="14" borderId="9" xfId="0" applyFont="1" applyFill="1" applyBorder="1" applyAlignment="1"/>
    <xf numFmtId="0" fontId="0" fillId="14" borderId="15" xfId="0" applyFill="1" applyBorder="1" applyAlignment="1">
      <alignment horizontal="center"/>
    </xf>
    <xf numFmtId="0" fontId="0" fillId="14" borderId="9" xfId="0" applyFill="1" applyBorder="1" applyAlignment="1">
      <alignment horizontal="center"/>
    </xf>
    <xf numFmtId="0" fontId="4" fillId="14" borderId="15" xfId="0" applyFont="1" applyFill="1" applyBorder="1" applyAlignment="1">
      <alignment shrinkToFit="1"/>
    </xf>
    <xf numFmtId="0" fontId="4" fillId="14" borderId="16" xfId="0" applyFont="1" applyFill="1" applyBorder="1" applyAlignment="1">
      <alignment shrinkToFit="1"/>
    </xf>
    <xf numFmtId="0" fontId="4" fillId="14" borderId="9" xfId="0" applyFont="1" applyFill="1" applyBorder="1" applyAlignment="1">
      <alignment shrinkToFit="1"/>
    </xf>
    <xf numFmtId="0" fontId="6" fillId="2" borderId="0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vertical="center"/>
    </xf>
    <xf numFmtId="0" fontId="6" fillId="2" borderId="54" xfId="0" applyFont="1" applyFill="1" applyBorder="1" applyAlignment="1" applyProtection="1">
      <alignment horizontal="center" vertical="center"/>
      <protection locked="0"/>
    </xf>
    <xf numFmtId="0" fontId="6" fillId="2" borderId="55" xfId="0" applyFont="1" applyFill="1" applyBorder="1" applyAlignment="1" applyProtection="1">
      <alignment horizontal="center" vertical="center"/>
      <protection locked="0"/>
    </xf>
    <xf numFmtId="0" fontId="18" fillId="8" borderId="21" xfId="0" applyFont="1" applyFill="1" applyBorder="1" applyAlignment="1">
      <alignment shrinkToFit="1"/>
    </xf>
    <xf numFmtId="0" fontId="18" fillId="8" borderId="5" xfId="0" applyNumberFormat="1" applyFont="1" applyFill="1" applyBorder="1" applyAlignment="1">
      <alignment horizontal="right"/>
    </xf>
    <xf numFmtId="180" fontId="18" fillId="8" borderId="5" xfId="0" applyNumberFormat="1" applyFont="1" applyFill="1" applyBorder="1" applyAlignment="1">
      <alignment horizontal="right" vertical="center"/>
    </xf>
    <xf numFmtId="0" fontId="18" fillId="8" borderId="20" xfId="0" applyFont="1" applyFill="1" applyBorder="1" applyAlignment="1">
      <alignment shrinkToFit="1"/>
    </xf>
    <xf numFmtId="0" fontId="18" fillId="8" borderId="18" xfId="0" applyNumberFormat="1" applyFont="1" applyFill="1" applyBorder="1" applyAlignment="1">
      <alignment horizontal="right"/>
    </xf>
    <xf numFmtId="180" fontId="18" fillId="8" borderId="18" xfId="0" applyNumberFormat="1" applyFont="1" applyFill="1" applyBorder="1" applyAlignment="1">
      <alignment horizontal="right"/>
    </xf>
    <xf numFmtId="0" fontId="18" fillId="9" borderId="1" xfId="0" applyFont="1" applyFill="1" applyBorder="1" applyAlignment="1">
      <alignment shrinkToFit="1"/>
    </xf>
    <xf numFmtId="0" fontId="18" fillId="9" borderId="1" xfId="0" applyNumberFormat="1" applyFont="1" applyFill="1" applyBorder="1" applyAlignment="1">
      <alignment horizontal="right"/>
    </xf>
    <xf numFmtId="3" fontId="18" fillId="9" borderId="1" xfId="0" applyNumberFormat="1" applyFont="1" applyFill="1" applyBorder="1"/>
    <xf numFmtId="0" fontId="0" fillId="2" borderId="20" xfId="0" applyFill="1" applyBorder="1" applyAlignment="1">
      <alignment vertical="center" shrinkToFit="1"/>
    </xf>
    <xf numFmtId="0" fontId="6" fillId="2" borderId="63" xfId="0" applyFont="1" applyFill="1" applyBorder="1" applyAlignment="1" applyProtection="1">
      <alignment horizontal="center" vertical="center"/>
      <protection locked="0"/>
    </xf>
    <xf numFmtId="0" fontId="6" fillId="5" borderId="64" xfId="0" applyFont="1" applyFill="1" applyBorder="1" applyAlignment="1">
      <alignment vertical="center"/>
    </xf>
    <xf numFmtId="0" fontId="6" fillId="5" borderId="57" xfId="0" applyFont="1" applyFill="1" applyBorder="1" applyAlignment="1">
      <alignment vertical="center"/>
    </xf>
    <xf numFmtId="0" fontId="19" fillId="6" borderId="1" xfId="0" applyFont="1" applyFill="1" applyBorder="1" applyAlignment="1">
      <alignment shrinkToFit="1"/>
    </xf>
    <xf numFmtId="0" fontId="19" fillId="6" borderId="1" xfId="0" applyNumberFormat="1" applyFont="1" applyFill="1" applyBorder="1" applyAlignment="1">
      <alignment horizontal="right"/>
    </xf>
    <xf numFmtId="179" fontId="19" fillId="6" borderId="1" xfId="0" applyNumberFormat="1" applyFont="1" applyFill="1" applyBorder="1" applyAlignment="1">
      <alignment horizontal="right"/>
    </xf>
    <xf numFmtId="0" fontId="20" fillId="0" borderId="1" xfId="0" applyFont="1" applyBorder="1" applyAlignment="1">
      <alignment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0" fillId="2" borderId="13" xfId="0" applyFill="1" applyBorder="1" applyAlignment="1">
      <alignment vertical="center" textRotation="255"/>
    </xf>
    <xf numFmtId="0" fontId="0" fillId="2" borderId="26" xfId="0" applyFill="1" applyBorder="1" applyAlignment="1">
      <alignment vertical="center" textRotation="255"/>
    </xf>
    <xf numFmtId="0" fontId="7" fillId="3" borderId="14" xfId="0" applyFont="1" applyFill="1" applyBorder="1" applyAlignment="1" applyProtection="1">
      <alignment horizontal="center" vertical="center"/>
      <protection locked="0"/>
    </xf>
    <xf numFmtId="0" fontId="7" fillId="3" borderId="27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3" fillId="3" borderId="14" xfId="0" applyFont="1" applyFill="1" applyBorder="1" applyAlignment="1">
      <alignment vertical="center"/>
    </xf>
    <xf numFmtId="0" fontId="3" fillId="3" borderId="27" xfId="0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39" xfId="0" applyFill="1" applyBorder="1" applyAlignment="1">
      <alignment vertical="center"/>
    </xf>
    <xf numFmtId="0" fontId="0" fillId="2" borderId="13" xfId="0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2" borderId="39" xfId="0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0" xfId="0" applyFont="1" applyFill="1" applyBorder="1" applyAlignment="1" applyProtection="1">
      <alignment horizontal="center" vertical="center"/>
      <protection locked="0"/>
    </xf>
    <xf numFmtId="0" fontId="1" fillId="3" borderId="26" xfId="0" applyFont="1" applyFill="1" applyBorder="1" applyAlignment="1" applyProtection="1">
      <alignment horizontal="center" vertical="center"/>
      <protection locked="0"/>
    </xf>
    <xf numFmtId="0" fontId="1" fillId="3" borderId="27" xfId="0" applyFont="1" applyFill="1" applyBorder="1" applyAlignment="1" applyProtection="1">
      <alignment horizontal="center" vertical="center"/>
      <protection locked="0"/>
    </xf>
    <xf numFmtId="0" fontId="1" fillId="3" borderId="39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7" fillId="3" borderId="15" xfId="0" applyFont="1" applyFill="1" applyBorder="1" applyAlignment="1" applyProtection="1">
      <alignment horizontal="center" vertical="center"/>
      <protection locked="0"/>
    </xf>
    <xf numFmtId="0" fontId="7" fillId="3" borderId="16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>
      <alignment vertical="center"/>
    </xf>
    <xf numFmtId="0" fontId="8" fillId="2" borderId="15" xfId="0" applyFont="1" applyFill="1" applyBorder="1" applyAlignment="1">
      <alignment horizontal="center" vertical="center" wrapText="1" shrinkToFit="1"/>
    </xf>
    <xf numFmtId="0" fontId="8" fillId="2" borderId="16" xfId="0" applyFont="1" applyFill="1" applyBorder="1" applyAlignment="1">
      <alignment vertical="center" wrapText="1" shrinkToFit="1"/>
    </xf>
    <xf numFmtId="0" fontId="8" fillId="2" borderId="9" xfId="0" applyFont="1" applyFill="1" applyBorder="1" applyAlignment="1">
      <alignment vertical="center" wrapText="1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7" fillId="3" borderId="0" xfId="0" applyFont="1" applyFill="1" applyAlignment="1" applyProtection="1">
      <alignment horizontal="center" vertical="center"/>
      <protection locked="0"/>
    </xf>
    <xf numFmtId="0" fontId="7" fillId="2" borderId="13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7" fillId="2" borderId="26" xfId="0" applyFont="1" applyFill="1" applyBorder="1" applyAlignment="1">
      <alignment vertical="center" wrapText="1"/>
    </xf>
    <xf numFmtId="0" fontId="7" fillId="2" borderId="27" xfId="0" applyFont="1" applyFill="1" applyBorder="1" applyAlignment="1">
      <alignment vertical="center" wrapText="1"/>
    </xf>
    <xf numFmtId="0" fontId="7" fillId="2" borderId="39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26" xfId="0" applyFill="1" applyBorder="1" applyAlignment="1">
      <alignment horizontal="center" vertical="center" shrinkToFit="1"/>
    </xf>
    <xf numFmtId="0" fontId="0" fillId="2" borderId="27" xfId="0" applyFill="1" applyBorder="1" applyAlignment="1">
      <alignment horizontal="center" vertical="center" shrinkToFit="1"/>
    </xf>
    <xf numFmtId="0" fontId="0" fillId="2" borderId="39" xfId="0" applyFill="1" applyBorder="1" applyAlignment="1">
      <alignment horizontal="center" vertical="center" shrinkToFit="1"/>
    </xf>
    <xf numFmtId="0" fontId="3" fillId="2" borderId="4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6" xfId="0" applyFont="1" applyFill="1" applyBorder="1" applyAlignment="1"/>
    <xf numFmtId="0" fontId="3" fillId="2" borderId="9" xfId="0" applyFont="1" applyFill="1" applyBorder="1" applyAlignment="1"/>
    <xf numFmtId="0" fontId="3" fillId="5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6" fillId="2" borderId="38" xfId="0" applyFont="1" applyFill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20" fontId="6" fillId="13" borderId="47" xfId="0" applyNumberFormat="1" applyFont="1" applyFill="1" applyBorder="1" applyAlignment="1" applyProtection="1">
      <alignment horizontal="center" vertical="center"/>
      <protection locked="0"/>
    </xf>
    <xf numFmtId="0" fontId="6" fillId="13" borderId="14" xfId="0" applyFont="1" applyFill="1" applyBorder="1" applyAlignment="1" applyProtection="1">
      <alignment horizontal="center" vertical="center"/>
      <protection locked="0"/>
    </xf>
    <xf numFmtId="0" fontId="6" fillId="3" borderId="14" xfId="0" applyFont="1" applyFill="1" applyBorder="1" applyAlignment="1" applyProtection="1">
      <alignment horizontal="left" vertical="center" wrapText="1"/>
      <protection locked="0"/>
    </xf>
    <xf numFmtId="0" fontId="6" fillId="3" borderId="10" xfId="0" applyFont="1" applyFill="1" applyBorder="1" applyAlignment="1" applyProtection="1">
      <alignment horizontal="left" vertical="center" wrapText="1"/>
      <protection locked="0"/>
    </xf>
    <xf numFmtId="0" fontId="6" fillId="3" borderId="27" xfId="0" applyFont="1" applyFill="1" applyBorder="1" applyAlignment="1" applyProtection="1">
      <alignment horizontal="left" vertical="center" wrapText="1"/>
      <protection locked="0"/>
    </xf>
    <xf numFmtId="0" fontId="6" fillId="3" borderId="39" xfId="0" applyFont="1" applyFill="1" applyBorder="1" applyAlignment="1" applyProtection="1">
      <alignment horizontal="left" vertical="center" wrapText="1"/>
      <protection locked="0"/>
    </xf>
    <xf numFmtId="0" fontId="4" fillId="2" borderId="48" xfId="0" applyFont="1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5" borderId="13" xfId="0" applyFont="1" applyFill="1" applyBorder="1" applyAlignment="1">
      <alignment horizontal="center" vertical="center"/>
    </xf>
    <xf numFmtId="0" fontId="6" fillId="5" borderId="49" xfId="0" applyFont="1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20" fontId="6" fillId="13" borderId="27" xfId="0" applyNumberFormat="1" applyFont="1" applyFill="1" applyBorder="1" applyAlignment="1" applyProtection="1">
      <alignment horizontal="center" vertical="center"/>
      <protection locked="0"/>
    </xf>
    <xf numFmtId="0" fontId="6" fillId="13" borderId="39" xfId="0" applyFont="1" applyFill="1" applyBorder="1" applyAlignment="1" applyProtection="1">
      <alignment horizontal="center" vertical="center"/>
      <protection locked="0"/>
    </xf>
    <xf numFmtId="0" fontId="0" fillId="5" borderId="49" xfId="0" applyFill="1" applyBorder="1" applyAlignment="1">
      <alignment horizontal="center" vertical="center"/>
    </xf>
    <xf numFmtId="0" fontId="6" fillId="9" borderId="14" xfId="0" applyFont="1" applyFill="1" applyBorder="1" applyAlignment="1" applyProtection="1">
      <alignment horizontal="left" vertical="center" wrapText="1"/>
      <protection locked="0"/>
    </xf>
    <xf numFmtId="0" fontId="6" fillId="9" borderId="10" xfId="0" applyFont="1" applyFill="1" applyBorder="1" applyAlignment="1" applyProtection="1">
      <alignment horizontal="left" vertical="center" wrapText="1"/>
      <protection locked="0"/>
    </xf>
    <xf numFmtId="0" fontId="6" fillId="9" borderId="27" xfId="0" applyFont="1" applyFill="1" applyBorder="1" applyAlignment="1" applyProtection="1">
      <alignment horizontal="left" vertical="center" wrapText="1"/>
      <protection locked="0"/>
    </xf>
    <xf numFmtId="0" fontId="6" fillId="9" borderId="39" xfId="0" applyFont="1" applyFill="1" applyBorder="1" applyAlignment="1" applyProtection="1">
      <alignment horizontal="left" vertical="center" wrapText="1"/>
      <protection locked="0"/>
    </xf>
    <xf numFmtId="0" fontId="6" fillId="11" borderId="14" xfId="0" applyFont="1" applyFill="1" applyBorder="1" applyAlignment="1" applyProtection="1">
      <alignment horizontal="left" vertical="center" wrapText="1"/>
      <protection locked="0"/>
    </xf>
    <xf numFmtId="0" fontId="6" fillId="11" borderId="10" xfId="0" applyFont="1" applyFill="1" applyBorder="1" applyAlignment="1" applyProtection="1">
      <alignment horizontal="left" vertical="center" wrapText="1"/>
      <protection locked="0"/>
    </xf>
    <xf numFmtId="0" fontId="6" fillId="11" borderId="27" xfId="0" applyFont="1" applyFill="1" applyBorder="1" applyAlignment="1" applyProtection="1">
      <alignment horizontal="left" vertical="center" wrapText="1"/>
      <protection locked="0"/>
    </xf>
    <xf numFmtId="0" fontId="6" fillId="11" borderId="39" xfId="0" applyFont="1" applyFill="1" applyBorder="1" applyAlignment="1" applyProtection="1">
      <alignment horizontal="left" vertical="center" wrapText="1"/>
      <protection locked="0"/>
    </xf>
    <xf numFmtId="0" fontId="0" fillId="2" borderId="48" xfId="0" applyFill="1" applyBorder="1" applyAlignment="1">
      <alignment horizontal="center" vertical="center" shrinkToFit="1"/>
    </xf>
    <xf numFmtId="0" fontId="6" fillId="2" borderId="50" xfId="0" applyFont="1" applyFill="1" applyBorder="1" applyAlignment="1" applyProtection="1">
      <alignment horizontal="center" vertical="center"/>
      <protection locked="0"/>
    </xf>
    <xf numFmtId="0" fontId="6" fillId="2" borderId="51" xfId="0" applyFont="1" applyFill="1" applyBorder="1" applyAlignment="1" applyProtection="1">
      <alignment horizontal="center" vertical="center"/>
      <protection locked="0"/>
    </xf>
    <xf numFmtId="0" fontId="6" fillId="2" borderId="52" xfId="0" applyFont="1" applyFill="1" applyBorder="1" applyAlignment="1" applyProtection="1">
      <alignment horizontal="center" vertical="center"/>
      <protection locked="0"/>
    </xf>
    <xf numFmtId="0" fontId="6" fillId="2" borderId="53" xfId="0" applyFont="1" applyFill="1" applyBorder="1" applyAlignment="1" applyProtection="1">
      <alignment horizontal="center" vertical="center"/>
      <protection locked="0"/>
    </xf>
    <xf numFmtId="0" fontId="0" fillId="5" borderId="13" xfId="0" applyFill="1" applyBorder="1" applyAlignment="1">
      <alignment horizontal="center" vertical="center"/>
    </xf>
    <xf numFmtId="0" fontId="6" fillId="7" borderId="14" xfId="0" applyFont="1" applyFill="1" applyBorder="1" applyAlignment="1" applyProtection="1">
      <alignment horizontal="left" vertical="center" wrapText="1"/>
      <protection locked="0"/>
    </xf>
    <xf numFmtId="0" fontId="6" fillId="7" borderId="10" xfId="0" applyFont="1" applyFill="1" applyBorder="1" applyAlignment="1" applyProtection="1">
      <alignment horizontal="left" vertical="center" wrapText="1"/>
      <protection locked="0"/>
    </xf>
    <xf numFmtId="0" fontId="6" fillId="7" borderId="27" xfId="0" applyFont="1" applyFill="1" applyBorder="1" applyAlignment="1" applyProtection="1">
      <alignment horizontal="left" vertical="center" wrapText="1"/>
      <protection locked="0"/>
    </xf>
    <xf numFmtId="0" fontId="6" fillId="7" borderId="39" xfId="0" applyFont="1" applyFill="1" applyBorder="1" applyAlignment="1" applyProtection="1">
      <alignment horizontal="left" vertical="center" wrapText="1"/>
      <protection locked="0"/>
    </xf>
    <xf numFmtId="0" fontId="6" fillId="2" borderId="55" xfId="0" applyFont="1" applyFill="1" applyBorder="1" applyAlignment="1" applyProtection="1">
      <alignment horizontal="center" vertical="center"/>
      <protection locked="0"/>
    </xf>
    <xf numFmtId="0" fontId="6" fillId="6" borderId="14" xfId="0" applyFont="1" applyFill="1" applyBorder="1" applyAlignment="1" applyProtection="1">
      <alignment horizontal="left" vertical="center" wrapText="1"/>
      <protection locked="0"/>
    </xf>
    <xf numFmtId="0" fontId="6" fillId="6" borderId="10" xfId="0" applyFont="1" applyFill="1" applyBorder="1" applyAlignment="1" applyProtection="1">
      <alignment horizontal="left" vertical="center" wrapText="1"/>
      <protection locked="0"/>
    </xf>
    <xf numFmtId="0" fontId="6" fillId="6" borderId="37" xfId="0" applyFont="1" applyFill="1" applyBorder="1" applyAlignment="1" applyProtection="1">
      <alignment horizontal="left" vertical="center" wrapText="1"/>
      <protection locked="0"/>
    </xf>
    <xf numFmtId="0" fontId="6" fillId="6" borderId="18" xfId="0" applyFont="1" applyFill="1" applyBorder="1" applyAlignment="1" applyProtection="1">
      <alignment horizontal="left" vertical="center" wrapText="1"/>
      <protection locked="0"/>
    </xf>
    <xf numFmtId="0" fontId="0" fillId="2" borderId="20" xfId="0" applyFill="1" applyBorder="1" applyAlignment="1">
      <alignment horizontal="center" vertical="center" shrinkToFit="1"/>
    </xf>
    <xf numFmtId="0" fontId="6" fillId="2" borderId="54" xfId="0" applyFont="1" applyFill="1" applyBorder="1" applyAlignment="1" applyProtection="1">
      <alignment horizontal="center" vertical="center"/>
      <protection locked="0"/>
    </xf>
    <xf numFmtId="0" fontId="0" fillId="5" borderId="56" xfId="0" applyFill="1" applyBorder="1" applyAlignment="1">
      <alignment horizontal="center" vertical="center"/>
    </xf>
    <xf numFmtId="0" fontId="0" fillId="5" borderId="57" xfId="0" applyFill="1" applyBorder="1" applyAlignment="1">
      <alignment horizontal="center" vertical="center"/>
    </xf>
    <xf numFmtId="20" fontId="6" fillId="13" borderId="37" xfId="0" applyNumberFormat="1" applyFont="1" applyFill="1" applyBorder="1" applyAlignment="1" applyProtection="1">
      <alignment horizontal="center" vertical="center"/>
      <protection locked="0"/>
    </xf>
    <xf numFmtId="0" fontId="6" fillId="13" borderId="18" xfId="0" applyFont="1" applyFill="1" applyBorder="1" applyAlignment="1" applyProtection="1">
      <alignment horizontal="center" vertical="center"/>
      <protection locked="0"/>
    </xf>
    <xf numFmtId="0" fontId="0" fillId="2" borderId="48" xfId="0" applyFill="1" applyBorder="1" applyAlignment="1">
      <alignment horizontal="center" vertical="center"/>
    </xf>
    <xf numFmtId="0" fontId="0" fillId="2" borderId="48" xfId="0" applyFill="1" applyBorder="1" applyAlignment="1">
      <alignment vertical="center"/>
    </xf>
    <xf numFmtId="0" fontId="0" fillId="2" borderId="19" xfId="0" applyFill="1" applyBorder="1" applyAlignment="1">
      <alignment horizontal="center" vertical="center"/>
    </xf>
    <xf numFmtId="0" fontId="0" fillId="2" borderId="19" xfId="0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58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29" xfId="0" applyFill="1" applyBorder="1" applyAlignment="1">
      <alignment horizontal="left" vertical="top" wrapText="1"/>
    </xf>
    <xf numFmtId="0" fontId="0" fillId="2" borderId="26" xfId="0" applyFill="1" applyBorder="1" applyAlignment="1">
      <alignment horizontal="left" vertical="top" wrapText="1"/>
    </xf>
    <xf numFmtId="0" fontId="0" fillId="2" borderId="27" xfId="0" applyFill="1" applyBorder="1" applyAlignment="1">
      <alignment horizontal="left" vertical="top" wrapText="1"/>
    </xf>
    <xf numFmtId="0" fontId="0" fillId="2" borderId="39" xfId="0" applyFill="1" applyBorder="1" applyAlignment="1">
      <alignment horizontal="left" vertical="top" wrapText="1"/>
    </xf>
    <xf numFmtId="0" fontId="0" fillId="5" borderId="15" xfId="0" applyFill="1" applyBorder="1" applyAlignment="1">
      <alignment horizontal="center" vertical="center" shrinkToFit="1"/>
    </xf>
    <xf numFmtId="0" fontId="0" fillId="5" borderId="16" xfId="0" applyFill="1" applyBorder="1" applyAlignment="1">
      <alignment horizontal="center" vertical="center" shrinkToFit="1"/>
    </xf>
    <xf numFmtId="0" fontId="0" fillId="5" borderId="9" xfId="0" applyFill="1" applyBorder="1" applyAlignment="1">
      <alignment horizontal="center" vertical="center" shrinkToFit="1"/>
    </xf>
    <xf numFmtId="0" fontId="0" fillId="5" borderId="15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179" fontId="0" fillId="5" borderId="15" xfId="0" applyNumberFormat="1" applyFill="1" applyBorder="1" applyAlignment="1">
      <alignment horizontal="center" vertical="center"/>
    </xf>
    <xf numFmtId="179" fontId="0" fillId="5" borderId="16" xfId="0" applyNumberFormat="1" applyFill="1" applyBorder="1" applyAlignment="1">
      <alignment horizontal="center" vertical="center"/>
    </xf>
    <xf numFmtId="179" fontId="0" fillId="5" borderId="9" xfId="0" applyNumberFormat="1" applyFill="1" applyBorder="1" applyAlignment="1">
      <alignment horizontal="center" vertical="center"/>
    </xf>
    <xf numFmtId="179" fontId="6" fillId="5" borderId="15" xfId="0" applyNumberFormat="1" applyFont="1" applyFill="1" applyBorder="1" applyAlignment="1">
      <alignment horizontal="center" vertical="center"/>
    </xf>
    <xf numFmtId="179" fontId="6" fillId="5" borderId="16" xfId="0" applyNumberFormat="1" applyFont="1" applyFill="1" applyBorder="1" applyAlignment="1">
      <alignment horizontal="center" vertical="center"/>
    </xf>
    <xf numFmtId="179" fontId="6" fillId="5" borderId="9" xfId="0" applyNumberFormat="1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76" fontId="0" fillId="16" borderId="15" xfId="0" applyNumberFormat="1" applyFill="1" applyBorder="1" applyAlignment="1">
      <alignment horizontal="right" vertical="center"/>
    </xf>
    <xf numFmtId="176" fontId="0" fillId="16" borderId="16" xfId="0" applyNumberFormat="1" applyFill="1" applyBorder="1" applyAlignment="1">
      <alignment horizontal="right" vertical="center"/>
    </xf>
    <xf numFmtId="176" fontId="0" fillId="16" borderId="9" xfId="0" applyNumberFormat="1" applyFill="1" applyBorder="1" applyAlignment="1">
      <alignment horizontal="right" vertical="center"/>
    </xf>
    <xf numFmtId="0" fontId="0" fillId="6" borderId="15" xfId="0" applyFill="1" applyBorder="1" applyAlignment="1">
      <alignment horizontal="center" vertical="center" shrinkToFit="1"/>
    </xf>
    <xf numFmtId="0" fontId="0" fillId="6" borderId="16" xfId="0" applyFill="1" applyBorder="1" applyAlignment="1">
      <alignment horizontal="center" vertical="center" shrinkToFit="1"/>
    </xf>
    <xf numFmtId="0" fontId="0" fillId="6" borderId="9" xfId="0" applyFill="1" applyBorder="1" applyAlignment="1">
      <alignment horizontal="center" vertical="center" shrinkToFit="1"/>
    </xf>
    <xf numFmtId="0" fontId="0" fillId="6" borderId="15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179" fontId="0" fillId="6" borderId="15" xfId="0" applyNumberFormat="1" applyFill="1" applyBorder="1" applyAlignment="1">
      <alignment horizontal="center" vertical="center"/>
    </xf>
    <xf numFmtId="179" fontId="0" fillId="6" borderId="16" xfId="0" applyNumberFormat="1" applyFill="1" applyBorder="1" applyAlignment="1">
      <alignment horizontal="center" vertical="center"/>
    </xf>
    <xf numFmtId="179" fontId="0" fillId="6" borderId="9" xfId="0" applyNumberFormat="1" applyFill="1" applyBorder="1" applyAlignment="1">
      <alignment horizontal="center" vertical="center"/>
    </xf>
    <xf numFmtId="179" fontId="6" fillId="6" borderId="15" xfId="0" applyNumberFormat="1" applyFont="1" applyFill="1" applyBorder="1" applyAlignment="1">
      <alignment horizontal="center" vertical="center"/>
    </xf>
    <xf numFmtId="179" fontId="6" fillId="6" borderId="16" xfId="0" applyNumberFormat="1" applyFont="1" applyFill="1" applyBorder="1" applyAlignment="1">
      <alignment horizontal="center" vertical="center"/>
    </xf>
    <xf numFmtId="179" fontId="6" fillId="6" borderId="9" xfId="0" applyNumberFormat="1" applyFont="1" applyFill="1" applyBorder="1" applyAlignment="1">
      <alignment horizontal="center" vertical="center"/>
    </xf>
    <xf numFmtId="184" fontId="4" fillId="6" borderId="15" xfId="0" applyNumberFormat="1" applyFont="1" applyFill="1" applyBorder="1" applyAlignment="1">
      <alignment horizontal="center" vertical="center"/>
    </xf>
    <xf numFmtId="184" fontId="4" fillId="6" borderId="16" xfId="0" applyNumberFormat="1" applyFont="1" applyFill="1" applyBorder="1" applyAlignment="1">
      <alignment horizontal="center" vertical="center"/>
    </xf>
    <xf numFmtId="184" fontId="4" fillId="6" borderId="9" xfId="0" applyNumberFormat="1" applyFont="1" applyFill="1" applyBorder="1" applyAlignment="1">
      <alignment horizontal="center" vertical="center"/>
    </xf>
    <xf numFmtId="0" fontId="2" fillId="14" borderId="15" xfId="0" applyFont="1" applyFill="1" applyBorder="1" applyAlignment="1">
      <alignment horizontal="center" vertical="center" wrapText="1" shrinkToFit="1"/>
    </xf>
    <xf numFmtId="0" fontId="2" fillId="14" borderId="16" xfId="0" applyFont="1" applyFill="1" applyBorder="1" applyAlignment="1">
      <alignment horizontal="center" vertical="center" wrapText="1" shrinkToFit="1"/>
    </xf>
    <xf numFmtId="0" fontId="2" fillId="14" borderId="9" xfId="0" applyFont="1" applyFill="1" applyBorder="1" applyAlignment="1">
      <alignment horizontal="center" vertical="center" wrapText="1" shrinkToFit="1"/>
    </xf>
    <xf numFmtId="0" fontId="4" fillId="14" borderId="15" xfId="0" applyFont="1" applyFill="1" applyBorder="1" applyAlignment="1">
      <alignment horizontal="center" vertical="center"/>
    </xf>
    <xf numFmtId="0" fontId="4" fillId="14" borderId="16" xfId="0" applyFont="1" applyFill="1" applyBorder="1" applyAlignment="1">
      <alignment horizontal="center" vertical="center"/>
    </xf>
    <xf numFmtId="0" fontId="4" fillId="14" borderId="9" xfId="0" applyFont="1" applyFill="1" applyBorder="1" applyAlignment="1">
      <alignment horizontal="center" vertical="center"/>
    </xf>
    <xf numFmtId="182" fontId="4" fillId="14" borderId="15" xfId="0" applyNumberFormat="1" applyFont="1" applyFill="1" applyBorder="1" applyAlignment="1">
      <alignment horizontal="center" vertical="center"/>
    </xf>
    <xf numFmtId="182" fontId="4" fillId="14" borderId="9" xfId="0" applyNumberFormat="1" applyFont="1" applyFill="1" applyBorder="1" applyAlignment="1">
      <alignment horizontal="center" vertical="center"/>
    </xf>
    <xf numFmtId="0" fontId="4" fillId="14" borderId="15" xfId="0" applyFont="1" applyFill="1" applyBorder="1" applyAlignment="1">
      <alignment horizontal="center"/>
    </xf>
    <xf numFmtId="0" fontId="4" fillId="14" borderId="9" xfId="0" applyFont="1" applyFill="1" applyBorder="1" applyAlignment="1">
      <alignment horizontal="center"/>
    </xf>
    <xf numFmtId="178" fontId="15" fillId="14" borderId="15" xfId="0" applyNumberFormat="1" applyFont="1" applyFill="1" applyBorder="1" applyAlignment="1">
      <alignment horizontal="center" vertical="center"/>
    </xf>
    <xf numFmtId="178" fontId="14" fillId="14" borderId="16" xfId="0" applyNumberFormat="1" applyFont="1" applyFill="1" applyBorder="1" applyAlignment="1">
      <alignment horizontal="center" vertical="center"/>
    </xf>
    <xf numFmtId="178" fontId="14" fillId="14" borderId="9" xfId="0" applyNumberFormat="1" applyFont="1" applyFill="1" applyBorder="1" applyAlignment="1">
      <alignment horizontal="center" vertical="center"/>
    </xf>
    <xf numFmtId="184" fontId="4" fillId="14" borderId="15" xfId="0" applyNumberFormat="1" applyFont="1" applyFill="1" applyBorder="1" applyAlignment="1">
      <alignment horizontal="center" vertical="center"/>
    </xf>
    <xf numFmtId="184" fontId="4" fillId="14" borderId="16" xfId="0" applyNumberFormat="1" applyFont="1" applyFill="1" applyBorder="1" applyAlignment="1">
      <alignment horizontal="center" vertical="center"/>
    </xf>
    <xf numFmtId="184" fontId="4" fillId="14" borderId="9" xfId="0" applyNumberFormat="1" applyFont="1" applyFill="1" applyBorder="1" applyAlignment="1">
      <alignment horizontal="center" vertical="center"/>
    </xf>
    <xf numFmtId="0" fontId="6" fillId="6" borderId="13" xfId="0" applyFont="1" applyFill="1" applyBorder="1" applyAlignment="1" applyProtection="1">
      <alignment horizontal="center" vertical="center" wrapText="1"/>
      <protection locked="0"/>
    </xf>
    <xf numFmtId="0" fontId="6" fillId="6" borderId="14" xfId="0" applyFont="1" applyFill="1" applyBorder="1" applyAlignment="1" applyProtection="1">
      <alignment horizontal="center" vertical="center" wrapText="1"/>
      <protection locked="0"/>
    </xf>
    <xf numFmtId="0" fontId="6" fillId="6" borderId="10" xfId="0" applyFont="1" applyFill="1" applyBorder="1" applyAlignment="1" applyProtection="1">
      <alignment horizontal="center" vertical="center" wrapText="1"/>
      <protection locked="0"/>
    </xf>
    <xf numFmtId="0" fontId="6" fillId="6" borderId="56" xfId="0" applyFont="1" applyFill="1" applyBorder="1" applyAlignment="1" applyProtection="1">
      <alignment horizontal="center" vertical="center" wrapText="1"/>
      <protection locked="0"/>
    </xf>
    <xf numFmtId="0" fontId="6" fillId="6" borderId="37" xfId="0" applyFont="1" applyFill="1" applyBorder="1" applyAlignment="1" applyProtection="1">
      <alignment horizontal="center" vertical="center" wrapText="1"/>
      <protection locked="0"/>
    </xf>
    <xf numFmtId="0" fontId="6" fillId="6" borderId="18" xfId="0" applyFont="1" applyFill="1" applyBorder="1" applyAlignment="1" applyProtection="1">
      <alignment horizontal="center" vertical="center" wrapText="1"/>
      <protection locked="0"/>
    </xf>
    <xf numFmtId="184" fontId="4" fillId="5" borderId="15" xfId="0" applyNumberFormat="1" applyFont="1" applyFill="1" applyBorder="1" applyAlignment="1">
      <alignment horizontal="center" vertical="center"/>
    </xf>
    <xf numFmtId="184" fontId="4" fillId="5" borderId="16" xfId="0" applyNumberFormat="1" applyFont="1" applyFill="1" applyBorder="1" applyAlignment="1">
      <alignment horizontal="center" vertical="center"/>
    </xf>
    <xf numFmtId="184" fontId="4" fillId="5" borderId="9" xfId="0" applyNumberFormat="1" applyFont="1" applyFill="1" applyBorder="1" applyAlignment="1">
      <alignment horizontal="center" vertical="center"/>
    </xf>
    <xf numFmtId="185" fontId="4" fillId="6" borderId="15" xfId="0" applyNumberFormat="1" applyFont="1" applyFill="1" applyBorder="1" applyAlignment="1">
      <alignment horizontal="center" vertical="center"/>
    </xf>
    <xf numFmtId="185" fontId="4" fillId="6" borderId="16" xfId="0" applyNumberFormat="1" applyFont="1" applyFill="1" applyBorder="1" applyAlignment="1">
      <alignment horizontal="center" vertical="center"/>
    </xf>
    <xf numFmtId="185" fontId="4" fillId="6" borderId="9" xfId="0" applyNumberFormat="1" applyFont="1" applyFill="1" applyBorder="1" applyAlignment="1">
      <alignment horizontal="center" vertical="center"/>
    </xf>
    <xf numFmtId="0" fontId="4" fillId="15" borderId="15" xfId="0" applyFont="1" applyFill="1" applyBorder="1" applyAlignment="1"/>
    <xf numFmtId="0" fontId="4" fillId="15" borderId="16" xfId="0" applyFont="1" applyFill="1" applyBorder="1" applyAlignment="1"/>
    <xf numFmtId="0" fontId="4" fillId="15" borderId="9" xfId="0" applyFont="1" applyFill="1" applyBorder="1" applyAlignment="1"/>
    <xf numFmtId="177" fontId="4" fillId="14" borderId="15" xfId="0" applyNumberFormat="1" applyFont="1" applyFill="1" applyBorder="1" applyAlignment="1">
      <alignment horizontal="center" vertical="center"/>
    </xf>
    <xf numFmtId="177" fontId="4" fillId="14" borderId="9" xfId="0" applyNumberFormat="1" applyFont="1" applyFill="1" applyBorder="1" applyAlignment="1">
      <alignment horizontal="center" vertical="center"/>
    </xf>
    <xf numFmtId="0" fontId="4" fillId="14" borderId="15" xfId="0" applyFont="1" applyFill="1" applyBorder="1" applyAlignment="1"/>
    <xf numFmtId="0" fontId="4" fillId="14" borderId="16" xfId="0" applyFont="1" applyFill="1" applyBorder="1" applyAlignment="1"/>
    <xf numFmtId="0" fontId="4" fillId="14" borderId="9" xfId="0" applyFont="1" applyFill="1" applyBorder="1" applyAlignment="1"/>
    <xf numFmtId="0" fontId="6" fillId="14" borderId="13" xfId="0" applyFont="1" applyFill="1" applyBorder="1" applyAlignment="1" applyProtection="1">
      <alignment horizontal="center" vertical="center" wrapText="1"/>
      <protection locked="0"/>
    </xf>
    <xf numFmtId="0" fontId="6" fillId="14" borderId="14" xfId="0" applyFont="1" applyFill="1" applyBorder="1" applyAlignment="1" applyProtection="1">
      <alignment horizontal="center" vertical="center" wrapText="1"/>
      <protection locked="0"/>
    </xf>
    <xf numFmtId="0" fontId="6" fillId="14" borderId="10" xfId="0" applyFont="1" applyFill="1" applyBorder="1" applyAlignment="1" applyProtection="1">
      <alignment horizontal="center" vertical="center" wrapText="1"/>
      <protection locked="0"/>
    </xf>
    <xf numFmtId="0" fontId="6" fillId="14" borderId="26" xfId="0" applyFont="1" applyFill="1" applyBorder="1" applyAlignment="1" applyProtection="1">
      <alignment horizontal="center" vertical="center" wrapText="1"/>
      <protection locked="0"/>
    </xf>
    <xf numFmtId="0" fontId="6" fillId="14" borderId="27" xfId="0" applyFont="1" applyFill="1" applyBorder="1" applyAlignment="1" applyProtection="1">
      <alignment horizontal="center" vertical="center" wrapText="1"/>
      <protection locked="0"/>
    </xf>
    <xf numFmtId="0" fontId="6" fillId="14" borderId="39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/>
    <xf numFmtId="178" fontId="0" fillId="5" borderId="15" xfId="0" applyNumberFormat="1" applyFill="1" applyBorder="1" applyAlignment="1">
      <alignment horizontal="right"/>
    </xf>
    <xf numFmtId="178" fontId="0" fillId="5" borderId="16" xfId="0" applyNumberFormat="1" applyFill="1" applyBorder="1" applyAlignment="1">
      <alignment horizontal="right"/>
    </xf>
    <xf numFmtId="178" fontId="0" fillId="5" borderId="9" xfId="0" applyNumberFormat="1" applyFill="1" applyBorder="1" applyAlignment="1">
      <alignment horizontal="right"/>
    </xf>
    <xf numFmtId="0" fontId="4" fillId="10" borderId="15" xfId="0" applyFont="1" applyFill="1" applyBorder="1" applyAlignment="1">
      <alignment shrinkToFit="1"/>
    </xf>
    <xf numFmtId="0" fontId="4" fillId="10" borderId="16" xfId="0" applyFont="1" applyFill="1" applyBorder="1" applyAlignment="1">
      <alignment shrinkToFit="1"/>
    </xf>
    <xf numFmtId="0" fontId="4" fillId="10" borderId="9" xfId="0" applyFont="1" applyFill="1" applyBorder="1" applyAlignment="1">
      <alignment shrinkToFit="1"/>
    </xf>
    <xf numFmtId="0" fontId="0" fillId="0" borderId="0" xfId="0" applyAlignment="1">
      <alignment horizontal="center"/>
    </xf>
    <xf numFmtId="0" fontId="0" fillId="0" borderId="0" xfId="0" applyAlignment="1"/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176" fontId="4" fillId="10" borderId="15" xfId="0" applyNumberFormat="1" applyFont="1" applyFill="1" applyBorder="1" applyAlignment="1">
      <alignment horizontal="center" vertical="center"/>
    </xf>
    <xf numFmtId="176" fontId="4" fillId="10" borderId="16" xfId="0" applyNumberFormat="1" applyFont="1" applyFill="1" applyBorder="1" applyAlignment="1">
      <alignment horizontal="center" vertical="center"/>
    </xf>
    <xf numFmtId="176" fontId="4" fillId="10" borderId="9" xfId="0" applyNumberFormat="1" applyFont="1" applyFill="1" applyBorder="1" applyAlignment="1">
      <alignment horizontal="center" vertical="center"/>
    </xf>
    <xf numFmtId="178" fontId="1" fillId="5" borderId="1" xfId="1" applyNumberFormat="1" applyFont="1" applyFill="1" applyBorder="1" applyAlignment="1">
      <alignment horizontal="right"/>
    </xf>
    <xf numFmtId="183" fontId="4" fillId="0" borderId="25" xfId="0" applyNumberFormat="1" applyFont="1" applyBorder="1" applyAlignment="1">
      <alignment horizontal="right"/>
    </xf>
    <xf numFmtId="0" fontId="0" fillId="0" borderId="59" xfId="0" applyBorder="1" applyAlignment="1"/>
    <xf numFmtId="0" fontId="0" fillId="0" borderId="60" xfId="0" applyBorder="1" applyAlignment="1"/>
    <xf numFmtId="0" fontId="0" fillId="0" borderId="61" xfId="0" applyBorder="1" applyAlignment="1"/>
    <xf numFmtId="178" fontId="0" fillId="16" borderId="1" xfId="0" applyNumberFormat="1" applyFont="1" applyFill="1" applyBorder="1" applyAlignment="1">
      <alignment horizontal="right"/>
    </xf>
    <xf numFmtId="0" fontId="2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10" borderId="15" xfId="0" applyFont="1" applyFill="1" applyBorder="1" applyAlignment="1">
      <alignment horizontal="center" vertical="center"/>
    </xf>
    <xf numFmtId="0" fontId="4" fillId="10" borderId="16" xfId="0" applyFont="1" applyFill="1" applyBorder="1" applyAlignment="1">
      <alignment horizontal="center" vertical="center"/>
    </xf>
    <xf numFmtId="0" fontId="4" fillId="10" borderId="9" xfId="0" applyFont="1" applyFill="1" applyBorder="1" applyAlignment="1">
      <alignment horizontal="center" vertical="center"/>
    </xf>
    <xf numFmtId="179" fontId="4" fillId="10" borderId="15" xfId="0" applyNumberFormat="1" applyFont="1" applyFill="1" applyBorder="1" applyAlignment="1">
      <alignment horizontal="center" vertical="center"/>
    </xf>
    <xf numFmtId="179" fontId="4" fillId="10" borderId="9" xfId="0" applyNumberFormat="1" applyFont="1" applyFill="1" applyBorder="1" applyAlignment="1">
      <alignment horizontal="center" vertical="center"/>
    </xf>
    <xf numFmtId="0" fontId="4" fillId="10" borderId="15" xfId="0" applyFont="1" applyFill="1" applyBorder="1" applyAlignment="1"/>
    <xf numFmtId="0" fontId="4" fillId="10" borderId="9" xfId="0" applyFont="1" applyFill="1" applyBorder="1" applyAlignment="1"/>
    <xf numFmtId="177" fontId="4" fillId="10" borderId="15" xfId="0" applyNumberFormat="1" applyFont="1" applyFill="1" applyBorder="1" applyAlignment="1">
      <alignment horizontal="center" vertical="center"/>
    </xf>
    <xf numFmtId="177" fontId="4" fillId="10" borderId="9" xfId="0" applyNumberFormat="1" applyFont="1" applyFill="1" applyBorder="1" applyAlignment="1">
      <alignment horizontal="center" vertical="center"/>
    </xf>
    <xf numFmtId="183" fontId="0" fillId="0" borderId="15" xfId="0" applyNumberFormat="1" applyBorder="1" applyAlignment="1">
      <alignment horizontal="right"/>
    </xf>
    <xf numFmtId="183" fontId="0" fillId="0" borderId="9" xfId="0" applyNumberFormat="1" applyBorder="1" applyAlignment="1">
      <alignment horizontal="right"/>
    </xf>
    <xf numFmtId="184" fontId="0" fillId="16" borderId="15" xfId="0" applyNumberFormat="1" applyFill="1" applyBorder="1" applyAlignment="1">
      <alignment horizontal="right"/>
    </xf>
    <xf numFmtId="184" fontId="0" fillId="16" borderId="16" xfId="0" applyNumberFormat="1" applyFill="1" applyBorder="1" applyAlignment="1">
      <alignment horizontal="right"/>
    </xf>
    <xf numFmtId="184" fontId="0" fillId="16" borderId="9" xfId="0" applyNumberFormat="1" applyFill="1" applyBorder="1" applyAlignment="1">
      <alignment horizontal="right"/>
    </xf>
    <xf numFmtId="0" fontId="4" fillId="10" borderId="16" xfId="0" applyFont="1" applyFill="1" applyBorder="1" applyAlignment="1"/>
    <xf numFmtId="184" fontId="16" fillId="5" borderId="15" xfId="0" applyNumberFormat="1" applyFont="1" applyFill="1" applyBorder="1" applyAlignment="1">
      <alignment horizontal="right"/>
    </xf>
    <xf numFmtId="183" fontId="4" fillId="0" borderId="1" xfId="0" applyNumberFormat="1" applyFont="1" applyBorder="1" applyAlignment="1">
      <alignment horizontal="right"/>
    </xf>
    <xf numFmtId="179" fontId="15" fillId="10" borderId="15" xfId="0" applyNumberFormat="1" applyFont="1" applyFill="1" applyBorder="1" applyAlignment="1">
      <alignment horizontal="center" vertical="center"/>
    </xf>
    <xf numFmtId="179" fontId="14" fillId="10" borderId="16" xfId="0" applyNumberFormat="1" applyFont="1" applyFill="1" applyBorder="1" applyAlignment="1">
      <alignment horizontal="center" vertical="center"/>
    </xf>
    <xf numFmtId="179" fontId="14" fillId="10" borderId="9" xfId="0" applyNumberFormat="1" applyFont="1" applyFill="1" applyBorder="1" applyAlignment="1">
      <alignment horizontal="center" vertical="center"/>
    </xf>
    <xf numFmtId="0" fontId="4" fillId="10" borderId="13" xfId="0" applyFont="1" applyFill="1" applyBorder="1" applyAlignment="1"/>
    <xf numFmtId="0" fontId="4" fillId="0" borderId="15" xfId="0" applyFont="1" applyBorder="1" applyAlignment="1"/>
    <xf numFmtId="0" fontId="4" fillId="0" borderId="16" xfId="0" applyFont="1" applyBorder="1" applyAlignment="1"/>
    <xf numFmtId="0" fontId="4" fillId="0" borderId="9" xfId="0" applyFont="1" applyBorder="1" applyAlignment="1"/>
    <xf numFmtId="184" fontId="4" fillId="0" borderId="15" xfId="0" applyNumberFormat="1" applyFont="1" applyBorder="1" applyAlignment="1">
      <alignment horizontal="center" vertical="center"/>
    </xf>
    <xf numFmtId="184" fontId="4" fillId="0" borderId="16" xfId="0" applyNumberFormat="1" applyFont="1" applyBorder="1" applyAlignment="1">
      <alignment horizontal="center" vertical="center"/>
    </xf>
    <xf numFmtId="184" fontId="4" fillId="0" borderId="9" xfId="0" applyNumberFormat="1" applyFont="1" applyBorder="1" applyAlignment="1">
      <alignment horizontal="center" vertical="center"/>
    </xf>
    <xf numFmtId="177" fontId="4" fillId="6" borderId="15" xfId="0" applyNumberFormat="1" applyFont="1" applyFill="1" applyBorder="1" applyAlignment="1">
      <alignment horizontal="center" vertical="center"/>
    </xf>
    <xf numFmtId="177" fontId="4" fillId="6" borderId="9" xfId="0" applyNumberFormat="1" applyFont="1" applyFill="1" applyBorder="1" applyAlignment="1">
      <alignment horizontal="center" vertical="center"/>
    </xf>
    <xf numFmtId="0" fontId="4" fillId="6" borderId="15" xfId="0" applyFont="1" applyFill="1" applyBorder="1" applyAlignment="1"/>
    <xf numFmtId="0" fontId="4" fillId="6" borderId="16" xfId="0" applyFont="1" applyFill="1" applyBorder="1" applyAlignment="1"/>
    <xf numFmtId="0" fontId="4" fillId="6" borderId="9" xfId="0" applyFont="1" applyFill="1" applyBorder="1" applyAlignment="1"/>
    <xf numFmtId="0" fontId="2" fillId="6" borderId="15" xfId="0" applyFont="1" applyFill="1" applyBorder="1" applyAlignment="1">
      <alignment horizontal="center" vertical="center" wrapText="1" shrinkToFit="1"/>
    </xf>
    <xf numFmtId="0" fontId="2" fillId="6" borderId="16" xfId="0" applyFont="1" applyFill="1" applyBorder="1" applyAlignment="1">
      <alignment horizontal="center" vertical="center" wrapText="1" shrinkToFit="1"/>
    </xf>
    <xf numFmtId="0" fontId="2" fillId="6" borderId="9" xfId="0" applyFont="1" applyFill="1" applyBorder="1" applyAlignment="1">
      <alignment horizontal="center" vertical="center" wrapText="1" shrinkToFit="1"/>
    </xf>
    <xf numFmtId="0" fontId="4" fillId="6" borderId="15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182" fontId="4" fillId="6" borderId="15" xfId="0" applyNumberFormat="1" applyFont="1" applyFill="1" applyBorder="1" applyAlignment="1">
      <alignment horizontal="center" vertical="center"/>
    </xf>
    <xf numFmtId="182" fontId="4" fillId="6" borderId="9" xfId="0" applyNumberFormat="1" applyFont="1" applyFill="1" applyBorder="1" applyAlignment="1">
      <alignment horizontal="center" vertical="center"/>
    </xf>
    <xf numFmtId="178" fontId="15" fillId="6" borderId="15" xfId="0" applyNumberFormat="1" applyFont="1" applyFill="1" applyBorder="1" applyAlignment="1">
      <alignment horizontal="center" vertical="center"/>
    </xf>
    <xf numFmtId="178" fontId="14" fillId="6" borderId="1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shrinkToFit="1"/>
    </xf>
    <xf numFmtId="0" fontId="4" fillId="6" borderId="16" xfId="0" applyFont="1" applyFill="1" applyBorder="1" applyAlignment="1">
      <alignment shrinkToFit="1"/>
    </xf>
    <xf numFmtId="0" fontId="4" fillId="6" borderId="9" xfId="0" applyFont="1" applyFill="1" applyBorder="1" applyAlignment="1">
      <alignment shrinkToFit="1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14" borderId="15" xfId="0" applyFill="1" applyBorder="1" applyAlignment="1">
      <alignment horizontal="center"/>
    </xf>
    <xf numFmtId="0" fontId="0" fillId="14" borderId="9" xfId="0" applyFill="1" applyBorder="1" applyAlignment="1">
      <alignment horizontal="center"/>
    </xf>
    <xf numFmtId="0" fontId="0" fillId="15" borderId="15" xfId="0" applyFill="1" applyBorder="1" applyAlignment="1">
      <alignment horizontal="center"/>
    </xf>
    <xf numFmtId="0" fontId="0" fillId="15" borderId="9" xfId="0" applyFill="1" applyBorder="1" applyAlignment="1">
      <alignment horizontal="center"/>
    </xf>
    <xf numFmtId="184" fontId="4" fillId="15" borderId="15" xfId="0" applyNumberFormat="1" applyFont="1" applyFill="1" applyBorder="1" applyAlignment="1">
      <alignment horizontal="center" vertical="center"/>
    </xf>
    <xf numFmtId="184" fontId="4" fillId="15" borderId="16" xfId="0" applyNumberFormat="1" applyFont="1" applyFill="1" applyBorder="1" applyAlignment="1">
      <alignment horizontal="center" vertical="center"/>
    </xf>
    <xf numFmtId="184" fontId="4" fillId="15" borderId="9" xfId="0" applyNumberFormat="1" applyFont="1" applyFill="1" applyBorder="1" applyAlignment="1">
      <alignment horizontal="center" vertical="center"/>
    </xf>
    <xf numFmtId="0" fontId="4" fillId="15" borderId="15" xfId="0" applyFont="1" applyFill="1" applyBorder="1" applyAlignment="1">
      <alignment shrinkToFit="1"/>
    </xf>
    <xf numFmtId="0" fontId="4" fillId="15" borderId="16" xfId="0" applyFont="1" applyFill="1" applyBorder="1" applyAlignment="1">
      <alignment shrinkToFit="1"/>
    </xf>
    <xf numFmtId="0" fontId="4" fillId="15" borderId="9" xfId="0" applyFont="1" applyFill="1" applyBorder="1" applyAlignment="1">
      <alignment shrinkToFit="1"/>
    </xf>
    <xf numFmtId="0" fontId="14" fillId="15" borderId="15" xfId="0" applyFont="1" applyFill="1" applyBorder="1" applyAlignment="1">
      <alignment horizontal="center" vertical="center" wrapText="1" shrinkToFit="1"/>
    </xf>
    <xf numFmtId="0" fontId="14" fillId="15" borderId="16" xfId="0" applyFont="1" applyFill="1" applyBorder="1" applyAlignment="1">
      <alignment horizontal="center" vertical="center" wrapText="1" shrinkToFit="1"/>
    </xf>
    <xf numFmtId="0" fontId="14" fillId="15" borderId="9" xfId="0" applyFont="1" applyFill="1" applyBorder="1" applyAlignment="1">
      <alignment horizontal="center" vertical="center" wrapText="1" shrinkToFit="1"/>
    </xf>
    <xf numFmtId="0" fontId="4" fillId="15" borderId="15" xfId="0" applyFont="1" applyFill="1" applyBorder="1" applyAlignment="1">
      <alignment horizontal="center" vertical="center"/>
    </xf>
    <xf numFmtId="0" fontId="4" fillId="15" borderId="16" xfId="0" applyFont="1" applyFill="1" applyBorder="1" applyAlignment="1">
      <alignment horizontal="center" vertical="center"/>
    </xf>
    <xf numFmtId="0" fontId="4" fillId="15" borderId="9" xfId="0" applyFont="1" applyFill="1" applyBorder="1" applyAlignment="1">
      <alignment horizontal="center" vertical="center"/>
    </xf>
    <xf numFmtId="182" fontId="4" fillId="15" borderId="15" xfId="0" applyNumberFormat="1" applyFont="1" applyFill="1" applyBorder="1" applyAlignment="1">
      <alignment horizontal="center" vertical="center"/>
    </xf>
    <xf numFmtId="182" fontId="4" fillId="15" borderId="9" xfId="0" applyNumberFormat="1" applyFont="1" applyFill="1" applyBorder="1" applyAlignment="1">
      <alignment horizontal="center" vertical="center"/>
    </xf>
    <xf numFmtId="178" fontId="15" fillId="15" borderId="15" xfId="0" applyNumberFormat="1" applyFont="1" applyFill="1" applyBorder="1" applyAlignment="1">
      <alignment horizontal="center" vertical="center"/>
    </xf>
    <xf numFmtId="178" fontId="14" fillId="15" borderId="16" xfId="0" applyNumberFormat="1" applyFont="1" applyFill="1" applyBorder="1" applyAlignment="1">
      <alignment horizontal="center" vertical="center"/>
    </xf>
    <xf numFmtId="178" fontId="14" fillId="15" borderId="9" xfId="0" applyNumberFormat="1" applyFont="1" applyFill="1" applyBorder="1" applyAlignment="1">
      <alignment horizontal="center" vertical="center"/>
    </xf>
    <xf numFmtId="0" fontId="4" fillId="14" borderId="15" xfId="0" applyFont="1" applyFill="1" applyBorder="1" applyAlignment="1">
      <alignment shrinkToFit="1"/>
    </xf>
    <xf numFmtId="0" fontId="4" fillId="14" borderId="16" xfId="0" applyFont="1" applyFill="1" applyBorder="1" applyAlignment="1">
      <alignment shrinkToFit="1"/>
    </xf>
    <xf numFmtId="0" fontId="4" fillId="14" borderId="9" xfId="0" applyFont="1" applyFill="1" applyBorder="1" applyAlignment="1">
      <alignment shrinkToFit="1"/>
    </xf>
    <xf numFmtId="0" fontId="14" fillId="14" borderId="15" xfId="0" applyFont="1" applyFill="1" applyBorder="1" applyAlignment="1">
      <alignment horizontal="center" vertical="center" wrapText="1" shrinkToFit="1"/>
    </xf>
    <xf numFmtId="0" fontId="14" fillId="14" borderId="16" xfId="0" applyFont="1" applyFill="1" applyBorder="1" applyAlignment="1">
      <alignment horizontal="center" vertical="center" wrapText="1" shrinkToFit="1"/>
    </xf>
    <xf numFmtId="0" fontId="14" fillId="14" borderId="9" xfId="0" applyFont="1" applyFill="1" applyBorder="1" applyAlignment="1">
      <alignment horizontal="center" vertical="center" wrapText="1" shrinkToFit="1"/>
    </xf>
    <xf numFmtId="177" fontId="4" fillId="0" borderId="15" xfId="0" applyNumberFormat="1" applyFont="1" applyBorder="1" applyAlignment="1">
      <alignment horizontal="center" vertical="center"/>
    </xf>
    <xf numFmtId="177" fontId="4" fillId="0" borderId="9" xfId="0" applyNumberFormat="1" applyFont="1" applyBorder="1" applyAlignment="1">
      <alignment horizontal="center" vertical="center"/>
    </xf>
    <xf numFmtId="178" fontId="15" fillId="9" borderId="15" xfId="0" applyNumberFormat="1" applyFont="1" applyFill="1" applyBorder="1" applyAlignment="1">
      <alignment horizontal="center" vertical="center"/>
    </xf>
    <xf numFmtId="178" fontId="14" fillId="9" borderId="16" xfId="0" applyNumberFormat="1" applyFont="1" applyFill="1" applyBorder="1" applyAlignment="1">
      <alignment horizontal="center" vertical="center"/>
    </xf>
    <xf numFmtId="178" fontId="14" fillId="9" borderId="9" xfId="0" applyNumberFormat="1" applyFont="1" applyFill="1" applyBorder="1" applyAlignment="1">
      <alignment horizontal="center" vertical="center"/>
    </xf>
    <xf numFmtId="0" fontId="14" fillId="0" borderId="15" xfId="0" applyFont="1" applyBorder="1" applyAlignment="1">
      <alignment shrinkToFit="1"/>
    </xf>
    <xf numFmtId="0" fontId="14" fillId="0" borderId="16" xfId="0" applyFont="1" applyBorder="1" applyAlignment="1">
      <alignment shrinkToFit="1"/>
    </xf>
    <xf numFmtId="0" fontId="14" fillId="0" borderId="9" xfId="0" applyFont="1" applyBorder="1" applyAlignment="1">
      <alignment shrinkToFit="1"/>
    </xf>
    <xf numFmtId="0" fontId="14" fillId="9" borderId="15" xfId="0" applyFont="1" applyFill="1" applyBorder="1" applyAlignment="1">
      <alignment horizontal="center" vertical="center" wrapText="1" shrinkToFit="1"/>
    </xf>
    <xf numFmtId="0" fontId="14" fillId="9" borderId="16" xfId="0" applyFont="1" applyFill="1" applyBorder="1" applyAlignment="1">
      <alignment horizontal="center" vertical="center" wrapText="1" shrinkToFit="1"/>
    </xf>
    <xf numFmtId="0" fontId="14" fillId="9" borderId="9" xfId="0" applyFont="1" applyFill="1" applyBorder="1" applyAlignment="1">
      <alignment horizontal="center" vertical="center" wrapText="1" shrinkToFit="1"/>
    </xf>
    <xf numFmtId="0" fontId="4" fillId="9" borderId="15" xfId="0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horizontal="center" vertical="center"/>
    </xf>
    <xf numFmtId="0" fontId="4" fillId="9" borderId="9" xfId="0" applyFont="1" applyFill="1" applyBorder="1" applyAlignment="1">
      <alignment horizontal="center" vertical="center"/>
    </xf>
    <xf numFmtId="182" fontId="4" fillId="9" borderId="15" xfId="0" applyNumberFormat="1" applyFont="1" applyFill="1" applyBorder="1" applyAlignment="1">
      <alignment horizontal="center" vertical="center"/>
    </xf>
    <xf numFmtId="182" fontId="4" fillId="9" borderId="9" xfId="0" applyNumberFormat="1" applyFont="1" applyFill="1" applyBorder="1" applyAlignment="1">
      <alignment horizontal="center" vertical="center"/>
    </xf>
    <xf numFmtId="0" fontId="14" fillId="5" borderId="15" xfId="0" applyFont="1" applyFill="1" applyBorder="1" applyAlignment="1">
      <alignment horizontal="center" vertical="center" wrapText="1" shrinkToFit="1"/>
    </xf>
    <xf numFmtId="0" fontId="14" fillId="5" borderId="16" xfId="0" applyFont="1" applyFill="1" applyBorder="1" applyAlignment="1">
      <alignment horizontal="center" vertical="center" wrapText="1" shrinkToFit="1"/>
    </xf>
    <xf numFmtId="0" fontId="14" fillId="5" borderId="9" xfId="0" applyFont="1" applyFill="1" applyBorder="1" applyAlignment="1">
      <alignment horizontal="center" vertical="center" wrapText="1" shrinkToFit="1"/>
    </xf>
    <xf numFmtId="0" fontId="4" fillId="5" borderId="1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182" fontId="4" fillId="5" borderId="15" xfId="0" applyNumberFormat="1" applyFont="1" applyFill="1" applyBorder="1" applyAlignment="1">
      <alignment horizontal="center" vertical="center"/>
    </xf>
    <xf numFmtId="182" fontId="4" fillId="5" borderId="9" xfId="0" applyNumberFormat="1" applyFont="1" applyFill="1" applyBorder="1" applyAlignment="1">
      <alignment horizontal="center" vertical="center"/>
    </xf>
    <xf numFmtId="178" fontId="15" fillId="5" borderId="15" xfId="0" applyNumberFormat="1" applyFont="1" applyFill="1" applyBorder="1" applyAlignment="1">
      <alignment horizontal="center" vertical="center"/>
    </xf>
    <xf numFmtId="178" fontId="14" fillId="5" borderId="16" xfId="0" applyNumberFormat="1" applyFont="1" applyFill="1" applyBorder="1" applyAlignment="1">
      <alignment horizontal="center" vertical="center"/>
    </xf>
    <xf numFmtId="178" fontId="14" fillId="5" borderId="9" xfId="0" applyNumberFormat="1" applyFont="1" applyFill="1" applyBorder="1" applyAlignment="1">
      <alignment horizontal="center" vertical="center"/>
    </xf>
    <xf numFmtId="0" fontId="6" fillId="10" borderId="62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  <protection locked="0"/>
    </xf>
    <xf numFmtId="0" fontId="6" fillId="3" borderId="14" xfId="0" applyFont="1" applyFill="1" applyBorder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6" fillId="3" borderId="26" xfId="0" applyFont="1" applyFill="1" applyBorder="1" applyAlignment="1" applyProtection="1">
      <alignment horizontal="center" vertical="center" wrapText="1"/>
      <protection locked="0"/>
    </xf>
    <xf numFmtId="0" fontId="6" fillId="3" borderId="27" xfId="0" applyFont="1" applyFill="1" applyBorder="1" applyAlignment="1" applyProtection="1">
      <alignment horizontal="center" vertical="center" wrapText="1"/>
      <protection locked="0"/>
    </xf>
    <xf numFmtId="0" fontId="6" fillId="3" borderId="39" xfId="0" applyFont="1" applyFill="1" applyBorder="1" applyAlignment="1" applyProtection="1">
      <alignment horizontal="center" vertical="center" wrapText="1"/>
      <protection locked="0"/>
    </xf>
    <xf numFmtId="0" fontId="7" fillId="13" borderId="15" xfId="0" applyFont="1" applyFill="1" applyBorder="1" applyAlignment="1">
      <alignment horizontal="center" vertical="center"/>
    </xf>
    <xf numFmtId="0" fontId="7" fillId="13" borderId="16" xfId="0" applyFont="1" applyFill="1" applyBorder="1" applyAlignment="1">
      <alignment horizontal="center" vertical="center"/>
    </xf>
    <xf numFmtId="0" fontId="7" fillId="13" borderId="9" xfId="0" applyFont="1" applyFill="1" applyBorder="1" applyAlignment="1">
      <alignment horizontal="center" vertical="center"/>
    </xf>
    <xf numFmtId="0" fontId="6" fillId="6" borderId="0" xfId="0" applyFont="1" applyFill="1" applyBorder="1" applyAlignment="1" applyProtection="1">
      <alignment horizontal="left" vertical="center" wrapText="1"/>
      <protection locked="0"/>
    </xf>
    <xf numFmtId="0" fontId="6" fillId="6" borderId="29" xfId="0" applyFont="1" applyFill="1" applyBorder="1" applyAlignment="1" applyProtection="1">
      <alignment horizontal="left" vertical="center" wrapText="1"/>
      <protection locked="0"/>
    </xf>
    <xf numFmtId="20" fontId="6" fillId="13" borderId="0" xfId="0" applyNumberFormat="1" applyFont="1" applyFill="1" applyBorder="1" applyAlignment="1" applyProtection="1">
      <alignment horizontal="center" vertical="center"/>
      <protection locked="0"/>
    </xf>
    <xf numFmtId="0" fontId="6" fillId="13" borderId="29" xfId="0" applyFont="1" applyFill="1" applyBorder="1" applyAlignment="1" applyProtection="1">
      <alignment horizontal="center" vertical="center"/>
      <protection locked="0"/>
    </xf>
    <xf numFmtId="0" fontId="6" fillId="9" borderId="13" xfId="0" applyFont="1" applyFill="1" applyBorder="1" applyAlignment="1" applyProtection="1">
      <alignment horizontal="center" vertical="center" wrapText="1"/>
      <protection locked="0"/>
    </xf>
    <xf numFmtId="0" fontId="6" fillId="9" borderId="14" xfId="0" applyFont="1" applyFill="1" applyBorder="1" applyAlignment="1" applyProtection="1">
      <alignment horizontal="center" vertical="center" wrapText="1"/>
      <protection locked="0"/>
    </xf>
    <xf numFmtId="0" fontId="6" fillId="9" borderId="10" xfId="0" applyFont="1" applyFill="1" applyBorder="1" applyAlignment="1" applyProtection="1">
      <alignment horizontal="center" vertical="center" wrapText="1"/>
      <protection locked="0"/>
    </xf>
    <xf numFmtId="0" fontId="6" fillId="9" borderId="26" xfId="0" applyFont="1" applyFill="1" applyBorder="1" applyAlignment="1" applyProtection="1">
      <alignment horizontal="center" vertical="center" wrapText="1"/>
      <protection locked="0"/>
    </xf>
    <xf numFmtId="0" fontId="6" fillId="9" borderId="27" xfId="0" applyFont="1" applyFill="1" applyBorder="1" applyAlignment="1" applyProtection="1">
      <alignment horizontal="center" vertical="center" wrapText="1"/>
      <protection locked="0"/>
    </xf>
    <xf numFmtId="0" fontId="6" fillId="9" borderId="39" xfId="0" applyFont="1" applyFill="1" applyBorder="1" applyAlignment="1" applyProtection="1">
      <alignment horizontal="center" vertical="center" wrapText="1"/>
      <protection locked="0"/>
    </xf>
    <xf numFmtId="0" fontId="6" fillId="14" borderId="14" xfId="0" applyFont="1" applyFill="1" applyBorder="1" applyAlignment="1" applyProtection="1">
      <alignment horizontal="left" vertical="center" wrapText="1"/>
      <protection locked="0"/>
    </xf>
    <xf numFmtId="0" fontId="6" fillId="14" borderId="10" xfId="0" applyFont="1" applyFill="1" applyBorder="1" applyAlignment="1" applyProtection="1">
      <alignment horizontal="left" vertical="center" wrapText="1"/>
      <protection locked="0"/>
    </xf>
    <xf numFmtId="0" fontId="6" fillId="14" borderId="27" xfId="0" applyFont="1" applyFill="1" applyBorder="1" applyAlignment="1" applyProtection="1">
      <alignment horizontal="left" vertical="center" wrapText="1"/>
      <protection locked="0"/>
    </xf>
    <xf numFmtId="0" fontId="6" fillId="14" borderId="39" xfId="0" applyFont="1" applyFill="1" applyBorder="1" applyAlignment="1" applyProtection="1">
      <alignment horizontal="left" vertical="center" wrapText="1"/>
      <protection locked="0"/>
    </xf>
    <xf numFmtId="20" fontId="6" fillId="13" borderId="28" xfId="0" applyNumberFormat="1" applyFont="1" applyFill="1" applyBorder="1" applyAlignment="1" applyProtection="1">
      <alignment horizontal="center" vertical="center"/>
      <protection locked="0"/>
    </xf>
    <xf numFmtId="0" fontId="6" fillId="13" borderId="0" xfId="0" applyFont="1" applyFill="1" applyBorder="1" applyAlignment="1" applyProtection="1">
      <alignment horizontal="center" vertical="center"/>
      <protection locked="0"/>
    </xf>
    <xf numFmtId="20" fontId="6" fillId="13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7" fontId="4" fillId="15" borderId="15" xfId="0" applyNumberFormat="1" applyFont="1" applyFill="1" applyBorder="1" applyAlignment="1">
      <alignment horizontal="center" vertical="center"/>
    </xf>
    <xf numFmtId="177" fontId="4" fillId="15" borderId="9" xfId="0" applyNumberFormat="1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178" fontId="1" fillId="5" borderId="15" xfId="1" applyNumberFormat="1" applyFont="1" applyFill="1" applyBorder="1" applyAlignment="1">
      <alignment horizontal="right"/>
    </xf>
    <xf numFmtId="178" fontId="1" fillId="5" borderId="16" xfId="1" applyNumberFormat="1" applyFont="1" applyFill="1" applyBorder="1" applyAlignment="1">
      <alignment horizontal="right"/>
    </xf>
    <xf numFmtId="178" fontId="1" fillId="5" borderId="9" xfId="1" applyNumberFormat="1" applyFont="1" applyFill="1" applyBorder="1" applyAlignment="1">
      <alignment horizontal="right"/>
    </xf>
    <xf numFmtId="0" fontId="1" fillId="0" borderId="9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6" fillId="7" borderId="13" xfId="0" applyFont="1" applyFill="1" applyBorder="1" applyAlignment="1" applyProtection="1">
      <alignment horizontal="center" vertical="center" wrapText="1"/>
      <protection locked="0"/>
    </xf>
    <xf numFmtId="0" fontId="6" fillId="7" borderId="14" xfId="0" applyFont="1" applyFill="1" applyBorder="1" applyAlignment="1" applyProtection="1">
      <alignment horizontal="center" vertical="center" wrapText="1"/>
      <protection locked="0"/>
    </xf>
    <xf numFmtId="0" fontId="6" fillId="7" borderId="10" xfId="0" applyFont="1" applyFill="1" applyBorder="1" applyAlignment="1" applyProtection="1">
      <alignment horizontal="center" vertical="center" wrapText="1"/>
      <protection locked="0"/>
    </xf>
    <xf numFmtId="0" fontId="6" fillId="7" borderId="26" xfId="0" applyFont="1" applyFill="1" applyBorder="1" applyAlignment="1" applyProtection="1">
      <alignment horizontal="center" vertical="center" wrapText="1"/>
      <protection locked="0"/>
    </xf>
    <xf numFmtId="0" fontId="6" fillId="7" borderId="27" xfId="0" applyFont="1" applyFill="1" applyBorder="1" applyAlignment="1" applyProtection="1">
      <alignment horizontal="center" vertical="center" wrapText="1"/>
      <protection locked="0"/>
    </xf>
    <xf numFmtId="0" fontId="6" fillId="7" borderId="39" xfId="0" applyFont="1" applyFill="1" applyBorder="1" applyAlignment="1" applyProtection="1">
      <alignment horizontal="center" vertical="center" wrapText="1"/>
      <protection locked="0"/>
    </xf>
    <xf numFmtId="0" fontId="6" fillId="6" borderId="58" xfId="0" applyFont="1" applyFill="1" applyBorder="1" applyAlignment="1" applyProtection="1">
      <alignment horizontal="center" vertical="center" wrapText="1"/>
      <protection locked="0"/>
    </xf>
    <xf numFmtId="0" fontId="6" fillId="6" borderId="0" xfId="0" applyFont="1" applyFill="1" applyBorder="1" applyAlignment="1" applyProtection="1">
      <alignment horizontal="center" vertical="center" wrapText="1"/>
      <protection locked="0"/>
    </xf>
    <xf numFmtId="0" fontId="6" fillId="6" borderId="29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center"/>
    </xf>
    <xf numFmtId="20" fontId="6" fillId="13" borderId="15" xfId="0" applyNumberFormat="1" applyFont="1" applyFill="1" applyBorder="1" applyAlignment="1" applyProtection="1">
      <alignment horizontal="center" vertical="center"/>
      <protection locked="0"/>
    </xf>
    <xf numFmtId="0" fontId="6" fillId="13" borderId="9" xfId="0" applyFont="1" applyFill="1" applyBorder="1" applyAlignment="1" applyProtection="1">
      <alignment horizontal="center" vertical="center"/>
      <protection locked="0"/>
    </xf>
    <xf numFmtId="0" fontId="6" fillId="9" borderId="13" xfId="0" applyFont="1" applyFill="1" applyBorder="1" applyAlignment="1" applyProtection="1">
      <alignment horizontal="left" vertical="center" wrapText="1"/>
      <protection locked="0"/>
    </xf>
    <xf numFmtId="0" fontId="6" fillId="9" borderId="26" xfId="0" applyFont="1" applyFill="1" applyBorder="1" applyAlignment="1" applyProtection="1">
      <alignment horizontal="left" vertical="center" wrapText="1"/>
      <protection locked="0"/>
    </xf>
  </cellXfs>
  <cellStyles count="3">
    <cellStyle name="通貨" xfId="1" builtinId="7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39</xdr:col>
      <xdr:colOff>57150</xdr:colOff>
      <xdr:row>19</xdr:row>
      <xdr:rowOff>152400</xdr:rowOff>
    </xdr:to>
    <xdr:grpSp>
      <xdr:nvGrpSpPr>
        <xdr:cNvPr id="16672" name="グループ化 1"/>
        <xdr:cNvGrpSpPr>
          <a:grpSpLocks/>
        </xdr:cNvGrpSpPr>
      </xdr:nvGrpSpPr>
      <xdr:grpSpPr bwMode="auto">
        <a:xfrm>
          <a:off x="198783" y="149087"/>
          <a:ext cx="7859367" cy="2835965"/>
          <a:chOff x="520700" y="-5293983"/>
          <a:chExt cx="9499600" cy="3214518"/>
        </a:xfrm>
      </xdr:grpSpPr>
      <xdr:sp macro="" textlink="">
        <xdr:nvSpPr>
          <xdr:cNvPr id="3" name="テキスト ボックス 2"/>
          <xdr:cNvSpPr txBox="1"/>
        </xdr:nvSpPr>
        <xdr:spPr>
          <a:xfrm>
            <a:off x="520700" y="-5293983"/>
            <a:ext cx="9499600" cy="321451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endParaRPr lang="en-US" altLang="ja-JP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endParaRPr lang="en-US" altLang="ja-JP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pPr>
              <a:lnSpc>
                <a:spcPts val="1000"/>
              </a:lnSpc>
            </a:pPr>
            <a:endParaRPr lang="en-US" altLang="ja-JP" sz="9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r>
              <a:rPr lang="en-US" altLang="ja-JP" sz="900" b="0" i="0" u="none" strike="noStrike">
                <a:solidFill>
                  <a:schemeClr val="dk1"/>
                </a:solidFill>
                <a:latin typeface="+mn-lt"/>
                <a:ea typeface="+mn-ea"/>
                <a:cs typeface="+mn-cs"/>
              </a:rPr>
              <a:t> </a:t>
            </a:r>
            <a:r>
              <a:rPr lang="en-US" altLang="ja-JP" sz="900" b="1" i="0" u="none" strike="noStrike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☆</a:t>
            </a:r>
            <a:r>
              <a:rPr lang="ja-JP" altLang="ja-JP" sz="1100" b="1" i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平成</a:t>
            </a:r>
            <a:r>
              <a:rPr lang="en-US" altLang="ja-JP" sz="1100" b="1" i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2</a:t>
            </a:r>
            <a:r>
              <a:rPr lang="ja-JP" altLang="ja-JP" sz="1100" b="1" i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８年３月より日常生活支援総合事業が開始されます。</a:t>
            </a:r>
            <a:endParaRPr lang="en-US" altLang="ja-JP" sz="1100" b="1" i="0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r>
              <a:rPr lang="ja-JP" altLang="ja-JP" sz="1100" b="1" i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　平成２８年３月以降は総合事業を利用される方はサービス提供実績報告書票を担当ケアマネージャー・プランナーへ提出してください。</a:t>
            </a:r>
            <a:endParaRPr lang="en-US" altLang="ja-JP" sz="1100" b="1" i="0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r>
              <a:rPr lang="ja-JP" altLang="ja-JP" sz="1100" b="1" i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  （事業対象者および要支援認定の有効期間が平成２８年３月１日～の方が総合事業利用者になります）</a:t>
            </a:r>
            <a:endParaRPr lang="en-US" altLang="ja-JP" sz="1100" b="1" i="0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endParaRPr lang="en-US" altLang="ja-JP" sz="1100" b="1" i="0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pPr>
              <a:lnSpc>
                <a:spcPts val="1100"/>
              </a:lnSpc>
            </a:pPr>
            <a:r>
              <a:rPr lang="ja-JP" altLang="en-US" sz="900" b="1" i="0" u="none" strike="noStrike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＜サービス提供実績報告書の入力方法＞</a:t>
            </a:r>
            <a:r>
              <a:rPr lang="ja-JP" altLang="en-US" sz="900">
                <a:latin typeface="HG丸ｺﾞｼｯｸM-PRO" pitchFamily="50" charset="-128"/>
                <a:ea typeface="HG丸ｺﾞｼｯｸM-PRO" pitchFamily="50" charset="-128"/>
              </a:rPr>
              <a:t> </a:t>
            </a:r>
            <a:endParaRPr lang="en-US" altLang="ja-JP" sz="900">
              <a:latin typeface="HG丸ｺﾞｼｯｸM-PRO" pitchFamily="50" charset="-128"/>
              <a:ea typeface="HG丸ｺﾞｼｯｸM-PRO" pitchFamily="50" charset="-128"/>
            </a:endParaRPr>
          </a:p>
          <a:p>
            <a:pPr>
              <a:lnSpc>
                <a:spcPts val="1100"/>
              </a:lnSpc>
            </a:pPr>
            <a:r>
              <a:rPr lang="ja-JP" altLang="en-US" sz="900" b="1" i="0" u="none" strike="noStrike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☆当サービス提供票の様式は、データー化された様式と直接入力できる様式があります。</a:t>
            </a:r>
            <a:r>
              <a:rPr lang="ja-JP" altLang="en-US" sz="900">
                <a:latin typeface="HG丸ｺﾞｼｯｸM-PRO" pitchFamily="50" charset="-128"/>
                <a:ea typeface="HG丸ｺﾞｼｯｸM-PRO" pitchFamily="50" charset="-128"/>
              </a:rPr>
              <a:t> </a:t>
            </a:r>
            <a:r>
              <a:rPr lang="ja-JP" altLang="en-US" sz="900" b="1" i="0" u="none" strike="noStrike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どちらを使用してもかまいません。</a:t>
            </a:r>
            <a:r>
              <a:rPr lang="ja-JP" altLang="en-US" sz="900">
                <a:latin typeface="HG丸ｺﾞｼｯｸM-PRO" pitchFamily="50" charset="-128"/>
                <a:ea typeface="HG丸ｺﾞｼｯｸM-PRO" pitchFamily="50" charset="-128"/>
              </a:rPr>
              <a:t> </a:t>
            </a:r>
            <a:endParaRPr lang="en-US" altLang="ja-JP" sz="900">
              <a:latin typeface="HG丸ｺﾞｼｯｸM-PRO" pitchFamily="50" charset="-128"/>
              <a:ea typeface="HG丸ｺﾞｼｯｸM-PRO" pitchFamily="50" charset="-128"/>
            </a:endParaRPr>
          </a:p>
          <a:p>
            <a:pPr>
              <a:lnSpc>
                <a:spcPts val="1100"/>
              </a:lnSpc>
            </a:pPr>
            <a:r>
              <a:rPr lang="ja-JP" altLang="en-US" sz="900" b="1" i="0" u="none" strike="noStrike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☆データーを入力の際には、セルの色により入力方法が異なります。以下の点にご注意ください</a:t>
            </a:r>
            <a:endParaRPr lang="en-US" altLang="ja-JP" sz="900" b="1" i="0" u="none" strike="noStrike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endParaRPr>
          </a:p>
          <a:p>
            <a:pPr marL="0" marR="0" indent="0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900">
                <a:latin typeface="HG丸ｺﾞｼｯｸM-PRO" pitchFamily="50" charset="-128"/>
                <a:ea typeface="HG丸ｺﾞｼｯｸM-PRO" pitchFamily="50" charset="-128"/>
              </a:rPr>
              <a:t> </a:t>
            </a:r>
            <a:r>
              <a:rPr kumimoji="1" lang="ja-JP" altLang="en-US" sz="900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１</a:t>
            </a:r>
            <a:r>
              <a:rPr kumimoji="1" lang="ja-JP" altLang="ja-JP" sz="900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　</a:t>
            </a:r>
            <a:r>
              <a:rPr kumimoji="1" lang="en-US" altLang="ja-JP" sz="900" baseline="0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  </a:t>
            </a:r>
            <a:r>
              <a:rPr kumimoji="1" lang="ja-JP" altLang="ja-JP" sz="900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曜日の入力を行ってください。</a:t>
            </a:r>
            <a:endParaRPr kumimoji="1" lang="en-US" altLang="ja-JP" sz="900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endParaRPr>
          </a:p>
          <a:p>
            <a:pPr marL="0" marR="0" indent="0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altLang="ja-JP" sz="900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 </a:t>
            </a:r>
            <a:r>
              <a:rPr kumimoji="0" lang="ja-JP" altLang="en-US" sz="900" baseline="0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２</a:t>
            </a:r>
            <a:r>
              <a:rPr lang="en-US" altLang="ja-JP" sz="900" baseline="0">
                <a:latin typeface="HG丸ｺﾞｼｯｸM-PRO" pitchFamily="50" charset="-128"/>
                <a:ea typeface="HG丸ｺﾞｼｯｸM-PRO" pitchFamily="50" charset="-128"/>
              </a:rPr>
              <a:t>     </a:t>
            </a:r>
            <a:r>
              <a:rPr lang="ja-JP" altLang="en-US" sz="900">
                <a:latin typeface="HG丸ｺﾞｼｯｸM-PRO" pitchFamily="50" charset="-128"/>
                <a:ea typeface="HG丸ｺﾞｼｯｸM-PRO" pitchFamily="50" charset="-128"/>
              </a:rPr>
              <a:t>□　</a:t>
            </a:r>
            <a:r>
              <a:rPr lang="ja-JP" altLang="en-US" sz="900" b="0" i="0" u="none" strike="noStrike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直接入力になります。（変更等が考えられる箇所です）</a:t>
            </a:r>
            <a:endParaRPr lang="en-US" altLang="ja-JP" sz="900" b="0" i="0" u="none" strike="noStrike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endParaRPr>
          </a:p>
          <a:p>
            <a:pPr marL="0" marR="0" indent="0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900">
                <a:latin typeface="HG丸ｺﾞｼｯｸM-PRO" pitchFamily="50" charset="-128"/>
                <a:ea typeface="HG丸ｺﾞｼｯｸM-PRO" pitchFamily="50" charset="-128"/>
              </a:rPr>
              <a:t> </a:t>
            </a:r>
            <a:r>
              <a:rPr lang="ja-JP" altLang="en-US" sz="900" b="0" i="0" u="none" strike="noStrike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３</a:t>
            </a:r>
            <a:r>
              <a:rPr lang="ja-JP" altLang="en-US" sz="900">
                <a:latin typeface="HG丸ｺﾞｼｯｸM-PRO" pitchFamily="50" charset="-128"/>
                <a:ea typeface="HG丸ｺﾞｼｯｸM-PRO" pitchFamily="50" charset="-128"/>
              </a:rPr>
              <a:t> </a:t>
            </a:r>
            <a:r>
              <a:rPr lang="ja-JP" altLang="en-US" sz="900" b="0" i="0" u="none" strike="noStrike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　</a:t>
            </a:r>
            <a:r>
              <a:rPr lang="ja-JP" altLang="en-US" sz="900">
                <a:latin typeface="HG丸ｺﾞｼｯｸM-PRO" pitchFamily="50" charset="-128"/>
                <a:ea typeface="HG丸ｺﾞｼｯｸM-PRO" pitchFamily="50" charset="-128"/>
              </a:rPr>
              <a:t> </a:t>
            </a:r>
            <a:r>
              <a:rPr lang="ja-JP" altLang="en-US" sz="900" b="1">
                <a:solidFill>
                  <a:srgbClr val="CCFFFF"/>
                </a:solidFill>
                <a:latin typeface="HG丸ｺﾞｼｯｸM-PRO" pitchFamily="50" charset="-128"/>
                <a:ea typeface="HG丸ｺﾞｼｯｸM-PRO" pitchFamily="50" charset="-128"/>
              </a:rPr>
              <a:t>■</a:t>
            </a:r>
            <a:r>
              <a:rPr lang="ja-JP" altLang="en-US" sz="900">
                <a:latin typeface="HG丸ｺﾞｼｯｸM-PRO" pitchFamily="50" charset="-128"/>
                <a:ea typeface="HG丸ｺﾞｼｯｸM-PRO" pitchFamily="50" charset="-128"/>
              </a:rPr>
              <a:t>　</a:t>
            </a:r>
            <a:r>
              <a:rPr lang="ja-JP" altLang="en-US" sz="900" b="0" i="0" u="none" strike="noStrike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選択式で入力します</a:t>
            </a:r>
            <a:r>
              <a:rPr lang="en-US" altLang="ja-JP" sz="9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(</a:t>
            </a:r>
            <a:r>
              <a:rPr lang="ja-JP" altLang="ja-JP" sz="9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サービス入力欄は、</a:t>
            </a:r>
            <a:r>
              <a:rPr lang="ja-JP" altLang="ja-JP" sz="900" b="0" i="0">
                <a:solidFill>
                  <a:srgbClr val="CCFFFF"/>
                </a:solidFill>
                <a:effectLst/>
                <a:latin typeface="+mn-lt"/>
                <a:ea typeface="+mn-ea"/>
                <a:cs typeface="+mn-cs"/>
              </a:rPr>
              <a:t>■</a:t>
            </a:r>
            <a:r>
              <a:rPr lang="en-US" altLang="ja-JP" sz="9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</a:t>
            </a:r>
            <a:r>
              <a:rPr lang="ja-JP" altLang="ja-JP" sz="9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月単位のサービス、</a:t>
            </a:r>
            <a:r>
              <a:rPr lang="ja-JP" altLang="ja-JP" sz="900" b="0" i="0">
                <a:solidFill>
                  <a:schemeClr val="accent4">
                    <a:lumMod val="40000"/>
                    <a:lumOff val="60000"/>
                  </a:schemeClr>
                </a:solidFill>
                <a:effectLst/>
                <a:latin typeface="+mn-lt"/>
                <a:ea typeface="+mn-ea"/>
                <a:cs typeface="+mn-cs"/>
              </a:rPr>
              <a:t>■</a:t>
            </a:r>
            <a:r>
              <a:rPr lang="en-US" altLang="ja-JP" sz="9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</a:t>
            </a:r>
            <a:r>
              <a:rPr lang="ja-JP" altLang="ja-JP" sz="9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回単位のサービス、</a:t>
            </a:r>
            <a:r>
              <a:rPr lang="ja-JP" altLang="ja-JP" sz="900" b="0" i="0">
                <a:solidFill>
                  <a:schemeClr val="accent2">
                    <a:lumMod val="20000"/>
                    <a:lumOff val="80000"/>
                  </a:schemeClr>
                </a:solidFill>
                <a:effectLst/>
                <a:latin typeface="+mn-lt"/>
                <a:ea typeface="+mn-ea"/>
                <a:cs typeface="+mn-cs"/>
              </a:rPr>
              <a:t>■</a:t>
            </a:r>
            <a:r>
              <a:rPr lang="en-US" altLang="ja-JP" sz="9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</a:t>
            </a:r>
            <a:r>
              <a:rPr lang="ja-JP" altLang="ja-JP" sz="9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月単位の加算、</a:t>
            </a:r>
            <a:r>
              <a:rPr lang="ja-JP" altLang="ja-JP" sz="900" b="0" i="0">
                <a:solidFill>
                  <a:schemeClr val="accent3">
                    <a:lumMod val="40000"/>
                    <a:lumOff val="60000"/>
                  </a:schemeClr>
                </a:solidFill>
                <a:effectLst/>
                <a:latin typeface="+mn-lt"/>
                <a:ea typeface="+mn-ea"/>
                <a:cs typeface="+mn-cs"/>
              </a:rPr>
              <a:t>■</a:t>
            </a:r>
            <a:r>
              <a:rPr lang="en-US" altLang="ja-JP" sz="9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</a:t>
            </a:r>
            <a:r>
              <a:rPr lang="ja-JP" altLang="ja-JP" sz="9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回単位の加算、</a:t>
            </a:r>
            <a:r>
              <a:rPr lang="ja-JP" altLang="ja-JP" sz="900" b="0" i="0">
                <a:solidFill>
                  <a:schemeClr val="accent6">
                    <a:lumMod val="40000"/>
                    <a:lumOff val="60000"/>
                  </a:schemeClr>
                </a:solidFill>
                <a:effectLst/>
                <a:latin typeface="+mn-lt"/>
                <a:ea typeface="+mn-ea"/>
                <a:cs typeface="+mn-cs"/>
              </a:rPr>
              <a:t>■</a:t>
            </a:r>
            <a:r>
              <a:rPr lang="ja-JP" altLang="ja-JP" sz="9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処遇改善加算</a:t>
            </a:r>
            <a:r>
              <a:rPr lang="en-US" altLang="ja-JP" sz="9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)</a:t>
            </a:r>
            <a:r>
              <a:rPr lang="ja-JP" altLang="ja-JP" sz="9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。</a:t>
            </a:r>
            <a:endParaRPr lang="en-US" altLang="ja-JP" sz="900" b="0" i="0" u="none" strike="noStrike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endParaRPr>
          </a:p>
          <a:p>
            <a:r>
              <a:rPr lang="ja-JP" altLang="en-US" sz="900">
                <a:latin typeface="HG丸ｺﾞｼｯｸM-PRO" pitchFamily="50" charset="-128"/>
                <a:ea typeface="HG丸ｺﾞｼｯｸM-PRO" pitchFamily="50" charset="-128"/>
              </a:rPr>
              <a:t> </a:t>
            </a:r>
            <a:r>
              <a:rPr lang="ja-JP" altLang="en-US" sz="900" b="0" i="0" u="none" strike="noStrike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４　</a:t>
            </a:r>
            <a:r>
              <a:rPr lang="ja-JP" altLang="en-US" sz="900">
                <a:latin typeface="HG丸ｺﾞｼｯｸM-PRO" pitchFamily="50" charset="-128"/>
                <a:ea typeface="HG丸ｺﾞｼｯｸM-PRO" pitchFamily="50" charset="-128"/>
              </a:rPr>
              <a:t> </a:t>
            </a:r>
            <a:r>
              <a:rPr lang="ja-JP" altLang="en-US" sz="900" baseline="0">
                <a:latin typeface="HG丸ｺﾞｼｯｸM-PRO" pitchFamily="50" charset="-128"/>
                <a:ea typeface="HG丸ｺﾞｼｯｸM-PRO" pitchFamily="50" charset="-128"/>
              </a:rPr>
              <a:t> </a:t>
            </a:r>
            <a:r>
              <a:rPr lang="ja-JP" altLang="en-US" sz="900" baseline="0">
                <a:solidFill>
                  <a:srgbClr val="FFFFCC"/>
                </a:solidFill>
                <a:latin typeface="HG丸ｺﾞｼｯｸM-PRO" pitchFamily="50" charset="-128"/>
                <a:ea typeface="HG丸ｺﾞｼｯｸM-PRO" pitchFamily="50" charset="-128"/>
              </a:rPr>
              <a:t>■</a:t>
            </a:r>
            <a:r>
              <a:rPr lang="ja-JP" altLang="en-US" sz="900">
                <a:latin typeface="HG丸ｺﾞｼｯｸM-PRO" pitchFamily="50" charset="-128"/>
                <a:ea typeface="HG丸ｺﾞｼｯｸM-PRO" pitchFamily="50" charset="-128"/>
              </a:rPr>
              <a:t>　</a:t>
            </a:r>
            <a:r>
              <a:rPr lang="ja-JP" altLang="en-US" sz="900" b="0" i="0" u="none" strike="noStrike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自動的に内容と数字が入ります</a:t>
            </a:r>
            <a:r>
              <a:rPr lang="ja-JP" altLang="en-US" sz="900">
                <a:latin typeface="HG丸ｺﾞｼｯｸM-PRO" pitchFamily="50" charset="-128"/>
                <a:ea typeface="HG丸ｺﾞｼｯｸM-PRO" pitchFamily="50" charset="-128"/>
              </a:rPr>
              <a:t> </a:t>
            </a:r>
            <a:r>
              <a:rPr lang="ja-JP" altLang="en-US" sz="900" b="0" i="0" u="none" strike="noStrike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。</a:t>
            </a:r>
            <a:endParaRPr lang="en-US" altLang="ja-JP" sz="900" b="0" i="0" u="none" strike="noStrike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endParaRP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900" b="0" i="0" u="none" strike="noStrike" baseline="0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 </a:t>
            </a:r>
            <a:r>
              <a:rPr lang="ja-JP" altLang="en-US" sz="900" b="0" i="0" u="none" strike="noStrike" baseline="0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５</a:t>
            </a:r>
            <a:r>
              <a:rPr lang="ja-JP" altLang="en-US" sz="900" b="0" i="0" u="none" strike="noStrike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     サービス提供状況・内容をご記入ください。</a:t>
            </a:r>
            <a:endParaRPr lang="en-US" altLang="ja-JP" sz="900" b="0" i="0" u="none" strike="noStrike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endParaRP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ja-JP" sz="900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 </a:t>
            </a:r>
            <a:r>
              <a:rPr lang="ja-JP" altLang="en-US" sz="900" b="0" i="0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６</a:t>
            </a:r>
            <a:r>
              <a:rPr lang="ja-JP" altLang="ja-JP" sz="900" b="0" i="0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　</a:t>
            </a:r>
            <a:r>
              <a:rPr lang="ja-JP" altLang="ja-JP" sz="900" b="0" i="0" baseline="0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 </a:t>
            </a:r>
            <a:r>
              <a:rPr lang="ja-JP" altLang="ja-JP" sz="900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 </a:t>
            </a:r>
            <a:r>
              <a:rPr lang="ja-JP" altLang="ja-JP" sz="900" b="0" i="0" u="dbl">
                <a:solidFill>
                  <a:schemeClr val="dk1"/>
                </a:solidFill>
                <a:latin typeface="HG丸ｺﾞｼｯｸM-PRO" pitchFamily="50" charset="-128"/>
                <a:ea typeface="HG丸ｺﾞｼｯｸM-PRO" pitchFamily="50" charset="-128"/>
                <a:cs typeface="+mn-cs"/>
              </a:rPr>
              <a:t>日割りの場合、サービス提供実績報告書（直接入力）をご使用ください。</a:t>
            </a:r>
            <a:endParaRPr lang="en-US" altLang="ja-JP" sz="900" b="0" i="0" u="dbl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endParaRPr>
          </a:p>
          <a:p>
            <a:pPr>
              <a:lnSpc>
                <a:spcPts val="1300"/>
              </a:lnSpc>
            </a:pPr>
            <a:endParaRPr lang="en-US" altLang="ja-JP" sz="1100" u="none"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4" name="WordArt 8"/>
          <xdr:cNvSpPr>
            <a:spLocks noChangeArrowheads="1" noChangeShapeType="1" noTextEdit="1"/>
          </xdr:cNvSpPr>
        </xdr:nvSpPr>
        <xdr:spPr bwMode="auto">
          <a:xfrm>
            <a:off x="610886" y="-5209390"/>
            <a:ext cx="3136471" cy="338370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36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FF0000"/>
                </a:solidFill>
                <a:effectLst/>
                <a:latin typeface="ＭＳ Ｐゴシック"/>
                <a:ea typeface="ＭＳ Ｐゴシック"/>
              </a:rPr>
              <a:t>入力方法および注意点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219075</xdr:colOff>
      <xdr:row>11</xdr:row>
      <xdr:rowOff>76200</xdr:rowOff>
    </xdr:from>
    <xdr:to>
      <xdr:col>50</xdr:col>
      <xdr:colOff>828675</xdr:colOff>
      <xdr:row>12</xdr:row>
      <xdr:rowOff>27517</xdr:rowOff>
    </xdr:to>
    <xdr:sp macro="" textlink="">
      <xdr:nvSpPr>
        <xdr:cNvPr id="2" name="角丸四角形吹き出し 1"/>
        <xdr:cNvSpPr/>
      </xdr:nvSpPr>
      <xdr:spPr bwMode="auto">
        <a:xfrm>
          <a:off x="10563225" y="2447925"/>
          <a:ext cx="866775" cy="294217"/>
        </a:xfrm>
        <a:prstGeom prst="wedgeRoundRectCallout">
          <a:avLst>
            <a:gd name="adj1" fmla="val -10932"/>
            <a:gd name="adj2" fmla="val 87500"/>
            <a:gd name="adj3" fmla="val 1666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定額報酬</a:t>
          </a:r>
        </a:p>
      </xdr:txBody>
    </xdr:sp>
    <xdr:clientData/>
  </xdr:twoCellAnchor>
  <xdr:twoCellAnchor>
    <xdr:from>
      <xdr:col>48</xdr:col>
      <xdr:colOff>219075</xdr:colOff>
      <xdr:row>14</xdr:row>
      <xdr:rowOff>153458</xdr:rowOff>
    </xdr:from>
    <xdr:to>
      <xdr:col>50</xdr:col>
      <xdr:colOff>1104900</xdr:colOff>
      <xdr:row>16</xdr:row>
      <xdr:rowOff>37041</xdr:rowOff>
    </xdr:to>
    <xdr:sp macro="" textlink="">
      <xdr:nvSpPr>
        <xdr:cNvPr id="3" name="角丸四角形吹き出し 2"/>
        <xdr:cNvSpPr/>
      </xdr:nvSpPr>
      <xdr:spPr bwMode="auto">
        <a:xfrm>
          <a:off x="10563225" y="3325283"/>
          <a:ext cx="1143000" cy="283633"/>
        </a:xfrm>
        <a:prstGeom prst="wedgeRoundRectCallout">
          <a:avLst>
            <a:gd name="adj1" fmla="val -10932"/>
            <a:gd name="adj2" fmla="val 113426"/>
            <a:gd name="adj3" fmla="val 1666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100"/>
            <a:t>1</a:t>
          </a:r>
          <a:r>
            <a:rPr kumimoji="1" lang="ja-JP" altLang="en-US" sz="1100"/>
            <a:t>回あたりの報酬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K1574"/>
  <sheetViews>
    <sheetView topLeftCell="A31" zoomScale="115" zoomScaleNormal="115" workbookViewId="0">
      <selection activeCell="AH46" sqref="AH46:AH47"/>
    </sheetView>
  </sheetViews>
  <sheetFormatPr defaultColWidth="3" defaultRowHeight="13.5"/>
  <cols>
    <col min="1" max="3" width="3" style="1" customWidth="1"/>
    <col min="4" max="9" width="3.5703125" style="1" customWidth="1"/>
    <col min="10" max="41" width="3" style="1" customWidth="1"/>
    <col min="42" max="42" width="2.42578125" style="1" customWidth="1"/>
    <col min="43" max="45" width="3" style="1" customWidth="1"/>
    <col min="46" max="46" width="1.7109375" style="1" customWidth="1"/>
    <col min="47" max="47" width="4.28515625" style="1" customWidth="1"/>
    <col min="48" max="49" width="3" style="1" customWidth="1"/>
    <col min="50" max="50" width="4.28515625" style="1" customWidth="1"/>
    <col min="51" max="51" width="0.42578125" style="1" hidden="1" customWidth="1"/>
    <col min="52" max="52" width="35.42578125" bestFit="1" customWidth="1"/>
    <col min="53" max="54" width="9" customWidth="1"/>
    <col min="55" max="55" width="3" style="1"/>
    <col min="56" max="56" width="8.42578125" style="1" customWidth="1"/>
    <col min="57" max="57" width="10" style="1" customWidth="1"/>
    <col min="58" max="58" width="3" style="1"/>
    <col min="59" max="59" width="8.42578125" style="1" customWidth="1"/>
    <col min="60" max="62" width="3" style="1"/>
    <col min="63" max="63" width="8.5703125" style="1" customWidth="1"/>
    <col min="64" max="16384" width="3" style="1"/>
  </cols>
  <sheetData>
    <row r="1" spans="52:54" ht="12">
      <c r="AZ1" s="1"/>
      <c r="BA1" s="1"/>
      <c r="BB1" s="1"/>
    </row>
    <row r="2" spans="52:54" ht="12">
      <c r="AZ2" s="1"/>
      <c r="BA2" s="1"/>
      <c r="BB2" s="1"/>
    </row>
    <row r="3" spans="52:54" ht="12">
      <c r="AZ3" s="1"/>
      <c r="BA3" s="1"/>
      <c r="BB3" s="1"/>
    </row>
    <row r="4" spans="52:54" ht="12">
      <c r="AZ4" s="1"/>
      <c r="BA4" s="1"/>
      <c r="BB4" s="1"/>
    </row>
    <row r="5" spans="52:54" ht="12">
      <c r="AZ5" s="1"/>
      <c r="BA5" s="1"/>
      <c r="BB5" s="1"/>
    </row>
    <row r="6" spans="52:54" ht="12">
      <c r="AZ6" s="1"/>
      <c r="BA6" s="1"/>
      <c r="BB6" s="1"/>
    </row>
    <row r="7" spans="52:54" ht="12">
      <c r="AZ7" s="1"/>
      <c r="BA7" s="1"/>
      <c r="BB7" s="1"/>
    </row>
    <row r="8" spans="52:54" ht="12">
      <c r="AZ8" s="1"/>
      <c r="BA8" s="1"/>
      <c r="BB8" s="1"/>
    </row>
    <row r="9" spans="52:54" ht="12">
      <c r="AZ9" s="1"/>
      <c r="BA9" s="1"/>
      <c r="BB9" s="1"/>
    </row>
    <row r="10" spans="52:54" ht="12">
      <c r="AZ10" s="1"/>
      <c r="BA10" s="1"/>
      <c r="BB10" s="1"/>
    </row>
    <row r="11" spans="52:54" ht="12">
      <c r="AZ11" s="1"/>
      <c r="BA11" s="1"/>
      <c r="BB11" s="1"/>
    </row>
    <row r="12" spans="52:54" ht="12">
      <c r="AZ12" s="1"/>
      <c r="BA12" s="1"/>
      <c r="BB12" s="1"/>
    </row>
    <row r="13" spans="52:54" ht="12">
      <c r="AZ13" s="1"/>
      <c r="BA13" s="1"/>
      <c r="BB13" s="1"/>
    </row>
    <row r="14" spans="52:54" ht="12">
      <c r="AZ14" s="1"/>
      <c r="BA14" s="1"/>
      <c r="BB14" s="1"/>
    </row>
    <row r="15" spans="52:54" ht="12">
      <c r="AZ15" s="1"/>
      <c r="BA15" s="1"/>
      <c r="BB15" s="1"/>
    </row>
    <row r="16" spans="52:54" ht="12">
      <c r="AZ16" s="1"/>
      <c r="BA16" s="1"/>
      <c r="BB16" s="1"/>
    </row>
    <row r="17" spans="1:59" ht="12">
      <c r="AZ17" s="1"/>
      <c r="BA17" s="1"/>
      <c r="BB17" s="1"/>
    </row>
    <row r="18" spans="1:59" ht="12">
      <c r="AZ18" s="1"/>
      <c r="BA18" s="1"/>
      <c r="BB18" s="1"/>
    </row>
    <row r="19" spans="1:59" ht="12">
      <c r="AZ19" s="1"/>
      <c r="BA19" s="1"/>
      <c r="BB19" s="1"/>
    </row>
    <row r="20" spans="1:59" ht="12">
      <c r="AZ20" s="1"/>
      <c r="BA20" s="1"/>
      <c r="BB20" s="1"/>
    </row>
    <row r="21" spans="1:59" ht="12">
      <c r="AZ21" s="1"/>
      <c r="BA21" s="1"/>
      <c r="BB21" s="1"/>
    </row>
    <row r="22" spans="1:59" ht="12">
      <c r="AZ22" s="1"/>
      <c r="BA22" s="1"/>
      <c r="BB22" s="1"/>
    </row>
    <row r="23" spans="1:59" ht="7.5" customHeight="1"/>
    <row r="24" spans="1:59" ht="9.75" customHeight="1">
      <c r="A24" s="213" t="s">
        <v>6</v>
      </c>
      <c r="B24" s="214"/>
      <c r="C24" s="214"/>
      <c r="D24" s="214"/>
      <c r="E24" s="215"/>
      <c r="F24" s="6"/>
      <c r="G24" s="6"/>
      <c r="H24" s="6"/>
      <c r="I24" s="235" t="s">
        <v>1</v>
      </c>
      <c r="J24" s="235"/>
      <c r="K24" s="236">
        <v>27</v>
      </c>
      <c r="L24" s="212" t="s">
        <v>2</v>
      </c>
      <c r="M24" s="236">
        <v>4</v>
      </c>
      <c r="N24" s="212" t="s">
        <v>0</v>
      </c>
      <c r="O24" s="212" t="s">
        <v>3</v>
      </c>
      <c r="P24" s="212" t="s">
        <v>112</v>
      </c>
      <c r="Q24" s="212"/>
      <c r="R24" s="212"/>
      <c r="S24" s="212"/>
      <c r="T24" s="212"/>
      <c r="U24" s="212"/>
      <c r="V24" s="212"/>
      <c r="W24" s="212"/>
      <c r="X24" s="212"/>
      <c r="Y24" s="212"/>
      <c r="Z24" s="212"/>
      <c r="AA24" s="212"/>
      <c r="AB24" s="212"/>
      <c r="AC24" s="212"/>
      <c r="AD24" s="212"/>
      <c r="AE24" s="212"/>
      <c r="AF24" s="212"/>
      <c r="AG24" s="212"/>
      <c r="AH24" s="212"/>
      <c r="AI24" s="212"/>
      <c r="AJ24" s="27"/>
      <c r="AK24" s="27"/>
      <c r="AL24" s="27"/>
      <c r="AM24" s="27"/>
      <c r="AN24" s="243" t="s">
        <v>14</v>
      </c>
      <c r="AO24" s="243"/>
      <c r="AP24" s="243"/>
      <c r="AQ24" s="6"/>
      <c r="AR24" s="6"/>
      <c r="AS24" s="6"/>
      <c r="AT24" s="6"/>
      <c r="AU24" s="6"/>
    </row>
    <row r="25" spans="1:59" ht="9.75" customHeight="1">
      <c r="A25" s="216"/>
      <c r="B25" s="217"/>
      <c r="C25" s="217"/>
      <c r="D25" s="217"/>
      <c r="E25" s="218"/>
      <c r="F25" s="6"/>
      <c r="G25" s="6"/>
      <c r="H25" s="6"/>
      <c r="I25" s="235"/>
      <c r="J25" s="235"/>
      <c r="K25" s="236"/>
      <c r="L25" s="212"/>
      <c r="M25" s="236"/>
      <c r="N25" s="212"/>
      <c r="O25" s="212"/>
      <c r="P25" s="212"/>
      <c r="Q25" s="212"/>
      <c r="R25" s="212"/>
      <c r="S25" s="212"/>
      <c r="T25" s="212"/>
      <c r="U25" s="212"/>
      <c r="V25" s="212"/>
      <c r="W25" s="212"/>
      <c r="X25" s="212"/>
      <c r="Y25" s="212"/>
      <c r="Z25" s="212"/>
      <c r="AA25" s="212"/>
      <c r="AB25" s="212"/>
      <c r="AC25" s="212"/>
      <c r="AD25" s="212"/>
      <c r="AE25" s="212"/>
      <c r="AF25" s="212"/>
      <c r="AG25" s="212"/>
      <c r="AH25" s="212"/>
      <c r="AI25" s="212"/>
      <c r="AJ25" s="27"/>
      <c r="AK25" s="27"/>
      <c r="AL25" s="27"/>
      <c r="AM25" s="27"/>
      <c r="AN25" s="243"/>
      <c r="AO25" s="243"/>
      <c r="AP25" s="243"/>
      <c r="AQ25" s="6"/>
      <c r="AR25" s="6"/>
      <c r="AS25" s="6"/>
      <c r="AT25" s="6"/>
      <c r="AU25" s="6"/>
    </row>
    <row r="26" spans="1:59" ht="11.2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59" customFormat="1" ht="18" customHeight="1">
      <c r="A27" s="205" t="s">
        <v>12</v>
      </c>
      <c r="B27" s="244"/>
      <c r="C27" s="245"/>
      <c r="D27" s="249"/>
      <c r="E27" s="185"/>
      <c r="F27" s="185"/>
      <c r="G27" s="185"/>
      <c r="H27" s="185"/>
      <c r="I27" s="185"/>
      <c r="J27" s="185"/>
      <c r="K27" s="185"/>
      <c r="L27" s="185"/>
      <c r="M27" s="193"/>
      <c r="N27" s="195" t="s">
        <v>15</v>
      </c>
      <c r="O27" s="196"/>
      <c r="P27" s="196"/>
      <c r="Q27" s="197"/>
      <c r="R27" s="237"/>
      <c r="S27" s="238"/>
      <c r="T27" s="238"/>
      <c r="U27" s="238"/>
      <c r="V27" s="238"/>
      <c r="W27" s="238"/>
      <c r="X27" s="238"/>
      <c r="Y27" s="239"/>
      <c r="Z27" s="205" t="s">
        <v>7</v>
      </c>
      <c r="AA27" s="196"/>
      <c r="AB27" s="196"/>
      <c r="AC27" s="196"/>
      <c r="AD27" s="187" t="s">
        <v>16</v>
      </c>
      <c r="AE27" s="189">
        <v>28</v>
      </c>
      <c r="AF27" s="191" t="s">
        <v>17</v>
      </c>
      <c r="AG27" s="189">
        <v>3</v>
      </c>
      <c r="AH27" s="191" t="s">
        <v>18</v>
      </c>
      <c r="AI27" s="201">
        <v>1</v>
      </c>
      <c r="AJ27" s="203" t="s">
        <v>19</v>
      </c>
      <c r="AK27" s="205" t="s">
        <v>20</v>
      </c>
      <c r="AL27" s="196"/>
      <c r="AM27" s="196"/>
      <c r="AN27" s="196"/>
      <c r="AO27" s="206"/>
      <c r="AP27" s="207"/>
      <c r="AQ27" s="207"/>
      <c r="AR27" s="207"/>
      <c r="AS27" s="207"/>
      <c r="AT27" s="207"/>
      <c r="AU27" s="208"/>
    </row>
    <row r="28" spans="1:59" customFormat="1" ht="18.75" customHeight="1">
      <c r="A28" s="246"/>
      <c r="B28" s="247"/>
      <c r="C28" s="248"/>
      <c r="D28" s="250"/>
      <c r="E28" s="186"/>
      <c r="F28" s="186"/>
      <c r="G28" s="186"/>
      <c r="H28" s="186"/>
      <c r="I28" s="186"/>
      <c r="J28" s="186"/>
      <c r="K28" s="186"/>
      <c r="L28" s="186"/>
      <c r="M28" s="194"/>
      <c r="N28" s="198"/>
      <c r="O28" s="199"/>
      <c r="P28" s="199"/>
      <c r="Q28" s="200"/>
      <c r="R28" s="240"/>
      <c r="S28" s="241"/>
      <c r="T28" s="241"/>
      <c r="U28" s="241"/>
      <c r="V28" s="241"/>
      <c r="W28" s="241"/>
      <c r="X28" s="241"/>
      <c r="Y28" s="242"/>
      <c r="Z28" s="198"/>
      <c r="AA28" s="199"/>
      <c r="AB28" s="199"/>
      <c r="AC28" s="199"/>
      <c r="AD28" s="188"/>
      <c r="AE28" s="190"/>
      <c r="AF28" s="192"/>
      <c r="AG28" s="190"/>
      <c r="AH28" s="192"/>
      <c r="AI28" s="202"/>
      <c r="AJ28" s="204"/>
      <c r="AK28" s="198"/>
      <c r="AL28" s="199"/>
      <c r="AM28" s="199"/>
      <c r="AN28" s="199"/>
      <c r="AO28" s="209"/>
      <c r="AP28" s="210"/>
      <c r="AQ28" s="210"/>
      <c r="AR28" s="210"/>
      <c r="AS28" s="210"/>
      <c r="AT28" s="210"/>
      <c r="AU28" s="211"/>
    </row>
    <row r="29" spans="1:59" customFormat="1" ht="36" customHeight="1">
      <c r="A29" s="219" t="s">
        <v>21</v>
      </c>
      <c r="B29" s="220"/>
      <c r="C29" s="221"/>
      <c r="D29" s="7"/>
      <c r="E29" s="8"/>
      <c r="F29" s="8"/>
      <c r="G29" s="8"/>
      <c r="H29" s="8"/>
      <c r="I29" s="8"/>
      <c r="J29" s="8"/>
      <c r="K29" s="8"/>
      <c r="L29" s="8"/>
      <c r="M29" s="9"/>
      <c r="N29" s="222" t="s">
        <v>22</v>
      </c>
      <c r="O29" s="223"/>
      <c r="P29" s="223"/>
      <c r="Q29" s="224"/>
      <c r="R29" s="225" t="s">
        <v>27</v>
      </c>
      <c r="S29" s="226"/>
      <c r="T29" s="226"/>
      <c r="U29" s="226"/>
      <c r="V29" s="226"/>
      <c r="W29" s="226"/>
      <c r="X29" s="226"/>
      <c r="Y29" s="227"/>
      <c r="Z29" s="228" t="s">
        <v>23</v>
      </c>
      <c r="AA29" s="229"/>
      <c r="AB29" s="229"/>
      <c r="AC29" s="230"/>
      <c r="AD29" s="231"/>
      <c r="AE29" s="232"/>
      <c r="AF29" s="232"/>
      <c r="AG29" s="232"/>
      <c r="AH29" s="232"/>
      <c r="AI29" s="232"/>
      <c r="AJ29" s="232"/>
      <c r="AK29" s="233"/>
      <c r="AL29" s="233"/>
      <c r="AM29" s="233"/>
      <c r="AN29" s="234"/>
      <c r="AO29" s="10"/>
      <c r="AP29" s="10"/>
      <c r="AQ29" s="10"/>
      <c r="AR29" s="10"/>
      <c r="AS29" s="10"/>
      <c r="AT29" s="10"/>
      <c r="AU29" s="10"/>
    </row>
    <row r="30" spans="1:59" customFormat="1" ht="35.25" customHeight="1">
      <c r="A30" s="219" t="s">
        <v>24</v>
      </c>
      <c r="B30" s="220"/>
      <c r="C30" s="221"/>
      <c r="D30" s="251"/>
      <c r="E30" s="252"/>
      <c r="F30" s="252"/>
      <c r="G30" s="252"/>
      <c r="H30" s="252"/>
      <c r="I30" s="253"/>
      <c r="J30" s="253"/>
      <c r="K30" s="253"/>
      <c r="L30" s="253"/>
      <c r="M30" s="254"/>
      <c r="N30" s="219" t="s">
        <v>25</v>
      </c>
      <c r="O30" s="220"/>
      <c r="P30" s="220"/>
      <c r="Q30" s="221"/>
      <c r="R30" s="255">
        <f>VLOOKUP(R29,BD31:BE34,2,FALSE)</f>
        <v>50030</v>
      </c>
      <c r="S30" s="256"/>
      <c r="T30" s="256"/>
      <c r="U30" s="256"/>
      <c r="V30" s="256"/>
      <c r="W30" s="256"/>
      <c r="X30" s="256"/>
      <c r="Y30" s="257"/>
      <c r="Z30" s="258" t="s">
        <v>26</v>
      </c>
      <c r="AA30" s="259"/>
      <c r="AB30" s="259"/>
      <c r="AC30" s="260"/>
      <c r="AD30" s="251"/>
      <c r="AE30" s="252"/>
      <c r="AF30" s="252"/>
      <c r="AG30" s="252"/>
      <c r="AH30" s="252"/>
      <c r="AI30" s="252"/>
      <c r="AJ30" s="252"/>
      <c r="AK30" s="252"/>
      <c r="AL30" s="252"/>
      <c r="AM30" s="252"/>
      <c r="AN30" s="261"/>
      <c r="AO30" s="10"/>
      <c r="AP30" s="10"/>
      <c r="AQ30" s="10"/>
      <c r="AR30" s="10"/>
      <c r="AS30" s="10"/>
      <c r="AT30" s="10"/>
      <c r="AU30" s="10"/>
      <c r="AZ30" s="29" t="s">
        <v>8</v>
      </c>
      <c r="BA30" s="30" t="s">
        <v>38</v>
      </c>
      <c r="BB30" s="31" t="s">
        <v>39</v>
      </c>
      <c r="BD30" s="4" t="s">
        <v>40</v>
      </c>
      <c r="BE30" s="25" t="s">
        <v>25</v>
      </c>
      <c r="BG30" s="4" t="s">
        <v>42</v>
      </c>
    </row>
    <row r="31" spans="1:59" ht="16.5" customHeight="1" thickBo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Z31" s="32"/>
      <c r="BA31" s="32"/>
      <c r="BB31" s="32"/>
      <c r="BC31" s="28"/>
      <c r="BD31" s="24"/>
      <c r="BE31" s="24"/>
      <c r="BG31" s="4"/>
    </row>
    <row r="32" spans="1:59" ht="18" customHeight="1" thickBot="1">
      <c r="A32" s="262" t="s">
        <v>36</v>
      </c>
      <c r="B32" s="263"/>
      <c r="C32" s="264"/>
      <c r="D32" s="267" t="s">
        <v>8</v>
      </c>
      <c r="E32" s="267"/>
      <c r="F32" s="267"/>
      <c r="G32" s="267"/>
      <c r="H32" s="267"/>
      <c r="I32" s="11" t="s">
        <v>4</v>
      </c>
      <c r="J32" s="12">
        <v>1</v>
      </c>
      <c r="K32" s="13">
        <v>2</v>
      </c>
      <c r="L32" s="13">
        <v>3</v>
      </c>
      <c r="M32" s="13">
        <v>4</v>
      </c>
      <c r="N32" s="13">
        <v>5</v>
      </c>
      <c r="O32" s="13">
        <v>6</v>
      </c>
      <c r="P32" s="13">
        <v>7</v>
      </c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  <c r="X32" s="13">
        <v>15</v>
      </c>
      <c r="Y32" s="13">
        <v>16</v>
      </c>
      <c r="Z32" s="13">
        <v>17</v>
      </c>
      <c r="AA32" s="13">
        <v>18</v>
      </c>
      <c r="AB32" s="13">
        <v>19</v>
      </c>
      <c r="AC32" s="13">
        <v>20</v>
      </c>
      <c r="AD32" s="13">
        <v>21</v>
      </c>
      <c r="AE32" s="13">
        <v>22</v>
      </c>
      <c r="AF32" s="13">
        <v>23</v>
      </c>
      <c r="AG32" s="13">
        <v>24</v>
      </c>
      <c r="AH32" s="13">
        <v>25</v>
      </c>
      <c r="AI32" s="13">
        <v>26</v>
      </c>
      <c r="AJ32" s="13">
        <v>27</v>
      </c>
      <c r="AK32" s="13">
        <v>28</v>
      </c>
      <c r="AL32" s="13">
        <v>29</v>
      </c>
      <c r="AM32" s="13">
        <v>30</v>
      </c>
      <c r="AN32" s="14">
        <v>31</v>
      </c>
      <c r="AO32" s="269" t="s">
        <v>9</v>
      </c>
      <c r="AP32" s="270"/>
      <c r="AQ32" s="6"/>
      <c r="AR32" s="6"/>
      <c r="AS32" s="6"/>
      <c r="AT32" s="6"/>
      <c r="AU32" s="6"/>
      <c r="AY32" s="1" t="s">
        <v>27</v>
      </c>
      <c r="AZ32" s="40" t="s">
        <v>43</v>
      </c>
      <c r="BA32" s="40">
        <v>0</v>
      </c>
      <c r="BB32" s="40">
        <v>0</v>
      </c>
      <c r="BC32" s="28"/>
      <c r="BD32" s="24" t="s">
        <v>95</v>
      </c>
      <c r="BE32" s="24">
        <v>50030</v>
      </c>
      <c r="BG32" s="26">
        <v>0</v>
      </c>
    </row>
    <row r="33" spans="1:63" ht="18" customHeight="1">
      <c r="A33" s="265"/>
      <c r="B33" s="243"/>
      <c r="C33" s="266"/>
      <c r="D33" s="268"/>
      <c r="E33" s="268"/>
      <c r="F33" s="268"/>
      <c r="G33" s="268"/>
      <c r="H33" s="268"/>
      <c r="I33" s="15" t="s">
        <v>10</v>
      </c>
      <c r="J33" s="60" t="s">
        <v>101</v>
      </c>
      <c r="K33" s="61" t="s">
        <v>102</v>
      </c>
      <c r="L33" s="61" t="s">
        <v>103</v>
      </c>
      <c r="M33" s="61" t="s">
        <v>104</v>
      </c>
      <c r="N33" s="61" t="s">
        <v>105</v>
      </c>
      <c r="O33" s="61" t="s">
        <v>106</v>
      </c>
      <c r="P33" s="61" t="s">
        <v>107</v>
      </c>
      <c r="Q33" s="61" t="s">
        <v>108</v>
      </c>
      <c r="R33" s="61" t="s">
        <v>109</v>
      </c>
      <c r="S33" s="61" t="s">
        <v>110</v>
      </c>
      <c r="T33" s="61" t="s">
        <v>111</v>
      </c>
      <c r="U33" s="61" t="s">
        <v>105</v>
      </c>
      <c r="V33" s="61" t="s">
        <v>106</v>
      </c>
      <c r="W33" s="61" t="s">
        <v>107</v>
      </c>
      <c r="X33" s="61" t="s">
        <v>108</v>
      </c>
      <c r="Y33" s="61" t="s">
        <v>109</v>
      </c>
      <c r="Z33" s="61" t="s">
        <v>110</v>
      </c>
      <c r="AA33" s="61" t="s">
        <v>111</v>
      </c>
      <c r="AB33" s="61" t="s">
        <v>105</v>
      </c>
      <c r="AC33" s="61" t="s">
        <v>106</v>
      </c>
      <c r="AD33" s="61" t="s">
        <v>107</v>
      </c>
      <c r="AE33" s="61" t="s">
        <v>108</v>
      </c>
      <c r="AF33" s="61" t="s">
        <v>109</v>
      </c>
      <c r="AG33" s="61" t="s">
        <v>110</v>
      </c>
      <c r="AH33" s="61" t="s">
        <v>111</v>
      </c>
      <c r="AI33" s="61" t="s">
        <v>105</v>
      </c>
      <c r="AJ33" s="61" t="s">
        <v>106</v>
      </c>
      <c r="AK33" s="61" t="s">
        <v>107</v>
      </c>
      <c r="AL33" s="61" t="s">
        <v>108</v>
      </c>
      <c r="AM33" s="61" t="s">
        <v>109</v>
      </c>
      <c r="AN33" s="62" t="s">
        <v>103</v>
      </c>
      <c r="AO33" s="271"/>
      <c r="AP33" s="272"/>
      <c r="AQ33" s="6"/>
      <c r="AR33" s="6"/>
      <c r="AS33" s="6"/>
      <c r="AT33" s="6"/>
      <c r="AU33" s="6"/>
      <c r="AY33" s="1" t="s">
        <v>28</v>
      </c>
      <c r="AZ33" s="49" t="s">
        <v>45</v>
      </c>
      <c r="BA33" s="55">
        <v>1111</v>
      </c>
      <c r="BB33" s="41">
        <v>1647</v>
      </c>
      <c r="BC33" s="28"/>
      <c r="BD33" s="24" t="s">
        <v>96</v>
      </c>
      <c r="BE33" s="24">
        <v>104730</v>
      </c>
      <c r="BG33" s="26">
        <v>1.0416666666666666E-2</v>
      </c>
      <c r="BK33" s="1" t="str">
        <f>"A5"&amp;BA33</f>
        <v>A51111</v>
      </c>
    </row>
    <row r="34" spans="1:63" ht="15.95" customHeight="1" thickBot="1">
      <c r="A34" s="275">
        <v>0.375</v>
      </c>
      <c r="B34" s="276"/>
      <c r="C34" s="16" t="s">
        <v>5</v>
      </c>
      <c r="D34" s="277" t="s">
        <v>45</v>
      </c>
      <c r="E34" s="277"/>
      <c r="F34" s="277"/>
      <c r="G34" s="277"/>
      <c r="H34" s="278"/>
      <c r="I34" s="281" t="s">
        <v>11</v>
      </c>
      <c r="J34" s="283"/>
      <c r="K34" s="273"/>
      <c r="L34" s="273"/>
      <c r="M34" s="273"/>
      <c r="N34" s="273"/>
      <c r="O34" s="273"/>
      <c r="P34" s="273">
        <v>1</v>
      </c>
      <c r="Q34" s="273"/>
      <c r="R34" s="273"/>
      <c r="S34" s="273"/>
      <c r="T34" s="273"/>
      <c r="U34" s="273"/>
      <c r="V34" s="273"/>
      <c r="W34" s="273">
        <v>1</v>
      </c>
      <c r="X34" s="273"/>
      <c r="Y34" s="273"/>
      <c r="Z34" s="273"/>
      <c r="AA34" s="273"/>
      <c r="AB34" s="273"/>
      <c r="AC34" s="273"/>
      <c r="AD34" s="273">
        <v>1</v>
      </c>
      <c r="AE34" s="273"/>
      <c r="AF34" s="273"/>
      <c r="AG34" s="273"/>
      <c r="AH34" s="273"/>
      <c r="AI34" s="273"/>
      <c r="AJ34" s="273"/>
      <c r="AK34" s="273"/>
      <c r="AL34" s="273"/>
      <c r="AM34" s="273"/>
      <c r="AN34" s="273"/>
      <c r="AO34" s="286">
        <f>SUM(J34:AN35)</f>
        <v>3</v>
      </c>
      <c r="AP34" s="287"/>
      <c r="AQ34" s="6"/>
      <c r="AR34" s="6"/>
      <c r="AS34" s="6"/>
      <c r="AT34" s="6"/>
      <c r="AU34" s="6"/>
      <c r="AY34" s="1" t="s">
        <v>29</v>
      </c>
      <c r="AZ34" s="48" t="s">
        <v>46</v>
      </c>
      <c r="BA34" s="56">
        <v>1121</v>
      </c>
      <c r="BB34" s="42">
        <v>3377</v>
      </c>
      <c r="BC34" s="28"/>
      <c r="BD34" s="24" t="s">
        <v>27</v>
      </c>
      <c r="BE34" s="24">
        <v>50030</v>
      </c>
      <c r="BG34" s="26">
        <v>2.0833333333333301E-2</v>
      </c>
      <c r="BK34" s="1" t="str">
        <f>"A5"&amp;BA34</f>
        <v>A51121</v>
      </c>
    </row>
    <row r="35" spans="1:63" ht="15.95" customHeight="1">
      <c r="A35" s="17"/>
      <c r="B35" s="290">
        <v>0.64583333333333304</v>
      </c>
      <c r="C35" s="291"/>
      <c r="D35" s="279"/>
      <c r="E35" s="279"/>
      <c r="F35" s="279"/>
      <c r="G35" s="279"/>
      <c r="H35" s="280"/>
      <c r="I35" s="282"/>
      <c r="J35" s="284"/>
      <c r="K35" s="274"/>
      <c r="L35" s="274"/>
      <c r="M35" s="274"/>
      <c r="N35" s="274"/>
      <c r="O35" s="274"/>
      <c r="P35" s="274"/>
      <c r="Q35" s="274"/>
      <c r="R35" s="274"/>
      <c r="S35" s="274"/>
      <c r="T35" s="274"/>
      <c r="U35" s="274"/>
      <c r="V35" s="274"/>
      <c r="W35" s="274"/>
      <c r="X35" s="274"/>
      <c r="Y35" s="274"/>
      <c r="Z35" s="274"/>
      <c r="AA35" s="274"/>
      <c r="AB35" s="274"/>
      <c r="AC35" s="274"/>
      <c r="AD35" s="274"/>
      <c r="AE35" s="274"/>
      <c r="AF35" s="274"/>
      <c r="AG35" s="274"/>
      <c r="AH35" s="274"/>
      <c r="AI35" s="274"/>
      <c r="AJ35" s="274"/>
      <c r="AK35" s="274"/>
      <c r="AL35" s="274"/>
      <c r="AM35" s="274"/>
      <c r="AN35" s="285"/>
      <c r="AO35" s="288"/>
      <c r="AP35" s="289"/>
      <c r="AQ35" s="6"/>
      <c r="AR35" s="6"/>
      <c r="AS35" s="6"/>
      <c r="AT35" s="6"/>
      <c r="AU35" s="6"/>
      <c r="AZ35" s="43"/>
      <c r="BA35" s="44"/>
      <c r="BB35" s="45"/>
      <c r="BC35" s="28"/>
      <c r="BD35" s="24" t="s">
        <v>28</v>
      </c>
      <c r="BE35" s="24">
        <v>104730</v>
      </c>
      <c r="BG35" s="26">
        <v>3.125E-2</v>
      </c>
    </row>
    <row r="36" spans="1:63" ht="15.95" customHeight="1">
      <c r="A36" s="275">
        <v>0.39583333333333298</v>
      </c>
      <c r="B36" s="276"/>
      <c r="C36" s="16" t="s">
        <v>5</v>
      </c>
      <c r="D36" s="277" t="s">
        <v>43</v>
      </c>
      <c r="E36" s="277"/>
      <c r="F36" s="277"/>
      <c r="G36" s="277"/>
      <c r="H36" s="278"/>
      <c r="I36" s="281" t="s">
        <v>11</v>
      </c>
      <c r="J36" s="283"/>
      <c r="K36" s="273"/>
      <c r="L36" s="273"/>
      <c r="M36" s="273"/>
      <c r="N36" s="273"/>
      <c r="O36" s="273"/>
      <c r="P36" s="273"/>
      <c r="Q36" s="273"/>
      <c r="R36" s="273"/>
      <c r="S36" s="273"/>
      <c r="T36" s="273"/>
      <c r="U36" s="273"/>
      <c r="V36" s="273"/>
      <c r="W36" s="273"/>
      <c r="X36" s="273"/>
      <c r="Y36" s="273"/>
      <c r="Z36" s="273"/>
      <c r="AA36" s="273"/>
      <c r="AB36" s="273"/>
      <c r="AC36" s="273"/>
      <c r="AD36" s="273"/>
      <c r="AE36" s="273"/>
      <c r="AF36" s="273"/>
      <c r="AG36" s="273"/>
      <c r="AH36" s="273"/>
      <c r="AI36" s="273"/>
      <c r="AJ36" s="273"/>
      <c r="AK36" s="273">
        <v>1</v>
      </c>
      <c r="AL36" s="273"/>
      <c r="AM36" s="273"/>
      <c r="AN36" s="273"/>
      <c r="AO36" s="286">
        <f>SUM(J36:AN37)</f>
        <v>1</v>
      </c>
      <c r="AP36" s="292"/>
      <c r="AQ36" s="6"/>
      <c r="AR36" s="6"/>
      <c r="AS36" s="6"/>
      <c r="AT36" s="6"/>
      <c r="AU36" s="6"/>
      <c r="AZ36" s="43" t="s">
        <v>99</v>
      </c>
      <c r="BA36" s="44">
        <v>0</v>
      </c>
      <c r="BB36" s="45">
        <v>0</v>
      </c>
      <c r="BC36" s="28"/>
      <c r="BD36" s="24" t="s">
        <v>35</v>
      </c>
      <c r="BE36" s="5" t="s">
        <v>41</v>
      </c>
      <c r="BG36" s="26">
        <v>4.1666666666666699E-2</v>
      </c>
    </row>
    <row r="37" spans="1:63" ht="15.95" customHeight="1">
      <c r="A37" s="17"/>
      <c r="B37" s="290">
        <v>0.66666666666666696</v>
      </c>
      <c r="C37" s="291"/>
      <c r="D37" s="279"/>
      <c r="E37" s="279"/>
      <c r="F37" s="279"/>
      <c r="G37" s="279"/>
      <c r="H37" s="280"/>
      <c r="I37" s="282"/>
      <c r="J37" s="284"/>
      <c r="K37" s="274"/>
      <c r="L37" s="274"/>
      <c r="M37" s="274"/>
      <c r="N37" s="274"/>
      <c r="O37" s="274"/>
      <c r="P37" s="274"/>
      <c r="Q37" s="274"/>
      <c r="R37" s="274"/>
      <c r="S37" s="274"/>
      <c r="T37" s="274"/>
      <c r="U37" s="274"/>
      <c r="V37" s="274"/>
      <c r="W37" s="274"/>
      <c r="X37" s="274"/>
      <c r="Y37" s="274"/>
      <c r="Z37" s="274"/>
      <c r="AA37" s="274"/>
      <c r="AB37" s="274"/>
      <c r="AC37" s="274"/>
      <c r="AD37" s="274"/>
      <c r="AE37" s="274"/>
      <c r="AF37" s="274"/>
      <c r="AG37" s="274"/>
      <c r="AH37" s="274"/>
      <c r="AI37" s="274"/>
      <c r="AJ37" s="274"/>
      <c r="AK37" s="274"/>
      <c r="AL37" s="274"/>
      <c r="AM37" s="274"/>
      <c r="AN37" s="274"/>
      <c r="AO37" s="288"/>
      <c r="AP37" s="289"/>
      <c r="AQ37" s="6"/>
      <c r="AR37" s="6"/>
      <c r="AS37" s="6"/>
      <c r="AT37" s="6"/>
      <c r="AU37" s="6"/>
      <c r="AZ37" s="46" t="s">
        <v>47</v>
      </c>
      <c r="BA37" s="57">
        <v>1113</v>
      </c>
      <c r="BB37" s="47">
        <v>378</v>
      </c>
      <c r="BC37" s="28"/>
      <c r="BG37" s="26">
        <v>5.2083333333333301E-2</v>
      </c>
      <c r="BK37" s="1" t="str">
        <f>"A5"&amp;BA37</f>
        <v>A51113</v>
      </c>
    </row>
    <row r="38" spans="1:63" ht="15.95" customHeight="1">
      <c r="A38" s="275"/>
      <c r="B38" s="276"/>
      <c r="C38" s="16" t="s">
        <v>5</v>
      </c>
      <c r="D38" s="277"/>
      <c r="E38" s="277"/>
      <c r="F38" s="277"/>
      <c r="G38" s="277"/>
      <c r="H38" s="278"/>
      <c r="I38" s="281" t="s">
        <v>11</v>
      </c>
      <c r="J38" s="283"/>
      <c r="K38" s="273"/>
      <c r="L38" s="273"/>
      <c r="M38" s="273"/>
      <c r="N38" s="273"/>
      <c r="O38" s="273"/>
      <c r="P38" s="273"/>
      <c r="Q38" s="273"/>
      <c r="R38" s="273"/>
      <c r="S38" s="273"/>
      <c r="T38" s="273"/>
      <c r="U38" s="273"/>
      <c r="V38" s="273"/>
      <c r="W38" s="273"/>
      <c r="X38" s="273"/>
      <c r="Y38" s="273"/>
      <c r="Z38" s="273"/>
      <c r="AA38" s="273"/>
      <c r="AB38" s="273"/>
      <c r="AC38" s="273"/>
      <c r="AD38" s="273"/>
      <c r="AE38" s="273"/>
      <c r="AF38" s="273"/>
      <c r="AG38" s="273"/>
      <c r="AH38" s="273"/>
      <c r="AI38" s="273"/>
      <c r="AJ38" s="273"/>
      <c r="AK38" s="273"/>
      <c r="AL38" s="273"/>
      <c r="AM38" s="273"/>
      <c r="AN38" s="273"/>
      <c r="AO38" s="286">
        <f>SUM(J38:AN39)</f>
        <v>0</v>
      </c>
      <c r="AP38" s="287"/>
      <c r="AQ38" s="6"/>
      <c r="AR38" s="6"/>
      <c r="AS38" s="6"/>
      <c r="AT38" s="6"/>
      <c r="AU38" s="6"/>
      <c r="AZ38" s="46" t="s">
        <v>48</v>
      </c>
      <c r="BA38" s="57">
        <v>1123</v>
      </c>
      <c r="BB38" s="47">
        <v>389</v>
      </c>
      <c r="BC38" s="28"/>
      <c r="BG38" s="26">
        <v>6.25E-2</v>
      </c>
      <c r="BK38" s="1" t="str">
        <f>"A5"&amp;BA38</f>
        <v>A51123</v>
      </c>
    </row>
    <row r="39" spans="1:63" ht="15.95" customHeight="1">
      <c r="A39" s="17"/>
      <c r="B39" s="290"/>
      <c r="C39" s="291"/>
      <c r="D39" s="279"/>
      <c r="E39" s="279"/>
      <c r="F39" s="279"/>
      <c r="G39" s="279"/>
      <c r="H39" s="280"/>
      <c r="I39" s="282"/>
      <c r="J39" s="284"/>
      <c r="K39" s="274"/>
      <c r="L39" s="274"/>
      <c r="M39" s="274"/>
      <c r="N39" s="274"/>
      <c r="O39" s="274"/>
      <c r="P39" s="274"/>
      <c r="Q39" s="274"/>
      <c r="R39" s="274"/>
      <c r="S39" s="274"/>
      <c r="T39" s="274"/>
      <c r="U39" s="274"/>
      <c r="V39" s="274"/>
      <c r="W39" s="274"/>
      <c r="X39" s="274"/>
      <c r="Y39" s="274"/>
      <c r="Z39" s="274"/>
      <c r="AA39" s="274"/>
      <c r="AB39" s="274"/>
      <c r="AC39" s="274"/>
      <c r="AD39" s="274"/>
      <c r="AE39" s="274"/>
      <c r="AF39" s="274"/>
      <c r="AG39" s="274"/>
      <c r="AH39" s="274"/>
      <c r="AI39" s="274"/>
      <c r="AJ39" s="274"/>
      <c r="AK39" s="274"/>
      <c r="AL39" s="274"/>
      <c r="AM39" s="274"/>
      <c r="AN39" s="274"/>
      <c r="AO39" s="288"/>
      <c r="AP39" s="289"/>
      <c r="AQ39" s="6"/>
      <c r="AR39" s="6"/>
      <c r="AS39" s="6"/>
      <c r="AT39" s="6"/>
      <c r="AU39" s="6"/>
      <c r="AZ39" s="66"/>
      <c r="BA39" s="67"/>
      <c r="BB39" s="68"/>
      <c r="BC39" s="28"/>
      <c r="BG39" s="26">
        <v>7.2916666666666699E-2</v>
      </c>
    </row>
    <row r="40" spans="1:63" ht="15.95" customHeight="1">
      <c r="A40" s="275"/>
      <c r="B40" s="276"/>
      <c r="C40" s="16" t="s">
        <v>5</v>
      </c>
      <c r="D40" s="293"/>
      <c r="E40" s="293"/>
      <c r="F40" s="293"/>
      <c r="G40" s="293"/>
      <c r="H40" s="294"/>
      <c r="I40" s="281" t="s">
        <v>11</v>
      </c>
      <c r="J40" s="283"/>
      <c r="K40" s="273"/>
      <c r="L40" s="273"/>
      <c r="M40" s="273"/>
      <c r="N40" s="273"/>
      <c r="O40" s="273"/>
      <c r="P40" s="273"/>
      <c r="Q40" s="273"/>
      <c r="R40" s="273"/>
      <c r="S40" s="273"/>
      <c r="T40" s="273"/>
      <c r="U40" s="273"/>
      <c r="V40" s="273"/>
      <c r="W40" s="273"/>
      <c r="X40" s="273"/>
      <c r="Y40" s="273"/>
      <c r="Z40" s="273"/>
      <c r="AA40" s="273"/>
      <c r="AB40" s="273"/>
      <c r="AC40" s="273"/>
      <c r="AD40" s="273"/>
      <c r="AE40" s="273"/>
      <c r="AF40" s="273"/>
      <c r="AG40" s="273"/>
      <c r="AH40" s="273"/>
      <c r="AI40" s="273"/>
      <c r="AJ40" s="273"/>
      <c r="AK40" s="273"/>
      <c r="AL40" s="273"/>
      <c r="AM40" s="273"/>
      <c r="AN40" s="273"/>
      <c r="AO40" s="286">
        <f>SUM(J40:AN41)</f>
        <v>0</v>
      </c>
      <c r="AP40" s="287"/>
      <c r="AQ40" s="6"/>
      <c r="AR40" s="6"/>
      <c r="AS40" s="6"/>
      <c r="AT40" s="6"/>
      <c r="AU40" s="6"/>
      <c r="AZ40" s="66" t="s">
        <v>49</v>
      </c>
      <c r="BA40" s="67" t="s">
        <v>50</v>
      </c>
      <c r="BB40" s="69">
        <f>ROUND($L$57*5/100,0)</f>
        <v>82</v>
      </c>
      <c r="BC40" s="28"/>
      <c r="BG40" s="26">
        <v>8.3333333333333301E-2</v>
      </c>
      <c r="BK40" s="1" t="str">
        <f>BA40</f>
        <v>A58110</v>
      </c>
    </row>
    <row r="41" spans="1:63" ht="15.95" customHeight="1">
      <c r="A41" s="17"/>
      <c r="B41" s="290"/>
      <c r="C41" s="291"/>
      <c r="D41" s="295"/>
      <c r="E41" s="295"/>
      <c r="F41" s="295"/>
      <c r="G41" s="295"/>
      <c r="H41" s="296"/>
      <c r="I41" s="282"/>
      <c r="J41" s="284"/>
      <c r="K41" s="274"/>
      <c r="L41" s="274"/>
      <c r="M41" s="274"/>
      <c r="N41" s="274"/>
      <c r="O41" s="274"/>
      <c r="P41" s="274"/>
      <c r="Q41" s="274"/>
      <c r="R41" s="274"/>
      <c r="S41" s="274"/>
      <c r="T41" s="274"/>
      <c r="U41" s="274"/>
      <c r="V41" s="274"/>
      <c r="W41" s="274"/>
      <c r="X41" s="274"/>
      <c r="Y41" s="274"/>
      <c r="Z41" s="274"/>
      <c r="AA41" s="274"/>
      <c r="AB41" s="274"/>
      <c r="AC41" s="274"/>
      <c r="AD41" s="274"/>
      <c r="AE41" s="274"/>
      <c r="AF41" s="274"/>
      <c r="AG41" s="274"/>
      <c r="AH41" s="274"/>
      <c r="AI41" s="274"/>
      <c r="AJ41" s="274"/>
      <c r="AK41" s="274"/>
      <c r="AL41" s="274"/>
      <c r="AM41" s="274"/>
      <c r="AN41" s="285"/>
      <c r="AO41" s="288"/>
      <c r="AP41" s="289"/>
      <c r="AQ41" s="6"/>
      <c r="AR41" s="6"/>
      <c r="AS41" s="6"/>
      <c r="AT41" s="6"/>
      <c r="AU41" s="6"/>
      <c r="AZ41" s="66" t="s">
        <v>51</v>
      </c>
      <c r="BA41" s="67" t="s">
        <v>52</v>
      </c>
      <c r="BB41" s="68">
        <v>240</v>
      </c>
      <c r="BC41" s="28"/>
      <c r="BG41" s="26">
        <v>9.375E-2</v>
      </c>
      <c r="BK41" s="1" t="str">
        <f t="shared" ref="BK41:BK65" si="0">BA41</f>
        <v>A56109</v>
      </c>
    </row>
    <row r="42" spans="1:63" ht="15.95" customHeight="1">
      <c r="A42" s="275"/>
      <c r="B42" s="276"/>
      <c r="C42" s="16" t="s">
        <v>5</v>
      </c>
      <c r="D42" s="293"/>
      <c r="E42" s="293"/>
      <c r="F42" s="293"/>
      <c r="G42" s="293"/>
      <c r="H42" s="294"/>
      <c r="I42" s="281" t="s">
        <v>11</v>
      </c>
      <c r="J42" s="283"/>
      <c r="K42" s="273"/>
      <c r="L42" s="273"/>
      <c r="M42" s="273"/>
      <c r="N42" s="273"/>
      <c r="O42" s="273"/>
      <c r="P42" s="273"/>
      <c r="Q42" s="273"/>
      <c r="R42" s="273"/>
      <c r="S42" s="273"/>
      <c r="T42" s="273"/>
      <c r="U42" s="273"/>
      <c r="V42" s="273"/>
      <c r="W42" s="273"/>
      <c r="X42" s="273"/>
      <c r="Y42" s="273"/>
      <c r="Z42" s="273"/>
      <c r="AA42" s="273"/>
      <c r="AB42" s="273"/>
      <c r="AC42" s="273"/>
      <c r="AD42" s="273"/>
      <c r="AE42" s="273"/>
      <c r="AF42" s="273"/>
      <c r="AG42" s="273"/>
      <c r="AH42" s="273"/>
      <c r="AI42" s="273"/>
      <c r="AJ42" s="273"/>
      <c r="AK42" s="273"/>
      <c r="AL42" s="273"/>
      <c r="AM42" s="273"/>
      <c r="AN42" s="273"/>
      <c r="AO42" s="286">
        <f>SUM(J42:AN43)</f>
        <v>0</v>
      </c>
      <c r="AP42" s="292"/>
      <c r="AQ42" s="6"/>
      <c r="AR42" s="6"/>
      <c r="AS42" s="6"/>
      <c r="AT42" s="6"/>
      <c r="AU42" s="6"/>
      <c r="AZ42" s="66" t="s">
        <v>53</v>
      </c>
      <c r="BA42" s="67" t="s">
        <v>54</v>
      </c>
      <c r="BB42" s="68">
        <v>-376</v>
      </c>
      <c r="BC42" s="28"/>
      <c r="BG42" s="26">
        <v>0.104166666666667</v>
      </c>
      <c r="BK42" s="1" t="str">
        <f t="shared" si="0"/>
        <v>A56105</v>
      </c>
    </row>
    <row r="43" spans="1:63" ht="15.95" customHeight="1">
      <c r="A43" s="17"/>
      <c r="B43" s="290"/>
      <c r="C43" s="291"/>
      <c r="D43" s="295"/>
      <c r="E43" s="295"/>
      <c r="F43" s="295"/>
      <c r="G43" s="295"/>
      <c r="H43" s="296"/>
      <c r="I43" s="282"/>
      <c r="J43" s="284"/>
      <c r="K43" s="274"/>
      <c r="L43" s="274"/>
      <c r="M43" s="274"/>
      <c r="N43" s="274"/>
      <c r="O43" s="274"/>
      <c r="P43" s="274"/>
      <c r="Q43" s="274"/>
      <c r="R43" s="274"/>
      <c r="S43" s="274"/>
      <c r="T43" s="274"/>
      <c r="U43" s="274"/>
      <c r="V43" s="274"/>
      <c r="W43" s="274"/>
      <c r="X43" s="274"/>
      <c r="Y43" s="274"/>
      <c r="Z43" s="274"/>
      <c r="AA43" s="274"/>
      <c r="AB43" s="274"/>
      <c r="AC43" s="274"/>
      <c r="AD43" s="274"/>
      <c r="AE43" s="274"/>
      <c r="AF43" s="274"/>
      <c r="AG43" s="274"/>
      <c r="AH43" s="274"/>
      <c r="AI43" s="274"/>
      <c r="AJ43" s="274"/>
      <c r="AK43" s="274"/>
      <c r="AL43" s="274"/>
      <c r="AM43" s="274"/>
      <c r="AN43" s="274"/>
      <c r="AO43" s="288"/>
      <c r="AP43" s="289"/>
      <c r="AQ43" s="6"/>
      <c r="AR43" s="6"/>
      <c r="AS43" s="6"/>
      <c r="AT43" s="6"/>
      <c r="AU43" s="6"/>
      <c r="AZ43" s="66" t="s">
        <v>55</v>
      </c>
      <c r="BA43" s="67" t="s">
        <v>56</v>
      </c>
      <c r="BB43" s="68">
        <v>-752</v>
      </c>
      <c r="BC43" s="28"/>
      <c r="BG43" s="26">
        <v>0.114583333333333</v>
      </c>
      <c r="BK43" s="1" t="str">
        <f t="shared" si="0"/>
        <v>A56106</v>
      </c>
    </row>
    <row r="44" spans="1:63" ht="15.95" customHeight="1">
      <c r="A44" s="275"/>
      <c r="B44" s="276"/>
      <c r="C44" s="16" t="s">
        <v>5</v>
      </c>
      <c r="D44" s="293"/>
      <c r="E44" s="293"/>
      <c r="F44" s="293"/>
      <c r="G44" s="293"/>
      <c r="H44" s="294"/>
      <c r="I44" s="281" t="s">
        <v>11</v>
      </c>
      <c r="J44" s="283"/>
      <c r="K44" s="273"/>
      <c r="L44" s="273"/>
      <c r="M44" s="273"/>
      <c r="N44" s="273"/>
      <c r="O44" s="273"/>
      <c r="P44" s="273"/>
      <c r="Q44" s="273"/>
      <c r="R44" s="273"/>
      <c r="S44" s="273"/>
      <c r="T44" s="273"/>
      <c r="U44" s="273"/>
      <c r="V44" s="273"/>
      <c r="W44" s="273"/>
      <c r="X44" s="273"/>
      <c r="Y44" s="273"/>
      <c r="Z44" s="273"/>
      <c r="AA44" s="273"/>
      <c r="AB44" s="273"/>
      <c r="AC44" s="273"/>
      <c r="AD44" s="273"/>
      <c r="AE44" s="273"/>
      <c r="AF44" s="273"/>
      <c r="AG44" s="273"/>
      <c r="AH44" s="273"/>
      <c r="AI44" s="273"/>
      <c r="AJ44" s="273"/>
      <c r="AK44" s="273"/>
      <c r="AL44" s="273"/>
      <c r="AM44" s="273"/>
      <c r="AN44" s="273"/>
      <c r="AO44" s="286">
        <f>SUM(J44:AN45)</f>
        <v>0</v>
      </c>
      <c r="AP44" s="287"/>
      <c r="AQ44" s="6"/>
      <c r="AR44" s="6"/>
      <c r="AS44" s="6"/>
      <c r="AT44" s="6"/>
      <c r="AU44" s="6"/>
      <c r="AZ44" s="66" t="s">
        <v>57</v>
      </c>
      <c r="BA44" s="67" t="s">
        <v>58</v>
      </c>
      <c r="BB44" s="68">
        <v>100</v>
      </c>
      <c r="BC44" s="28"/>
      <c r="BG44" s="26">
        <v>0.125</v>
      </c>
      <c r="BK44" s="1" t="str">
        <f t="shared" si="0"/>
        <v>A55010</v>
      </c>
    </row>
    <row r="45" spans="1:63" ht="15.95" customHeight="1">
      <c r="A45" s="17"/>
      <c r="B45" s="290"/>
      <c r="C45" s="291"/>
      <c r="D45" s="295"/>
      <c r="E45" s="295"/>
      <c r="F45" s="295"/>
      <c r="G45" s="295"/>
      <c r="H45" s="296"/>
      <c r="I45" s="282"/>
      <c r="J45" s="284"/>
      <c r="K45" s="274"/>
      <c r="L45" s="274"/>
      <c r="M45" s="274"/>
      <c r="N45" s="274"/>
      <c r="O45" s="274"/>
      <c r="P45" s="274"/>
      <c r="Q45" s="274"/>
      <c r="R45" s="274"/>
      <c r="S45" s="274"/>
      <c r="T45" s="274"/>
      <c r="U45" s="274"/>
      <c r="V45" s="274"/>
      <c r="W45" s="274"/>
      <c r="X45" s="274"/>
      <c r="Y45" s="274"/>
      <c r="Z45" s="274"/>
      <c r="AA45" s="274"/>
      <c r="AB45" s="274"/>
      <c r="AC45" s="274"/>
      <c r="AD45" s="274"/>
      <c r="AE45" s="274"/>
      <c r="AF45" s="274"/>
      <c r="AG45" s="274"/>
      <c r="AH45" s="274"/>
      <c r="AI45" s="274"/>
      <c r="AJ45" s="274"/>
      <c r="AK45" s="274"/>
      <c r="AL45" s="274"/>
      <c r="AM45" s="274"/>
      <c r="AN45" s="274"/>
      <c r="AO45" s="288"/>
      <c r="AP45" s="289"/>
      <c r="AQ45" s="6"/>
      <c r="AR45" s="6"/>
      <c r="AS45" s="6"/>
      <c r="AT45" s="6"/>
      <c r="AU45" s="6"/>
      <c r="AZ45" s="66" t="s">
        <v>59</v>
      </c>
      <c r="BA45" s="67" t="s">
        <v>60</v>
      </c>
      <c r="BB45" s="68">
        <v>225</v>
      </c>
      <c r="BG45" s="26">
        <v>0.13541666666666699</v>
      </c>
      <c r="BK45" s="1" t="str">
        <f t="shared" si="0"/>
        <v>A55002</v>
      </c>
    </row>
    <row r="46" spans="1:63" ht="15.95" customHeight="1">
      <c r="A46" s="275"/>
      <c r="B46" s="276"/>
      <c r="C46" s="16" t="s">
        <v>5</v>
      </c>
      <c r="D46" s="297" t="s">
        <v>53</v>
      </c>
      <c r="E46" s="297"/>
      <c r="F46" s="297"/>
      <c r="G46" s="297"/>
      <c r="H46" s="298"/>
      <c r="I46" s="281" t="s">
        <v>11</v>
      </c>
      <c r="J46" s="283"/>
      <c r="K46" s="273"/>
      <c r="L46" s="273"/>
      <c r="M46" s="273"/>
      <c r="N46" s="273"/>
      <c r="O46" s="273"/>
      <c r="P46" s="273">
        <v>1</v>
      </c>
      <c r="Q46" s="273"/>
      <c r="R46" s="273"/>
      <c r="S46" s="273"/>
      <c r="T46" s="273"/>
      <c r="U46" s="273"/>
      <c r="V46" s="273"/>
      <c r="W46" s="273">
        <v>1</v>
      </c>
      <c r="X46" s="273"/>
      <c r="Y46" s="273"/>
      <c r="Z46" s="273"/>
      <c r="AA46" s="273"/>
      <c r="AB46" s="273"/>
      <c r="AC46" s="273"/>
      <c r="AD46" s="273">
        <v>1</v>
      </c>
      <c r="AE46" s="273"/>
      <c r="AF46" s="273"/>
      <c r="AG46" s="273"/>
      <c r="AH46" s="273"/>
      <c r="AI46" s="273"/>
      <c r="AJ46" s="273"/>
      <c r="AK46" s="273">
        <v>1</v>
      </c>
      <c r="AL46" s="273"/>
      <c r="AM46" s="273"/>
      <c r="AN46" s="273"/>
      <c r="AO46" s="286">
        <f>SUM(J46:AN47)</f>
        <v>4</v>
      </c>
      <c r="AP46" s="287"/>
      <c r="AQ46" s="6"/>
      <c r="AR46" s="6"/>
      <c r="AS46" s="6"/>
      <c r="AT46" s="6"/>
      <c r="AU46" s="6"/>
      <c r="AZ46" s="66" t="s">
        <v>61</v>
      </c>
      <c r="BA46" s="67" t="s">
        <v>62</v>
      </c>
      <c r="BB46" s="68">
        <v>150</v>
      </c>
      <c r="BG46" s="26">
        <v>0.14583333333333301</v>
      </c>
      <c r="BK46" s="1" t="str">
        <f t="shared" si="0"/>
        <v>A55003</v>
      </c>
    </row>
    <row r="47" spans="1:63" ht="15.95" customHeight="1">
      <c r="A47" s="17"/>
      <c r="B47" s="290"/>
      <c r="C47" s="291"/>
      <c r="D47" s="299"/>
      <c r="E47" s="299"/>
      <c r="F47" s="299"/>
      <c r="G47" s="299"/>
      <c r="H47" s="300"/>
      <c r="I47" s="282"/>
      <c r="J47" s="284"/>
      <c r="K47" s="274"/>
      <c r="L47" s="274"/>
      <c r="M47" s="274"/>
      <c r="N47" s="274"/>
      <c r="O47" s="274"/>
      <c r="P47" s="274"/>
      <c r="Q47" s="274"/>
      <c r="R47" s="274"/>
      <c r="S47" s="274"/>
      <c r="T47" s="274"/>
      <c r="U47" s="274"/>
      <c r="V47" s="274"/>
      <c r="W47" s="274"/>
      <c r="X47" s="274"/>
      <c r="Y47" s="274"/>
      <c r="Z47" s="274"/>
      <c r="AA47" s="274"/>
      <c r="AB47" s="274"/>
      <c r="AC47" s="274"/>
      <c r="AD47" s="274"/>
      <c r="AE47" s="274"/>
      <c r="AF47" s="274"/>
      <c r="AG47" s="274"/>
      <c r="AH47" s="274"/>
      <c r="AI47" s="274"/>
      <c r="AJ47" s="274"/>
      <c r="AK47" s="274"/>
      <c r="AL47" s="274"/>
      <c r="AM47" s="274"/>
      <c r="AN47" s="274"/>
      <c r="AO47" s="288"/>
      <c r="AP47" s="289"/>
      <c r="AQ47" s="6"/>
      <c r="AR47" s="6"/>
      <c r="AS47" s="6"/>
      <c r="AT47" s="6"/>
      <c r="AU47" s="6"/>
      <c r="AZ47" s="66" t="s">
        <v>63</v>
      </c>
      <c r="BA47" s="67" t="s">
        <v>64</v>
      </c>
      <c r="BB47" s="68">
        <v>150</v>
      </c>
      <c r="BG47" s="26">
        <v>0.15625</v>
      </c>
      <c r="BK47" s="1" t="str">
        <f t="shared" si="0"/>
        <v>A55004</v>
      </c>
    </row>
    <row r="48" spans="1:63" ht="15.95" customHeight="1">
      <c r="A48" s="275"/>
      <c r="B48" s="276"/>
      <c r="C48" s="16" t="s">
        <v>5</v>
      </c>
      <c r="D48" s="297" t="s">
        <v>49</v>
      </c>
      <c r="E48" s="297"/>
      <c r="F48" s="297"/>
      <c r="G48" s="297"/>
      <c r="H48" s="298"/>
      <c r="I48" s="301" t="s">
        <v>11</v>
      </c>
      <c r="J48" s="302"/>
      <c r="K48" s="273"/>
      <c r="L48" s="273"/>
      <c r="M48" s="273"/>
      <c r="N48" s="273"/>
      <c r="O48" s="273"/>
      <c r="P48" s="273">
        <v>1</v>
      </c>
      <c r="Q48" s="273"/>
      <c r="R48" s="273"/>
      <c r="S48" s="273"/>
      <c r="T48" s="273"/>
      <c r="U48" s="273"/>
      <c r="V48" s="273"/>
      <c r="W48" s="273">
        <v>1</v>
      </c>
      <c r="X48" s="273"/>
      <c r="Y48" s="273"/>
      <c r="Z48" s="273"/>
      <c r="AA48" s="273"/>
      <c r="AB48" s="273"/>
      <c r="AC48" s="273"/>
      <c r="AD48" s="273">
        <v>1</v>
      </c>
      <c r="AE48" s="273"/>
      <c r="AF48" s="273"/>
      <c r="AG48" s="273"/>
      <c r="AH48" s="273"/>
      <c r="AI48" s="273"/>
      <c r="AJ48" s="273"/>
      <c r="AK48" s="273"/>
      <c r="AL48" s="273"/>
      <c r="AM48" s="273"/>
      <c r="AN48" s="304"/>
      <c r="AO48" s="306">
        <f>SUM(J48:AN49)</f>
        <v>3</v>
      </c>
      <c r="AP48" s="292"/>
      <c r="AQ48" s="6"/>
      <c r="AR48" s="6"/>
      <c r="AS48" s="6"/>
      <c r="AT48" s="6"/>
      <c r="AU48" s="6"/>
      <c r="AZ48" s="66" t="s">
        <v>65</v>
      </c>
      <c r="BA48" s="67" t="s">
        <v>66</v>
      </c>
      <c r="BB48" s="68">
        <v>480</v>
      </c>
      <c r="BG48" s="26">
        <v>0.16666666666666699</v>
      </c>
      <c r="BK48" s="1" t="str">
        <f t="shared" si="0"/>
        <v>A55006</v>
      </c>
    </row>
    <row r="49" spans="1:63" ht="15.95" customHeight="1">
      <c r="A49" s="17"/>
      <c r="B49" s="290"/>
      <c r="C49" s="291"/>
      <c r="D49" s="299"/>
      <c r="E49" s="299"/>
      <c r="F49" s="299"/>
      <c r="G49" s="299"/>
      <c r="H49" s="300"/>
      <c r="I49" s="282"/>
      <c r="J49" s="303"/>
      <c r="K49" s="274"/>
      <c r="L49" s="274"/>
      <c r="M49" s="274"/>
      <c r="N49" s="274"/>
      <c r="O49" s="274"/>
      <c r="P49" s="274"/>
      <c r="Q49" s="274"/>
      <c r="R49" s="274"/>
      <c r="S49" s="274"/>
      <c r="T49" s="274"/>
      <c r="U49" s="274"/>
      <c r="V49" s="274"/>
      <c r="W49" s="274"/>
      <c r="X49" s="274"/>
      <c r="Y49" s="274"/>
      <c r="Z49" s="274"/>
      <c r="AA49" s="274"/>
      <c r="AB49" s="274"/>
      <c r="AC49" s="274"/>
      <c r="AD49" s="274"/>
      <c r="AE49" s="274"/>
      <c r="AF49" s="274"/>
      <c r="AG49" s="274"/>
      <c r="AH49" s="274"/>
      <c r="AI49" s="274"/>
      <c r="AJ49" s="274"/>
      <c r="AK49" s="274"/>
      <c r="AL49" s="274"/>
      <c r="AM49" s="274"/>
      <c r="AN49" s="305"/>
      <c r="AO49" s="288"/>
      <c r="AP49" s="289"/>
      <c r="AQ49" s="6"/>
      <c r="AR49" s="6"/>
      <c r="AS49" s="6"/>
      <c r="AT49" s="6"/>
      <c r="AU49" s="6"/>
      <c r="AZ49" s="66" t="s">
        <v>67</v>
      </c>
      <c r="BA49" s="67" t="s">
        <v>68</v>
      </c>
      <c r="BB49" s="68">
        <v>480</v>
      </c>
      <c r="BG49" s="26">
        <v>0.17708333333333301</v>
      </c>
      <c r="BK49" s="1" t="str">
        <f t="shared" si="0"/>
        <v>A55007</v>
      </c>
    </row>
    <row r="50" spans="1:63" ht="15.95" customHeight="1">
      <c r="A50" s="275"/>
      <c r="B50" s="276"/>
      <c r="C50" s="16" t="s">
        <v>5</v>
      </c>
      <c r="D50" s="307"/>
      <c r="E50" s="307"/>
      <c r="F50" s="307"/>
      <c r="G50" s="307"/>
      <c r="H50" s="308"/>
      <c r="I50" s="281" t="s">
        <v>11</v>
      </c>
      <c r="J50" s="283"/>
      <c r="K50" s="273"/>
      <c r="L50" s="273"/>
      <c r="M50" s="273"/>
      <c r="N50" s="273"/>
      <c r="O50" s="273"/>
      <c r="P50" s="273"/>
      <c r="Q50" s="273"/>
      <c r="R50" s="273"/>
      <c r="S50" s="273"/>
      <c r="T50" s="273"/>
      <c r="U50" s="273"/>
      <c r="V50" s="273"/>
      <c r="W50" s="273"/>
      <c r="X50" s="273"/>
      <c r="Y50" s="273"/>
      <c r="Z50" s="273"/>
      <c r="AA50" s="273"/>
      <c r="AB50" s="273"/>
      <c r="AC50" s="273"/>
      <c r="AD50" s="273"/>
      <c r="AE50" s="273"/>
      <c r="AF50" s="273"/>
      <c r="AG50" s="273"/>
      <c r="AH50" s="273"/>
      <c r="AI50" s="273"/>
      <c r="AJ50" s="273"/>
      <c r="AK50" s="273"/>
      <c r="AL50" s="273"/>
      <c r="AM50" s="273"/>
      <c r="AN50" s="273"/>
      <c r="AO50" s="286">
        <f>SUM(J50:AN51)</f>
        <v>0</v>
      </c>
      <c r="AP50" s="287"/>
      <c r="AQ50" s="6"/>
      <c r="AR50" s="6"/>
      <c r="AS50" s="6"/>
      <c r="AT50" s="6"/>
      <c r="AU50" s="6"/>
      <c r="AZ50" s="66" t="s">
        <v>69</v>
      </c>
      <c r="BA50" s="67" t="s">
        <v>70</v>
      </c>
      <c r="BB50" s="68">
        <v>480</v>
      </c>
      <c r="BG50" s="26">
        <v>0.1875</v>
      </c>
      <c r="BK50" s="1" t="str">
        <f t="shared" si="0"/>
        <v>A55008</v>
      </c>
    </row>
    <row r="51" spans="1:63" ht="15.95" customHeight="1">
      <c r="A51" s="17"/>
      <c r="B51" s="290"/>
      <c r="C51" s="291"/>
      <c r="D51" s="309"/>
      <c r="E51" s="309"/>
      <c r="F51" s="309"/>
      <c r="G51" s="309"/>
      <c r="H51" s="310"/>
      <c r="I51" s="282"/>
      <c r="J51" s="284"/>
      <c r="K51" s="274"/>
      <c r="L51" s="274"/>
      <c r="M51" s="274"/>
      <c r="N51" s="274"/>
      <c r="O51" s="274"/>
      <c r="P51" s="274"/>
      <c r="Q51" s="274"/>
      <c r="R51" s="274"/>
      <c r="S51" s="274"/>
      <c r="T51" s="274"/>
      <c r="U51" s="274"/>
      <c r="V51" s="274"/>
      <c r="W51" s="274"/>
      <c r="X51" s="274"/>
      <c r="Y51" s="274"/>
      <c r="Z51" s="274"/>
      <c r="AA51" s="274"/>
      <c r="AB51" s="274"/>
      <c r="AC51" s="274"/>
      <c r="AD51" s="274"/>
      <c r="AE51" s="274"/>
      <c r="AF51" s="274"/>
      <c r="AG51" s="274"/>
      <c r="AH51" s="274"/>
      <c r="AI51" s="274"/>
      <c r="AJ51" s="274"/>
      <c r="AK51" s="274"/>
      <c r="AL51" s="274"/>
      <c r="AM51" s="274"/>
      <c r="AN51" s="274"/>
      <c r="AO51" s="288"/>
      <c r="AP51" s="289"/>
      <c r="AQ51" s="6"/>
      <c r="AR51" s="6"/>
      <c r="AS51" s="6"/>
      <c r="AT51" s="6"/>
      <c r="AU51" s="6"/>
      <c r="AZ51" s="66" t="s">
        <v>71</v>
      </c>
      <c r="BA51" s="67" t="s">
        <v>72</v>
      </c>
      <c r="BB51" s="68">
        <v>700</v>
      </c>
      <c r="BG51" s="26">
        <v>0.19791666666666699</v>
      </c>
      <c r="BK51" s="1" t="str">
        <f t="shared" si="0"/>
        <v>A55009</v>
      </c>
    </row>
    <row r="52" spans="1:63" ht="15.95" customHeight="1">
      <c r="A52" s="275"/>
      <c r="B52" s="276"/>
      <c r="C52" s="16" t="s">
        <v>5</v>
      </c>
      <c r="D52" s="312" t="s">
        <v>86</v>
      </c>
      <c r="E52" s="312"/>
      <c r="F52" s="312"/>
      <c r="G52" s="312"/>
      <c r="H52" s="313"/>
      <c r="I52" s="281" t="s">
        <v>11</v>
      </c>
      <c r="J52" s="283"/>
      <c r="K52" s="273"/>
      <c r="L52" s="273"/>
      <c r="M52" s="273"/>
      <c r="N52" s="273"/>
      <c r="O52" s="273"/>
      <c r="P52" s="273">
        <v>1</v>
      </c>
      <c r="Q52" s="273"/>
      <c r="R52" s="273"/>
      <c r="S52" s="273"/>
      <c r="T52" s="273"/>
      <c r="U52" s="273"/>
      <c r="V52" s="273"/>
      <c r="W52" s="273">
        <v>1</v>
      </c>
      <c r="X52" s="273"/>
      <c r="Y52" s="273"/>
      <c r="Z52" s="273"/>
      <c r="AA52" s="273"/>
      <c r="AB52" s="273"/>
      <c r="AC52" s="273"/>
      <c r="AD52" s="273">
        <v>1</v>
      </c>
      <c r="AE52" s="273"/>
      <c r="AF52" s="273"/>
      <c r="AG52" s="273"/>
      <c r="AH52" s="273"/>
      <c r="AI52" s="273"/>
      <c r="AJ52" s="273"/>
      <c r="AK52" s="273">
        <v>1</v>
      </c>
      <c r="AL52" s="273"/>
      <c r="AM52" s="273"/>
      <c r="AN52" s="273"/>
      <c r="AO52" s="286">
        <f>SUM(J52:AN53)</f>
        <v>4</v>
      </c>
      <c r="AP52" s="287"/>
      <c r="AQ52" s="6"/>
      <c r="AR52" s="6"/>
      <c r="AS52" s="6"/>
      <c r="AT52" s="6"/>
      <c r="AU52" s="6"/>
      <c r="AZ52" s="66" t="s">
        <v>73</v>
      </c>
      <c r="BA52" s="67" t="s">
        <v>74</v>
      </c>
      <c r="BB52" s="68">
        <v>120</v>
      </c>
      <c r="BG52" s="26">
        <v>0.20833333333333301</v>
      </c>
      <c r="BK52" s="1" t="str">
        <f t="shared" si="0"/>
        <v>A55005</v>
      </c>
    </row>
    <row r="53" spans="1:63" ht="15.95" customHeight="1" thickBot="1">
      <c r="A53" s="18"/>
      <c r="B53" s="320"/>
      <c r="C53" s="321"/>
      <c r="D53" s="314"/>
      <c r="E53" s="314"/>
      <c r="F53" s="314"/>
      <c r="G53" s="314"/>
      <c r="H53" s="315"/>
      <c r="I53" s="316"/>
      <c r="J53" s="317"/>
      <c r="K53" s="311"/>
      <c r="L53" s="311"/>
      <c r="M53" s="311"/>
      <c r="N53" s="311"/>
      <c r="O53" s="311"/>
      <c r="P53" s="311"/>
      <c r="Q53" s="311"/>
      <c r="R53" s="311"/>
      <c r="S53" s="311"/>
      <c r="T53" s="311"/>
      <c r="U53" s="311"/>
      <c r="V53" s="311"/>
      <c r="W53" s="311"/>
      <c r="X53" s="311"/>
      <c r="Y53" s="311"/>
      <c r="Z53" s="311"/>
      <c r="AA53" s="311"/>
      <c r="AB53" s="311"/>
      <c r="AC53" s="311"/>
      <c r="AD53" s="311"/>
      <c r="AE53" s="311"/>
      <c r="AF53" s="311"/>
      <c r="AG53" s="311"/>
      <c r="AH53" s="311"/>
      <c r="AI53" s="311"/>
      <c r="AJ53" s="311"/>
      <c r="AK53" s="311"/>
      <c r="AL53" s="311"/>
      <c r="AM53" s="311"/>
      <c r="AN53" s="311"/>
      <c r="AO53" s="318"/>
      <c r="AP53" s="319"/>
      <c r="AQ53" s="6"/>
      <c r="AR53" s="6"/>
      <c r="AS53" s="6"/>
      <c r="AT53" s="6"/>
      <c r="AU53" s="6"/>
      <c r="AZ53" s="66" t="s">
        <v>100</v>
      </c>
      <c r="BA53" s="67" t="s">
        <v>75</v>
      </c>
      <c r="BB53" s="68">
        <v>72</v>
      </c>
      <c r="BG53" s="26">
        <v>0.21875</v>
      </c>
      <c r="BK53" s="1" t="str">
        <f t="shared" si="0"/>
        <v>A56107</v>
      </c>
    </row>
    <row r="54" spans="1:63" ht="15.9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Z54" s="66" t="s">
        <v>76</v>
      </c>
      <c r="BA54" s="67" t="s">
        <v>77</v>
      </c>
      <c r="BB54" s="68">
        <v>144</v>
      </c>
      <c r="BD54" s="24" t="s">
        <v>44</v>
      </c>
      <c r="BE54" s="36">
        <f>SUM(IF(ISERROR(SUM(R57:U62,R63:U65)),0,SUM(R57:U62,R63:U65)))</f>
        <v>1353</v>
      </c>
      <c r="BG54" s="26">
        <v>0.22916666666666699</v>
      </c>
      <c r="BK54" s="1" t="str">
        <f t="shared" si="0"/>
        <v>A56108</v>
      </c>
    </row>
    <row r="55" spans="1:63" ht="15.95" customHeight="1">
      <c r="A55" s="322" t="s">
        <v>30</v>
      </c>
      <c r="B55" s="322"/>
      <c r="C55" s="322"/>
      <c r="D55" s="322"/>
      <c r="E55" s="322"/>
      <c r="F55" s="323"/>
      <c r="G55" s="323"/>
      <c r="H55" s="195" t="s">
        <v>31</v>
      </c>
      <c r="I55" s="196"/>
      <c r="J55" s="196"/>
      <c r="K55" s="197"/>
      <c r="L55" s="322" t="s">
        <v>32</v>
      </c>
      <c r="M55" s="322"/>
      <c r="N55" s="322"/>
      <c r="O55" s="323"/>
      <c r="P55" s="195" t="s">
        <v>13</v>
      </c>
      <c r="Q55" s="197"/>
      <c r="R55" s="326" t="s">
        <v>34</v>
      </c>
      <c r="S55" s="327"/>
      <c r="T55" s="327"/>
      <c r="U55" s="328"/>
      <c r="V55" s="6"/>
      <c r="W55" s="19" t="s">
        <v>37</v>
      </c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1"/>
      <c r="AS55" s="6"/>
      <c r="AT55" s="6"/>
      <c r="AU55" s="6"/>
      <c r="AZ55" s="66" t="s">
        <v>78</v>
      </c>
      <c r="BA55" s="67" t="s">
        <v>79</v>
      </c>
      <c r="BB55" s="68">
        <v>48</v>
      </c>
      <c r="BG55" s="26">
        <v>0.23958333333333301</v>
      </c>
      <c r="BK55" s="1" t="str">
        <f t="shared" si="0"/>
        <v>A56101</v>
      </c>
    </row>
    <row r="56" spans="1:63">
      <c r="A56" s="324"/>
      <c r="B56" s="324"/>
      <c r="C56" s="324"/>
      <c r="D56" s="324"/>
      <c r="E56" s="324"/>
      <c r="F56" s="325"/>
      <c r="G56" s="325"/>
      <c r="H56" s="198"/>
      <c r="I56" s="199"/>
      <c r="J56" s="199"/>
      <c r="K56" s="200"/>
      <c r="L56" s="324"/>
      <c r="M56" s="324"/>
      <c r="N56" s="324"/>
      <c r="O56" s="325"/>
      <c r="P56" s="198"/>
      <c r="Q56" s="200"/>
      <c r="R56" s="329"/>
      <c r="S56" s="330"/>
      <c r="T56" s="330"/>
      <c r="U56" s="331"/>
      <c r="V56" s="6"/>
      <c r="W56" s="332"/>
      <c r="X56" s="333"/>
      <c r="Y56" s="333"/>
      <c r="Z56" s="333"/>
      <c r="AA56" s="333"/>
      <c r="AB56" s="333"/>
      <c r="AC56" s="333"/>
      <c r="AD56" s="333"/>
      <c r="AE56" s="333"/>
      <c r="AF56" s="333"/>
      <c r="AG56" s="333"/>
      <c r="AH56" s="333"/>
      <c r="AI56" s="333"/>
      <c r="AJ56" s="333"/>
      <c r="AK56" s="333"/>
      <c r="AL56" s="333"/>
      <c r="AM56" s="333"/>
      <c r="AN56" s="333"/>
      <c r="AO56" s="333"/>
      <c r="AP56" s="333"/>
      <c r="AQ56" s="333"/>
      <c r="AR56" s="334"/>
      <c r="AS56" s="6"/>
      <c r="AT56" s="6"/>
      <c r="AU56" s="6"/>
      <c r="AZ56" s="66" t="s">
        <v>80</v>
      </c>
      <c r="BA56" s="67" t="s">
        <v>81</v>
      </c>
      <c r="BB56" s="68">
        <v>96</v>
      </c>
      <c r="BG56" s="26">
        <v>0.25</v>
      </c>
      <c r="BK56" s="1" t="str">
        <f t="shared" si="0"/>
        <v>A56102</v>
      </c>
    </row>
    <row r="57" spans="1:63" ht="15.95" customHeight="1">
      <c r="A57" s="341" t="str">
        <f>D34</f>
        <v>通所型サービス１</v>
      </c>
      <c r="B57" s="342"/>
      <c r="C57" s="342"/>
      <c r="D57" s="342"/>
      <c r="E57" s="342"/>
      <c r="F57" s="342"/>
      <c r="G57" s="343"/>
      <c r="H57" s="344">
        <f>VLOOKUP(A57,$AZ$31:$BB$34,2,FALSE)</f>
        <v>1111</v>
      </c>
      <c r="I57" s="345"/>
      <c r="J57" s="345"/>
      <c r="K57" s="346"/>
      <c r="L57" s="347">
        <f>VLOOKUP(A57,$AZ$31:$BB$34,3,FALSE)</f>
        <v>1647</v>
      </c>
      <c r="M57" s="348"/>
      <c r="N57" s="348"/>
      <c r="O57" s="349"/>
      <c r="P57" s="344">
        <f>AO34</f>
        <v>3</v>
      </c>
      <c r="Q57" s="346"/>
      <c r="R57" s="350">
        <f>IF(ISERROR(VLOOKUP(A57,$AZ$31:$BB$34,3,0)),"",IF(VLOOKUP($A$57,$AZ$31:$BB$34,3,0)=0,"",VLOOKUP(A57,$AZ$31:$BB$34,3,0)))</f>
        <v>1647</v>
      </c>
      <c r="S57" s="351"/>
      <c r="T57" s="351"/>
      <c r="U57" s="352"/>
      <c r="V57" s="6"/>
      <c r="W57" s="335"/>
      <c r="X57" s="336"/>
      <c r="Y57" s="336"/>
      <c r="Z57" s="336"/>
      <c r="AA57" s="336"/>
      <c r="AB57" s="336"/>
      <c r="AC57" s="336"/>
      <c r="AD57" s="336"/>
      <c r="AE57" s="336"/>
      <c r="AF57" s="336"/>
      <c r="AG57" s="336"/>
      <c r="AH57" s="336"/>
      <c r="AI57" s="336"/>
      <c r="AJ57" s="336"/>
      <c r="AK57" s="336"/>
      <c r="AL57" s="336"/>
      <c r="AM57" s="336"/>
      <c r="AN57" s="336"/>
      <c r="AO57" s="336"/>
      <c r="AP57" s="336"/>
      <c r="AQ57" s="336"/>
      <c r="AR57" s="337"/>
      <c r="AS57" s="6"/>
      <c r="AT57" s="6"/>
      <c r="AU57" s="6"/>
      <c r="AZ57" s="66" t="s">
        <v>82</v>
      </c>
      <c r="BA57" s="67" t="s">
        <v>83</v>
      </c>
      <c r="BB57" s="68">
        <v>24</v>
      </c>
      <c r="BG57" s="26">
        <v>0.26041666666666702</v>
      </c>
      <c r="BK57" s="1" t="str">
        <f t="shared" si="0"/>
        <v>A56103</v>
      </c>
    </row>
    <row r="58" spans="1:63" ht="15.95" customHeight="1">
      <c r="A58" s="341" t="str">
        <f>D36</f>
        <v>同　様</v>
      </c>
      <c r="B58" s="342"/>
      <c r="C58" s="342"/>
      <c r="D58" s="342"/>
      <c r="E58" s="342"/>
      <c r="F58" s="342"/>
      <c r="G58" s="343"/>
      <c r="H58" s="344">
        <f>VLOOKUP(A58,$AZ$31:$BB$34,2,FALSE)</f>
        <v>0</v>
      </c>
      <c r="I58" s="345"/>
      <c r="J58" s="345"/>
      <c r="K58" s="346"/>
      <c r="L58" s="347">
        <f>VLOOKUP(A58,$AZ$31:$BB$34,3,FALSE)</f>
        <v>0</v>
      </c>
      <c r="M58" s="348"/>
      <c r="N58" s="348"/>
      <c r="O58" s="349"/>
      <c r="P58" s="344">
        <f>AO36</f>
        <v>1</v>
      </c>
      <c r="Q58" s="346"/>
      <c r="R58" s="350">
        <f>IF(ISERROR(VLOOKUP(A58,$AZ$31:$BB$34,3,0)),"",IF(VLOOKUP($A$57,$AZ$31:$BB$34,3,0)=0,"",VLOOKUP(A58,$AZ$31:$BB$34,3,0)))</f>
        <v>0</v>
      </c>
      <c r="S58" s="351"/>
      <c r="T58" s="351"/>
      <c r="U58" s="352"/>
      <c r="V58" s="6"/>
      <c r="W58" s="335"/>
      <c r="X58" s="336"/>
      <c r="Y58" s="336"/>
      <c r="Z58" s="336"/>
      <c r="AA58" s="336"/>
      <c r="AB58" s="336"/>
      <c r="AC58" s="336"/>
      <c r="AD58" s="336"/>
      <c r="AE58" s="336"/>
      <c r="AF58" s="336"/>
      <c r="AG58" s="336"/>
      <c r="AH58" s="336"/>
      <c r="AI58" s="336"/>
      <c r="AJ58" s="336"/>
      <c r="AK58" s="336"/>
      <c r="AL58" s="336"/>
      <c r="AM58" s="336"/>
      <c r="AN58" s="336"/>
      <c r="AO58" s="336"/>
      <c r="AP58" s="336"/>
      <c r="AQ58" s="336"/>
      <c r="AR58" s="337"/>
      <c r="AS58" s="6"/>
      <c r="AT58" s="6"/>
      <c r="AU58" s="6"/>
      <c r="AZ58" s="66" t="s">
        <v>84</v>
      </c>
      <c r="BA58" s="67" t="s">
        <v>85</v>
      </c>
      <c r="BB58" s="68">
        <v>48</v>
      </c>
      <c r="BG58" s="26">
        <v>0.27083333333333298</v>
      </c>
      <c r="BK58" s="1" t="str">
        <f t="shared" si="0"/>
        <v>A56104</v>
      </c>
    </row>
    <row r="59" spans="1:63" ht="15.95" customHeight="1">
      <c r="A59" s="341">
        <f>D38</f>
        <v>0</v>
      </c>
      <c r="B59" s="342"/>
      <c r="C59" s="342"/>
      <c r="D59" s="342"/>
      <c r="E59" s="342"/>
      <c r="F59" s="342"/>
      <c r="G59" s="343"/>
      <c r="H59" s="344" t="e">
        <f>VLOOKUP(A59,$AZ$31:$BB$34,2,FALSE)</f>
        <v>#N/A</v>
      </c>
      <c r="I59" s="345"/>
      <c r="J59" s="345"/>
      <c r="K59" s="346"/>
      <c r="L59" s="347" t="e">
        <f>VLOOKUP(A59,$AZ$31:$BB$34,3,FALSE)</f>
        <v>#N/A</v>
      </c>
      <c r="M59" s="348"/>
      <c r="N59" s="348"/>
      <c r="O59" s="349"/>
      <c r="P59" s="344">
        <f>AO38</f>
        <v>0</v>
      </c>
      <c r="Q59" s="346"/>
      <c r="R59" s="350" t="str">
        <f>IF(ISERROR(VLOOKUP(A59,$AZ$31:$BB$34,3,0)),"",IF(VLOOKUP($A$57,$AZ$31:$BB$34,3,0)=0,"",VLOOKUP(A59,$AZ$31:$BB$34,3,0)))</f>
        <v/>
      </c>
      <c r="S59" s="351"/>
      <c r="T59" s="351"/>
      <c r="U59" s="352"/>
      <c r="V59" s="6"/>
      <c r="W59" s="335"/>
      <c r="X59" s="336"/>
      <c r="Y59" s="336"/>
      <c r="Z59" s="336"/>
      <c r="AA59" s="336"/>
      <c r="AB59" s="336"/>
      <c r="AC59" s="336"/>
      <c r="AD59" s="336"/>
      <c r="AE59" s="336"/>
      <c r="AF59" s="336"/>
      <c r="AG59" s="336"/>
      <c r="AH59" s="336"/>
      <c r="AI59" s="336"/>
      <c r="AJ59" s="336"/>
      <c r="AK59" s="336"/>
      <c r="AL59" s="336"/>
      <c r="AM59" s="336"/>
      <c r="AN59" s="336"/>
      <c r="AO59" s="336"/>
      <c r="AP59" s="336"/>
      <c r="AQ59" s="336"/>
      <c r="AR59" s="337"/>
      <c r="AS59" s="6"/>
      <c r="AT59" s="6"/>
      <c r="AU59" s="6"/>
      <c r="AZ59" s="37"/>
      <c r="BA59" s="38"/>
      <c r="BB59" s="52"/>
      <c r="BG59" s="26">
        <v>0.28125</v>
      </c>
    </row>
    <row r="60" spans="1:63" ht="15.95" customHeight="1">
      <c r="A60" s="341">
        <f>D40</f>
        <v>0</v>
      </c>
      <c r="B60" s="342"/>
      <c r="C60" s="342"/>
      <c r="D60" s="342"/>
      <c r="E60" s="342"/>
      <c r="F60" s="342"/>
      <c r="G60" s="343"/>
      <c r="H60" s="344" t="e">
        <f>VLOOKUP(A60,$AZ$35:$BB$38,2,FALSE)</f>
        <v>#N/A</v>
      </c>
      <c r="I60" s="345"/>
      <c r="J60" s="345"/>
      <c r="K60" s="346"/>
      <c r="L60" s="347" t="e">
        <f>VLOOKUP(A60,$AZ$35:$BB$38,3,FALSE)</f>
        <v>#N/A</v>
      </c>
      <c r="M60" s="348"/>
      <c r="N60" s="348"/>
      <c r="O60" s="349"/>
      <c r="P60" s="344">
        <f>AO40</f>
        <v>0</v>
      </c>
      <c r="Q60" s="346"/>
      <c r="R60" s="350">
        <f>IF(ISERROR(VLOOKUP(A60,$AZ$35:$BB$38,3,0)),0,IF(VLOOKUP($A$60,$AZ$35:$BB$38,3,0)=0,0,VLOOKUP(A60,$AZ$35:$BB$38,3,0)))*$P$60</f>
        <v>0</v>
      </c>
      <c r="S60" s="351"/>
      <c r="T60" s="351"/>
      <c r="U60" s="352"/>
      <c r="V60" s="6"/>
      <c r="W60" s="335"/>
      <c r="X60" s="336"/>
      <c r="Y60" s="336"/>
      <c r="Z60" s="336"/>
      <c r="AA60" s="336"/>
      <c r="AB60" s="336"/>
      <c r="AC60" s="336"/>
      <c r="AD60" s="336"/>
      <c r="AE60" s="336"/>
      <c r="AF60" s="336"/>
      <c r="AG60" s="336"/>
      <c r="AH60" s="336"/>
      <c r="AI60" s="336"/>
      <c r="AJ60" s="336"/>
      <c r="AK60" s="336"/>
      <c r="AL60" s="336"/>
      <c r="AM60" s="336"/>
      <c r="AN60" s="336"/>
      <c r="AO60" s="336"/>
      <c r="AP60" s="336"/>
      <c r="AQ60" s="336"/>
      <c r="AR60" s="337"/>
      <c r="AS60" s="6"/>
      <c r="AT60" s="6"/>
      <c r="AU60" s="6"/>
      <c r="AZ60" s="37" t="s">
        <v>97</v>
      </c>
      <c r="BA60" s="38" t="s">
        <v>98</v>
      </c>
      <c r="BB60" s="52">
        <f>ROUND(SUM($R$60:$U$62)*5/100,0)</f>
        <v>0</v>
      </c>
      <c r="BG60" s="26">
        <v>0.29166666666666702</v>
      </c>
      <c r="BK60" s="1" t="str">
        <f t="shared" si="0"/>
        <v>A58112</v>
      </c>
    </row>
    <row r="61" spans="1:63" ht="15.95" customHeight="1">
      <c r="A61" s="341">
        <f>D42</f>
        <v>0</v>
      </c>
      <c r="B61" s="342"/>
      <c r="C61" s="342"/>
      <c r="D61" s="342"/>
      <c r="E61" s="342"/>
      <c r="F61" s="342"/>
      <c r="G61" s="343"/>
      <c r="H61" s="344" t="e">
        <f>IF(ISERROR(VLOOKUP(A61,$AZ$36:$BB$36,2,FALSE)),VLOOKUP(A61,$AZ$35:$BB$38,2,FALSE),$H$60)</f>
        <v>#N/A</v>
      </c>
      <c r="I61" s="345"/>
      <c r="J61" s="345"/>
      <c r="K61" s="346"/>
      <c r="L61" s="344" t="e">
        <f>IF(ISERROR(VLOOKUP($A$61,$AZ$36:$BB$36,3,FALSE)),VLOOKUP($A$61,$AZ$35:$BB$38,3,FALSE),$L$60)</f>
        <v>#N/A</v>
      </c>
      <c r="M61" s="345"/>
      <c r="N61" s="345"/>
      <c r="O61" s="346"/>
      <c r="P61" s="344">
        <f>AO42</f>
        <v>0</v>
      </c>
      <c r="Q61" s="346"/>
      <c r="R61" s="350">
        <f>IF(ISERROR(VLOOKUP(A61,$AZ$36:$BB$36,3,0)),IF(ISERROR(VLOOKUP($A$60,$AZ$35:$BB$38,3,0)),0,IF(ISERROR(VLOOKUP(A61,$AZ$35:$BB$38,3,0)),0,VLOOKUP(A61,$AZ$35:$BB$38,3,0))),$L$61)*$P$61</f>
        <v>0</v>
      </c>
      <c r="S61" s="351"/>
      <c r="T61" s="351"/>
      <c r="U61" s="352"/>
      <c r="V61" s="6"/>
      <c r="W61" s="335"/>
      <c r="X61" s="336"/>
      <c r="Y61" s="336"/>
      <c r="Z61" s="336"/>
      <c r="AA61" s="336"/>
      <c r="AB61" s="336"/>
      <c r="AC61" s="336"/>
      <c r="AD61" s="336"/>
      <c r="AE61" s="336"/>
      <c r="AF61" s="336"/>
      <c r="AG61" s="336"/>
      <c r="AH61" s="336"/>
      <c r="AI61" s="336"/>
      <c r="AJ61" s="336"/>
      <c r="AK61" s="336"/>
      <c r="AL61" s="336"/>
      <c r="AM61" s="336"/>
      <c r="AN61" s="336"/>
      <c r="AO61" s="336"/>
      <c r="AP61" s="336"/>
      <c r="AQ61" s="336"/>
      <c r="AR61" s="337"/>
      <c r="AS61" s="6"/>
      <c r="AT61" s="6"/>
      <c r="AU61" s="6"/>
      <c r="AZ61" s="35"/>
      <c r="BA61" s="39"/>
      <c r="BB61" s="53"/>
      <c r="BG61" s="26">
        <v>0.30208333333333298</v>
      </c>
    </row>
    <row r="62" spans="1:63" ht="15.95" customHeight="1">
      <c r="A62" s="341">
        <f>D44</f>
        <v>0</v>
      </c>
      <c r="B62" s="342"/>
      <c r="C62" s="342"/>
      <c r="D62" s="342"/>
      <c r="E62" s="342"/>
      <c r="F62" s="342"/>
      <c r="G62" s="343"/>
      <c r="H62" s="344" t="e">
        <f>IF(ISERROR(VLOOKUP(A62,$AZ$36:$BB$36,2,FALSE)),VLOOKUP(A62,$AZ$35:$BB$38,2,FALSE),$H$60)</f>
        <v>#N/A</v>
      </c>
      <c r="I62" s="345"/>
      <c r="J62" s="345"/>
      <c r="K62" s="346"/>
      <c r="L62" s="344" t="e">
        <f>IF(ISERROR(VLOOKUP($A$62,$AZ$36:$BB$36,3,FALSE)),VLOOKUP($A$62,$AZ$35:$BB$38,3,FALSE),$L$61)</f>
        <v>#N/A</v>
      </c>
      <c r="M62" s="345"/>
      <c r="N62" s="345"/>
      <c r="O62" s="346"/>
      <c r="P62" s="344">
        <f>AO44</f>
        <v>0</v>
      </c>
      <c r="Q62" s="346"/>
      <c r="R62" s="350">
        <f>IF(ISERROR(VLOOKUP(A62,$AZ$36:$BB$36,3,0)),IF(ISERROR(VLOOKUP($A$60,$AZ$35:$BB$38,3,0)),0,IF(ISERROR(VLOOKUP(A62,$AZ$35:$BB$38,3,0)),0,VLOOKUP(A62,$AZ$35:$BB$38,3,0))),$L$62)*$P$62</f>
        <v>0</v>
      </c>
      <c r="S62" s="351"/>
      <c r="T62" s="351"/>
      <c r="U62" s="352"/>
      <c r="V62" s="6"/>
      <c r="W62" s="338"/>
      <c r="X62" s="339"/>
      <c r="Y62" s="339"/>
      <c r="Z62" s="339"/>
      <c r="AA62" s="339"/>
      <c r="AB62" s="339"/>
      <c r="AC62" s="339"/>
      <c r="AD62" s="339"/>
      <c r="AE62" s="339"/>
      <c r="AF62" s="339"/>
      <c r="AG62" s="339"/>
      <c r="AH62" s="339"/>
      <c r="AI62" s="339"/>
      <c r="AJ62" s="339"/>
      <c r="AK62" s="339"/>
      <c r="AL62" s="339"/>
      <c r="AM62" s="339"/>
      <c r="AN62" s="339"/>
      <c r="AO62" s="339"/>
      <c r="AP62" s="339"/>
      <c r="AQ62" s="339"/>
      <c r="AR62" s="340"/>
      <c r="AS62" s="6"/>
      <c r="AT62" s="6"/>
      <c r="AU62" s="6"/>
      <c r="AZ62" s="35" t="s">
        <v>86</v>
      </c>
      <c r="BA62" s="39" t="s">
        <v>87</v>
      </c>
      <c r="BB62" s="54">
        <f>ROUND(BE54*40/1000,0)</f>
        <v>54</v>
      </c>
      <c r="BG62" s="26">
        <v>0.3125</v>
      </c>
      <c r="BK62" s="1" t="str">
        <f t="shared" si="0"/>
        <v>A56110</v>
      </c>
    </row>
    <row r="63" spans="1:63" ht="15.95" customHeight="1">
      <c r="A63" s="341" t="str">
        <f>D46</f>
        <v>通所型サービス同一建物減算１</v>
      </c>
      <c r="B63" s="342"/>
      <c r="C63" s="342"/>
      <c r="D63" s="342"/>
      <c r="E63" s="342"/>
      <c r="F63" s="342"/>
      <c r="G63" s="343"/>
      <c r="H63" s="344" t="str">
        <f>VLOOKUP(A63,$AZ$39:$BB$58,2,FALSE)</f>
        <v>A56105</v>
      </c>
      <c r="I63" s="345"/>
      <c r="J63" s="345"/>
      <c r="K63" s="346"/>
      <c r="L63" s="347">
        <f>VLOOKUP(A63,$AZ$39:$BB$58,3,FALSE)</f>
        <v>-376</v>
      </c>
      <c r="M63" s="348"/>
      <c r="N63" s="348"/>
      <c r="O63" s="349"/>
      <c r="P63" s="344">
        <f>AO46</f>
        <v>4</v>
      </c>
      <c r="Q63" s="346"/>
      <c r="R63" s="350">
        <f>IF(ISERROR(VLOOKUP($A$63,$AZ$39:$BB$58,3,0)),"",IF(AND(ISERR(VLOOKUP($A$57,$AZ$31:$BB$65,3,0)=0),ISERR(VLOOKUP($A$60,$AZ$31:$BB$65,3,0)=0)),"",VLOOKUP($A$63,$AZ$39:$BB$58,3,0)))</f>
        <v>-376</v>
      </c>
      <c r="S63" s="351"/>
      <c r="T63" s="351"/>
      <c r="U63" s="352"/>
      <c r="AZ63" s="35" t="s">
        <v>88</v>
      </c>
      <c r="BA63" s="39" t="s">
        <v>89</v>
      </c>
      <c r="BB63" s="54">
        <f>ROUND(BE54*22/1000,0)</f>
        <v>30</v>
      </c>
      <c r="BG63" s="26">
        <v>0.32291666666666702</v>
      </c>
      <c r="BK63" s="1" t="str">
        <f t="shared" si="0"/>
        <v>A56111</v>
      </c>
    </row>
    <row r="64" spans="1:63" ht="15.95" customHeight="1">
      <c r="A64" s="341" t="str">
        <f>D48</f>
        <v>通所型サービス中山間地域等提供加算</v>
      </c>
      <c r="B64" s="342"/>
      <c r="C64" s="342"/>
      <c r="D64" s="342"/>
      <c r="E64" s="342"/>
      <c r="F64" s="342"/>
      <c r="G64" s="343"/>
      <c r="H64" s="344" t="str">
        <f>VLOOKUP(A64,$AZ$39:$BB$58,2,FALSE)</f>
        <v>A58110</v>
      </c>
      <c r="I64" s="345"/>
      <c r="J64" s="345"/>
      <c r="K64" s="346"/>
      <c r="L64" s="347">
        <f>VLOOKUP(A64,$AZ$39:$BB$58,3,FALSE)</f>
        <v>82</v>
      </c>
      <c r="M64" s="348"/>
      <c r="N64" s="348"/>
      <c r="O64" s="349"/>
      <c r="P64" s="344">
        <f>AO48</f>
        <v>3</v>
      </c>
      <c r="Q64" s="346"/>
      <c r="R64" s="350">
        <f>IF(ISERROR(VLOOKUP($A$64,$AZ$39:$BB$58,3,0)),"",IF(AND(ISERR(VLOOKUP($A$57,$AZ$31:$BB$65,3,0)=0),ISERR(VLOOKUP($A$60,$AZ$31:$BB$65,3,0)=0)),"",VLOOKUP($A$64,$AZ$39:$BB$58,3,0)))</f>
        <v>82</v>
      </c>
      <c r="S64" s="351"/>
      <c r="T64" s="351"/>
      <c r="U64" s="352"/>
      <c r="AZ64" s="35" t="s">
        <v>90</v>
      </c>
      <c r="BA64" s="39" t="s">
        <v>91</v>
      </c>
      <c r="BB64" s="54">
        <f>ROUND((BB63*90/100),0)</f>
        <v>27</v>
      </c>
      <c r="BG64" s="26">
        <v>0.33333333333333298</v>
      </c>
      <c r="BK64" s="1" t="str">
        <f t="shared" si="0"/>
        <v>A56113</v>
      </c>
    </row>
    <row r="65" spans="1:63" ht="17.25" customHeight="1">
      <c r="A65" s="341">
        <f>D50</f>
        <v>0</v>
      </c>
      <c r="B65" s="342"/>
      <c r="C65" s="342"/>
      <c r="D65" s="342"/>
      <c r="E65" s="342"/>
      <c r="F65" s="342"/>
      <c r="G65" s="343"/>
      <c r="H65" s="344" t="e">
        <f>VLOOKUP(A65,$AZ$59:$BB$60,2,FALSE)</f>
        <v>#N/A</v>
      </c>
      <c r="I65" s="345"/>
      <c r="J65" s="345"/>
      <c r="K65" s="346"/>
      <c r="L65" s="347" t="e">
        <f>VLOOKUP(A65,$AZ$59:$BB$60,3,FALSE)</f>
        <v>#N/A</v>
      </c>
      <c r="M65" s="348"/>
      <c r="N65" s="348"/>
      <c r="O65" s="349"/>
      <c r="P65" s="344">
        <f>AO50</f>
        <v>0</v>
      </c>
      <c r="Q65" s="346"/>
      <c r="R65" s="350" t="str">
        <f>IF(ISERROR(VLOOKUP(A65,$AZ$59:$BB$60,3,0)),"",IF(VLOOKUP($A$60,$AZ$35:$BB$38,3,0)=0,"",VLOOKUP(A65,$AZ$59:$BB$60,3,0)))</f>
        <v/>
      </c>
      <c r="S65" s="351"/>
      <c r="T65" s="351"/>
      <c r="U65" s="352"/>
      <c r="AZ65" s="35" t="s">
        <v>92</v>
      </c>
      <c r="BA65" s="39" t="s">
        <v>93</v>
      </c>
      <c r="BB65" s="54">
        <f>ROUND((BB63*80/100),0)</f>
        <v>24</v>
      </c>
      <c r="BG65" s="26">
        <v>0.34375</v>
      </c>
      <c r="BK65" s="1" t="str">
        <f t="shared" si="0"/>
        <v>A56115</v>
      </c>
    </row>
    <row r="66" spans="1:63" ht="14.25" customHeight="1">
      <c r="A66" s="359" t="str">
        <f>D52</f>
        <v>通所型サービス処遇改善加算Ⅰ</v>
      </c>
      <c r="B66" s="360"/>
      <c r="C66" s="360"/>
      <c r="D66" s="360"/>
      <c r="E66" s="360"/>
      <c r="F66" s="360"/>
      <c r="G66" s="361"/>
      <c r="H66" s="362" t="str">
        <f>VLOOKUP(A66,$AZ$61:$BB$65,2,FALSE)</f>
        <v>A56110</v>
      </c>
      <c r="I66" s="363"/>
      <c r="J66" s="363"/>
      <c r="K66" s="364"/>
      <c r="L66" s="365">
        <f>VLOOKUP(A66,$AZ$61:$BB$65,3,FALSE)</f>
        <v>54</v>
      </c>
      <c r="M66" s="366"/>
      <c r="N66" s="366"/>
      <c r="O66" s="367"/>
      <c r="P66" s="362">
        <f>AO52</f>
        <v>4</v>
      </c>
      <c r="Q66" s="364"/>
      <c r="R66" s="368">
        <f>IF(ISERROR(VLOOKUP(A66,$AZ$31:$BB$65,3,0)),"",IF(ISERROR(VLOOKUP($A$57,$AZ$31:$BB$65,3,0))=0,"",VLOOKUP(A66,$AZ$31:$BB$65,3,0)))</f>
        <v>54</v>
      </c>
      <c r="S66" s="369"/>
      <c r="T66" s="369"/>
      <c r="U66" s="370"/>
      <c r="BG66" s="26">
        <v>0.35416666666666702</v>
      </c>
    </row>
    <row r="67" spans="1:63" ht="15.75" customHeight="1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3"/>
      <c r="L67" s="353" t="s">
        <v>33</v>
      </c>
      <c r="M67" s="354"/>
      <c r="N67" s="354"/>
      <c r="O67" s="354"/>
      <c r="P67" s="354"/>
      <c r="Q67" s="355"/>
      <c r="R67" s="356">
        <f>SUM(R57:U62,IF(ISERROR(VLOOKUP($A$63,$AZ$41:$BB$52,3,0)),0,$R$63),IF(ISERROR(VLOOKUP($A$64,$AZ$41:$BB$52,3,0)),0,$R$64))</f>
        <v>1271</v>
      </c>
      <c r="S67" s="357"/>
      <c r="T67" s="357"/>
      <c r="U67" s="358"/>
      <c r="AE67" s="58"/>
      <c r="AF67" s="58"/>
      <c r="AG67" s="58"/>
      <c r="AH67" s="58"/>
      <c r="BG67" s="26">
        <v>0.36458333333333298</v>
      </c>
    </row>
    <row r="68" spans="1:63" ht="14.25" customHeight="1">
      <c r="BG68" s="26">
        <v>0.375</v>
      </c>
    </row>
    <row r="69" spans="1:63" ht="15.75" customHeight="1">
      <c r="R69" s="59"/>
      <c r="S69" s="59"/>
      <c r="T69" s="59"/>
      <c r="U69" s="59"/>
      <c r="BG69" s="26">
        <v>0.38541666666666702</v>
      </c>
    </row>
    <row r="70" spans="1:63" ht="15" customHeight="1">
      <c r="R70" s="58"/>
      <c r="S70" s="58"/>
      <c r="T70" s="58"/>
      <c r="U70" s="58"/>
      <c r="BG70" s="26">
        <v>0.39583333333333298</v>
      </c>
    </row>
    <row r="71" spans="1:63" ht="17.25" customHeight="1">
      <c r="BG71" s="26">
        <v>0.40625</v>
      </c>
    </row>
    <row r="72" spans="1:63" ht="17.25" customHeight="1">
      <c r="BG72" s="26">
        <v>0.41666666666666702</v>
      </c>
    </row>
    <row r="73" spans="1:63" ht="15" customHeight="1">
      <c r="BG73" s="26">
        <v>0.42708333333333298</v>
      </c>
    </row>
    <row r="74" spans="1:63" ht="15" customHeight="1">
      <c r="BG74" s="26">
        <v>0.4375</v>
      </c>
    </row>
    <row r="75" spans="1:63" ht="14.25" customHeight="1">
      <c r="BG75" s="26">
        <v>0.44791666666666702</v>
      </c>
    </row>
    <row r="76" spans="1:63" ht="15.75" customHeight="1">
      <c r="BG76" s="26">
        <v>0.45833333333333298</v>
      </c>
    </row>
    <row r="77" spans="1:63" ht="15" customHeight="1">
      <c r="BG77" s="26">
        <v>0.46875</v>
      </c>
    </row>
    <row r="78" spans="1:63" ht="15.75" customHeight="1">
      <c r="BG78" s="26">
        <v>0.47916666666666702</v>
      </c>
    </row>
    <row r="79" spans="1:63" ht="15" customHeight="1">
      <c r="BG79" s="26">
        <v>0.48958333333333298</v>
      </c>
    </row>
    <row r="80" spans="1:63" ht="15.75" customHeight="1">
      <c r="BG80" s="26">
        <v>0.5</v>
      </c>
    </row>
    <row r="81" spans="59:59" ht="17.25" customHeight="1">
      <c r="BG81" s="26">
        <v>0.51041666666666696</v>
      </c>
    </row>
    <row r="82" spans="59:59" ht="18" customHeight="1">
      <c r="BG82" s="26">
        <v>0.52083333333333304</v>
      </c>
    </row>
    <row r="83" spans="59:59" ht="17.25" customHeight="1">
      <c r="BG83" s="26">
        <v>0.53125</v>
      </c>
    </row>
    <row r="84" spans="59:59" ht="18" customHeight="1">
      <c r="BG84" s="26">
        <v>0.54166666666666696</v>
      </c>
    </row>
    <row r="85" spans="59:59" ht="18" customHeight="1">
      <c r="BG85" s="26">
        <v>0.55208333333333304</v>
      </c>
    </row>
    <row r="86" spans="59:59" ht="15.75" customHeight="1">
      <c r="BG86" s="26">
        <v>0.5625</v>
      </c>
    </row>
    <row r="87" spans="59:59" ht="15" customHeight="1">
      <c r="BG87" s="26">
        <v>0.57291666666666696</v>
      </c>
    </row>
    <row r="88" spans="59:59" ht="14.25" customHeight="1">
      <c r="BG88" s="26">
        <v>0.58333333333333304</v>
      </c>
    </row>
    <row r="89" spans="59:59" ht="15" customHeight="1">
      <c r="BG89" s="26">
        <v>0.59375</v>
      </c>
    </row>
    <row r="90" spans="59:59" ht="14.25" customHeight="1">
      <c r="BG90" s="26">
        <v>0.60416666666666696</v>
      </c>
    </row>
    <row r="91" spans="59:59" ht="16.5" customHeight="1">
      <c r="BG91" s="26">
        <v>0.61458333333333304</v>
      </c>
    </row>
    <row r="92" spans="59:59" ht="17.25" customHeight="1">
      <c r="BG92" s="26">
        <v>0.625</v>
      </c>
    </row>
    <row r="93" spans="59:59" ht="17.25" customHeight="1">
      <c r="BG93" s="26">
        <v>0.63541666666666696</v>
      </c>
    </row>
    <row r="94" spans="59:59" ht="17.25" customHeight="1">
      <c r="BG94" s="26">
        <v>0.64583333333333304</v>
      </c>
    </row>
    <row r="95" spans="59:59" ht="18" customHeight="1">
      <c r="BG95" s="26">
        <v>0.65625</v>
      </c>
    </row>
    <row r="96" spans="59:59" ht="16.5" customHeight="1">
      <c r="BG96" s="26">
        <v>0.66666666666666696</v>
      </c>
    </row>
    <row r="97" spans="59:59" ht="18" customHeight="1">
      <c r="BG97" s="26">
        <v>0.67708333333333304</v>
      </c>
    </row>
    <row r="98" spans="59:59" ht="17.25" customHeight="1">
      <c r="BG98" s="26">
        <v>0.6875</v>
      </c>
    </row>
    <row r="99" spans="59:59" ht="15.75" customHeight="1">
      <c r="BG99" s="26">
        <v>0.69791666666666696</v>
      </c>
    </row>
    <row r="100" spans="59:59">
      <c r="BG100" s="26">
        <v>0.70833333333333304</v>
      </c>
    </row>
    <row r="101" spans="59:59">
      <c r="BG101" s="26">
        <v>0.71875</v>
      </c>
    </row>
    <row r="102" spans="59:59">
      <c r="BG102" s="26">
        <v>0.72916666666666696</v>
      </c>
    </row>
    <row r="103" spans="59:59">
      <c r="BG103" s="26">
        <v>0.73958333333333304</v>
      </c>
    </row>
    <row r="104" spans="59:59">
      <c r="BG104" s="26">
        <v>0.75</v>
      </c>
    </row>
    <row r="105" spans="59:59">
      <c r="BG105" s="26">
        <v>0.76041666666666696</v>
      </c>
    </row>
    <row r="106" spans="59:59">
      <c r="BG106" s="26">
        <v>0.77083333333333304</v>
      </c>
    </row>
    <row r="107" spans="59:59">
      <c r="BG107" s="26">
        <v>0.78125</v>
      </c>
    </row>
    <row r="108" spans="59:59">
      <c r="BG108" s="26">
        <v>0.79166666666666696</v>
      </c>
    </row>
    <row r="109" spans="59:59">
      <c r="BG109" s="26">
        <v>0.80208333333333304</v>
      </c>
    </row>
    <row r="110" spans="59:59">
      <c r="BG110" s="26">
        <v>0.8125</v>
      </c>
    </row>
    <row r="111" spans="59:59">
      <c r="BG111" s="26">
        <v>0.82291666666666696</v>
      </c>
    </row>
    <row r="112" spans="59:59">
      <c r="BG112" s="26">
        <v>0.83333333333333304</v>
      </c>
    </row>
    <row r="113" spans="59:59">
      <c r="BG113" s="26">
        <v>0.84375</v>
      </c>
    </row>
    <row r="114" spans="59:59">
      <c r="BG114" s="26">
        <v>0.85416666666666696</v>
      </c>
    </row>
    <row r="115" spans="59:59">
      <c r="BG115" s="26">
        <v>0.86458333333333304</v>
      </c>
    </row>
    <row r="116" spans="59:59">
      <c r="BG116" s="26">
        <v>0.875</v>
      </c>
    </row>
    <row r="117" spans="59:59">
      <c r="BG117" s="26">
        <v>0.88541666666666696</v>
      </c>
    </row>
    <row r="118" spans="59:59">
      <c r="BG118" s="26">
        <v>0.89583333333333304</v>
      </c>
    </row>
    <row r="119" spans="59:59">
      <c r="BG119" s="26">
        <v>0.90625</v>
      </c>
    </row>
    <row r="120" spans="59:59">
      <c r="BG120" s="26">
        <v>0.91666666666666696</v>
      </c>
    </row>
    <row r="121" spans="59:59">
      <c r="BG121" s="26">
        <v>0.92708333333333304</v>
      </c>
    </row>
    <row r="122" spans="59:59">
      <c r="BG122" s="26">
        <v>0.9375</v>
      </c>
    </row>
    <row r="123" spans="59:59">
      <c r="BG123" s="26">
        <v>0.94791666666666696</v>
      </c>
    </row>
    <row r="124" spans="59:59">
      <c r="BG124" s="26">
        <v>0.95833333333333304</v>
      </c>
    </row>
    <row r="125" spans="59:59">
      <c r="BG125" s="26">
        <v>0.96875</v>
      </c>
    </row>
    <row r="126" spans="59:59">
      <c r="BG126" s="26">
        <v>0.97916666666666696</v>
      </c>
    </row>
    <row r="127" spans="59:59">
      <c r="BG127" s="26">
        <v>0.98958333333333304</v>
      </c>
    </row>
    <row r="458" spans="47:47">
      <c r="AU458" s="2"/>
    </row>
    <row r="459" spans="47:47">
      <c r="AU459" s="2"/>
    </row>
    <row r="460" spans="47:47">
      <c r="AU460" s="2"/>
    </row>
    <row r="461" spans="47:47">
      <c r="AU461" s="2"/>
    </row>
    <row r="462" spans="47:47">
      <c r="AU462" s="2"/>
    </row>
    <row r="463" spans="47:47">
      <c r="AU463" s="2"/>
    </row>
    <row r="464" spans="47:47">
      <c r="AU464" s="2"/>
    </row>
    <row r="465" spans="47:47">
      <c r="AU465" s="2"/>
    </row>
    <row r="466" spans="47:47">
      <c r="AU466" s="2"/>
    </row>
    <row r="467" spans="47:47">
      <c r="AU467" s="2"/>
    </row>
    <row r="468" spans="47:47">
      <c r="AU468" s="2"/>
    </row>
    <row r="469" spans="47:47">
      <c r="AU469" s="2"/>
    </row>
    <row r="470" spans="47:47">
      <c r="AU470" s="2"/>
    </row>
    <row r="471" spans="47:47">
      <c r="AU471" s="2"/>
    </row>
    <row r="472" spans="47:47">
      <c r="AU472" s="2"/>
    </row>
    <row r="473" spans="47:47">
      <c r="AU473" s="2"/>
    </row>
    <row r="474" spans="47:47">
      <c r="AU474" s="2"/>
    </row>
    <row r="475" spans="47:47">
      <c r="AU475" s="2"/>
    </row>
    <row r="476" spans="47:47">
      <c r="AU476" s="2"/>
    </row>
    <row r="477" spans="47:47">
      <c r="AU477" s="2"/>
    </row>
    <row r="478" spans="47:47">
      <c r="AU478" s="2"/>
    </row>
    <row r="479" spans="47:47">
      <c r="AU479" s="2"/>
    </row>
    <row r="480" spans="47:47">
      <c r="AU480" s="2"/>
    </row>
    <row r="481" spans="47:47">
      <c r="AU481" s="2"/>
    </row>
    <row r="482" spans="47:47">
      <c r="AU482" s="2"/>
    </row>
    <row r="483" spans="47:47">
      <c r="AU483" s="2"/>
    </row>
    <row r="484" spans="47:47">
      <c r="AU484" s="2"/>
    </row>
    <row r="485" spans="47:47">
      <c r="AU485" s="2"/>
    </row>
    <row r="486" spans="47:47">
      <c r="AU486" s="2"/>
    </row>
    <row r="487" spans="47:47">
      <c r="AU487" s="2"/>
    </row>
    <row r="488" spans="47:47">
      <c r="AU488" s="2"/>
    </row>
    <row r="489" spans="47:47">
      <c r="AU489" s="2"/>
    </row>
    <row r="490" spans="47:47">
      <c r="AU490" s="2"/>
    </row>
    <row r="491" spans="47:47">
      <c r="AU491" s="2"/>
    </row>
    <row r="492" spans="47:47">
      <c r="AU492" s="2"/>
    </row>
    <row r="493" spans="47:47">
      <c r="AU493" s="2"/>
    </row>
    <row r="494" spans="47:47">
      <c r="AU494" s="2"/>
    </row>
    <row r="495" spans="47:47">
      <c r="AU495" s="2"/>
    </row>
    <row r="496" spans="47:47">
      <c r="AU496" s="2"/>
    </row>
    <row r="497" spans="47:47">
      <c r="AU497" s="2"/>
    </row>
    <row r="498" spans="47:47">
      <c r="AU498" s="2"/>
    </row>
    <row r="499" spans="47:47">
      <c r="AU499" s="2"/>
    </row>
    <row r="500" spans="47:47">
      <c r="AU500" s="2"/>
    </row>
    <row r="501" spans="47:47">
      <c r="AU501" s="2"/>
    </row>
    <row r="502" spans="47:47">
      <c r="AU502" s="2"/>
    </row>
    <row r="503" spans="47:47">
      <c r="AU503" s="2"/>
    </row>
    <row r="504" spans="47:47">
      <c r="AU504" s="2"/>
    </row>
    <row r="505" spans="47:47">
      <c r="AU505" s="2"/>
    </row>
    <row r="506" spans="47:47">
      <c r="AU506" s="2"/>
    </row>
    <row r="507" spans="47:47">
      <c r="AU507" s="2"/>
    </row>
    <row r="508" spans="47:47">
      <c r="AU508" s="2"/>
    </row>
    <row r="509" spans="47:47">
      <c r="AU509" s="2"/>
    </row>
    <row r="510" spans="47:47">
      <c r="AU510" s="2"/>
    </row>
    <row r="511" spans="47:47">
      <c r="AU511" s="2"/>
    </row>
    <row r="512" spans="47:47">
      <c r="AU512" s="2"/>
    </row>
    <row r="513" spans="47:47">
      <c r="AU513" s="2"/>
    </row>
    <row r="514" spans="47:47">
      <c r="AU514" s="2"/>
    </row>
    <row r="515" spans="47:47">
      <c r="AU515" s="2"/>
    </row>
    <row r="516" spans="47:47">
      <c r="AU516" s="2"/>
    </row>
    <row r="517" spans="47:47">
      <c r="AU517" s="2"/>
    </row>
    <row r="518" spans="47:47">
      <c r="AU518" s="2"/>
    </row>
    <row r="519" spans="47:47">
      <c r="AU519" s="2"/>
    </row>
    <row r="520" spans="47:47">
      <c r="AU520" s="2"/>
    </row>
    <row r="521" spans="47:47">
      <c r="AU521" s="2"/>
    </row>
    <row r="522" spans="47:47">
      <c r="AU522" s="2"/>
    </row>
    <row r="523" spans="47:47">
      <c r="AU523" s="2"/>
    </row>
    <row r="524" spans="47:47">
      <c r="AU524" s="2"/>
    </row>
    <row r="525" spans="47:47">
      <c r="AU525" s="2"/>
    </row>
    <row r="526" spans="47:47">
      <c r="AU526" s="2"/>
    </row>
    <row r="527" spans="47:47">
      <c r="AU527" s="2"/>
    </row>
    <row r="528" spans="47:47">
      <c r="AU528" s="2"/>
    </row>
    <row r="529" spans="47:47">
      <c r="AU529" s="2"/>
    </row>
    <row r="530" spans="47:47">
      <c r="AU530" s="2"/>
    </row>
    <row r="531" spans="47:47">
      <c r="AU531" s="2"/>
    </row>
    <row r="532" spans="47:47">
      <c r="AU532" s="2"/>
    </row>
    <row r="533" spans="47:47">
      <c r="AU533" s="2"/>
    </row>
    <row r="534" spans="47:47">
      <c r="AU534" s="2"/>
    </row>
    <row r="535" spans="47:47">
      <c r="AU535" s="2"/>
    </row>
    <row r="536" spans="47:47">
      <c r="AU536" s="2"/>
    </row>
    <row r="537" spans="47:47">
      <c r="AU537" s="2"/>
    </row>
    <row r="538" spans="47:47">
      <c r="AU538" s="2"/>
    </row>
    <row r="539" spans="47:47">
      <c r="AU539" s="2"/>
    </row>
    <row r="540" spans="47:47">
      <c r="AU540" s="2"/>
    </row>
    <row r="541" spans="47:47">
      <c r="AU541" s="2"/>
    </row>
    <row r="542" spans="47:47">
      <c r="AU542" s="2"/>
    </row>
    <row r="543" spans="47:47">
      <c r="AU543" s="2"/>
    </row>
    <row r="544" spans="47:47">
      <c r="AU544" s="2"/>
    </row>
    <row r="545" spans="47:47">
      <c r="AU545" s="2"/>
    </row>
    <row r="546" spans="47:47">
      <c r="AU546" s="2"/>
    </row>
    <row r="547" spans="47:47">
      <c r="AU547" s="2"/>
    </row>
    <row r="548" spans="47:47">
      <c r="AU548" s="2"/>
    </row>
    <row r="549" spans="47:47">
      <c r="AU549" s="2"/>
    </row>
    <row r="550" spans="47:47">
      <c r="AU550" s="2"/>
    </row>
    <row r="551" spans="47:47">
      <c r="AU551" s="2"/>
    </row>
    <row r="552" spans="47:47">
      <c r="AU552" s="2"/>
    </row>
    <row r="553" spans="47:47">
      <c r="AU553" s="2"/>
    </row>
    <row r="554" spans="47:47">
      <c r="AU554" s="2"/>
    </row>
    <row r="555" spans="47:47">
      <c r="AU555" s="2"/>
    </row>
    <row r="556" spans="47:47">
      <c r="AU556" s="2"/>
    </row>
    <row r="557" spans="47:47">
      <c r="AU557" s="2"/>
    </row>
    <row r="558" spans="47:47">
      <c r="AU558" s="2"/>
    </row>
    <row r="559" spans="47:47">
      <c r="AU559" s="2"/>
    </row>
    <row r="560" spans="47:47">
      <c r="AU560" s="2"/>
    </row>
    <row r="561" spans="47:47">
      <c r="AU561" s="2"/>
    </row>
    <row r="562" spans="47:47">
      <c r="AU562" s="2"/>
    </row>
    <row r="563" spans="47:47">
      <c r="AU563" s="2"/>
    </row>
    <row r="564" spans="47:47">
      <c r="AU564" s="2"/>
    </row>
    <row r="565" spans="47:47">
      <c r="AU565" s="2"/>
    </row>
    <row r="566" spans="47:47">
      <c r="AU566" s="2"/>
    </row>
    <row r="567" spans="47:47">
      <c r="AU567" s="2"/>
    </row>
    <row r="568" spans="47:47">
      <c r="AU568" s="2"/>
    </row>
    <row r="569" spans="47:47">
      <c r="AU569" s="2"/>
    </row>
    <row r="570" spans="47:47">
      <c r="AU570" s="2"/>
    </row>
    <row r="571" spans="47:47">
      <c r="AU571" s="2"/>
    </row>
    <row r="572" spans="47:47">
      <c r="AU572" s="2"/>
    </row>
    <row r="573" spans="47:47">
      <c r="AU573" s="2"/>
    </row>
    <row r="574" spans="47:47">
      <c r="AU574" s="2"/>
    </row>
    <row r="575" spans="47:47">
      <c r="AU575" s="2"/>
    </row>
    <row r="576" spans="47:47">
      <c r="AU576" s="2"/>
    </row>
    <row r="577" spans="47:47">
      <c r="AU577" s="2"/>
    </row>
    <row r="578" spans="47:47">
      <c r="AU578" s="2"/>
    </row>
    <row r="579" spans="47:47">
      <c r="AU579" s="2"/>
    </row>
    <row r="580" spans="47:47">
      <c r="AU580" s="2"/>
    </row>
    <row r="581" spans="47:47">
      <c r="AU581" s="2"/>
    </row>
    <row r="582" spans="47:47">
      <c r="AU582" s="2"/>
    </row>
    <row r="583" spans="47:47">
      <c r="AU583" s="2"/>
    </row>
    <row r="584" spans="47:47">
      <c r="AU584" s="2"/>
    </row>
    <row r="585" spans="47:47">
      <c r="AU585" s="2"/>
    </row>
    <row r="586" spans="47:47">
      <c r="AU586" s="2"/>
    </row>
    <row r="587" spans="47:47">
      <c r="AU587" s="2"/>
    </row>
    <row r="588" spans="47:47">
      <c r="AU588" s="2"/>
    </row>
    <row r="589" spans="47:47">
      <c r="AU589" s="2"/>
    </row>
    <row r="590" spans="47:47">
      <c r="AU590" s="2"/>
    </row>
    <row r="591" spans="47:47">
      <c r="AU591" s="2"/>
    </row>
    <row r="592" spans="47:47">
      <c r="AU592" s="2"/>
    </row>
    <row r="593" spans="47:47">
      <c r="AU593" s="2"/>
    </row>
    <row r="594" spans="47:47">
      <c r="AU594" s="2"/>
    </row>
    <row r="595" spans="47:47">
      <c r="AU595" s="2"/>
    </row>
    <row r="596" spans="47:47">
      <c r="AU596" s="2"/>
    </row>
    <row r="597" spans="47:47">
      <c r="AU597" s="2"/>
    </row>
    <row r="598" spans="47:47">
      <c r="AU598" s="2"/>
    </row>
    <row r="599" spans="47:47">
      <c r="AU599" s="2"/>
    </row>
    <row r="600" spans="47:47">
      <c r="AU600" s="2"/>
    </row>
    <row r="601" spans="47:47">
      <c r="AU601" s="2"/>
    </row>
    <row r="602" spans="47:47">
      <c r="AU602" s="2"/>
    </row>
    <row r="603" spans="47:47">
      <c r="AU603" s="2"/>
    </row>
    <row r="604" spans="47:47">
      <c r="AU604" s="2"/>
    </row>
    <row r="605" spans="47:47">
      <c r="AU605" s="2"/>
    </row>
    <row r="606" spans="47:47">
      <c r="AU606" s="2"/>
    </row>
    <row r="607" spans="47:47">
      <c r="AU607" s="2"/>
    </row>
    <row r="608" spans="47:47">
      <c r="AU608" s="2"/>
    </row>
    <row r="609" spans="47:47">
      <c r="AU609" s="2"/>
    </row>
    <row r="610" spans="47:47">
      <c r="AU610" s="2"/>
    </row>
    <row r="611" spans="47:47">
      <c r="AU611" s="2"/>
    </row>
    <row r="612" spans="47:47">
      <c r="AU612" s="2"/>
    </row>
    <row r="613" spans="47:47">
      <c r="AU613" s="2"/>
    </row>
    <row r="614" spans="47:47">
      <c r="AU614" s="2"/>
    </row>
    <row r="615" spans="47:47">
      <c r="AU615" s="2"/>
    </row>
    <row r="616" spans="47:47">
      <c r="AU616" s="2"/>
    </row>
    <row r="617" spans="47:47">
      <c r="AU617" s="2"/>
    </row>
    <row r="618" spans="47:47">
      <c r="AU618" s="2"/>
    </row>
    <row r="619" spans="47:47">
      <c r="AU619" s="2"/>
    </row>
    <row r="620" spans="47:47">
      <c r="AU620" s="2"/>
    </row>
    <row r="621" spans="47:47">
      <c r="AU621" s="2"/>
    </row>
    <row r="622" spans="47:47">
      <c r="AU622" s="2"/>
    </row>
    <row r="623" spans="47:47">
      <c r="AU623" s="2"/>
    </row>
    <row r="624" spans="47:47">
      <c r="AU624" s="2"/>
    </row>
    <row r="625" spans="47:47">
      <c r="AU625" s="2"/>
    </row>
    <row r="626" spans="47:47">
      <c r="AU626" s="2"/>
    </row>
    <row r="627" spans="47:47">
      <c r="AU627" s="2"/>
    </row>
    <row r="628" spans="47:47">
      <c r="AU628" s="2"/>
    </row>
    <row r="629" spans="47:47">
      <c r="AU629" s="2"/>
    </row>
    <row r="630" spans="47:47">
      <c r="AU630" s="2"/>
    </row>
    <row r="631" spans="47:47">
      <c r="AU631" s="2"/>
    </row>
    <row r="632" spans="47:47">
      <c r="AU632" s="2"/>
    </row>
    <row r="633" spans="47:47">
      <c r="AU633" s="2"/>
    </row>
    <row r="634" spans="47:47">
      <c r="AU634" s="2"/>
    </row>
    <row r="635" spans="47:47">
      <c r="AU635" s="2"/>
    </row>
    <row r="636" spans="47:47">
      <c r="AU636" s="2"/>
    </row>
    <row r="637" spans="47:47">
      <c r="AU637" s="2"/>
    </row>
    <row r="638" spans="47:47">
      <c r="AU638" s="2"/>
    </row>
    <row r="639" spans="47:47">
      <c r="AU639" s="2"/>
    </row>
    <row r="640" spans="47:47">
      <c r="AU640" s="2"/>
    </row>
    <row r="641" spans="47:47">
      <c r="AU641" s="2"/>
    </row>
    <row r="642" spans="47:47">
      <c r="AU642" s="2"/>
    </row>
    <row r="643" spans="47:47">
      <c r="AU643" s="2"/>
    </row>
    <row r="644" spans="47:47">
      <c r="AU644" s="2"/>
    </row>
    <row r="645" spans="47:47">
      <c r="AU645" s="2"/>
    </row>
    <row r="646" spans="47:47">
      <c r="AU646" s="2"/>
    </row>
    <row r="647" spans="47:47">
      <c r="AU647" s="2"/>
    </row>
    <row r="648" spans="47:47">
      <c r="AU648" s="2"/>
    </row>
    <row r="649" spans="47:47">
      <c r="AU649" s="2"/>
    </row>
    <row r="650" spans="47:47">
      <c r="AU650" s="2"/>
    </row>
    <row r="651" spans="47:47">
      <c r="AU651" s="2"/>
    </row>
    <row r="652" spans="47:47">
      <c r="AU652" s="2"/>
    </row>
    <row r="653" spans="47:47">
      <c r="AU653" s="2"/>
    </row>
    <row r="654" spans="47:47">
      <c r="AU654" s="2"/>
    </row>
    <row r="655" spans="47:47">
      <c r="AU655" s="2"/>
    </row>
    <row r="656" spans="47:47">
      <c r="AU656" s="2"/>
    </row>
    <row r="657" spans="47:47">
      <c r="AU657" s="2"/>
    </row>
    <row r="658" spans="47:47">
      <c r="AU658" s="2"/>
    </row>
    <row r="659" spans="47:47">
      <c r="AU659" s="2"/>
    </row>
    <row r="660" spans="47:47">
      <c r="AU660" s="2"/>
    </row>
    <row r="661" spans="47:47">
      <c r="AU661" s="2"/>
    </row>
    <row r="662" spans="47:47">
      <c r="AU662" s="2"/>
    </row>
    <row r="663" spans="47:47">
      <c r="AU663" s="2"/>
    </row>
    <row r="664" spans="47:47">
      <c r="AU664" s="2"/>
    </row>
    <row r="665" spans="47:47">
      <c r="AU665" s="2"/>
    </row>
    <row r="666" spans="47:47">
      <c r="AU666" s="2"/>
    </row>
    <row r="667" spans="47:47">
      <c r="AU667" s="2"/>
    </row>
    <row r="668" spans="47:47">
      <c r="AU668" s="2"/>
    </row>
    <row r="669" spans="47:47">
      <c r="AU669" s="2"/>
    </row>
    <row r="670" spans="47:47">
      <c r="AU670" s="2"/>
    </row>
    <row r="671" spans="47:47">
      <c r="AU671" s="2"/>
    </row>
    <row r="672" spans="47:47">
      <c r="AU672" s="2"/>
    </row>
    <row r="673" spans="47:47">
      <c r="AU673" s="2"/>
    </row>
    <row r="674" spans="47:47">
      <c r="AU674" s="2"/>
    </row>
    <row r="675" spans="47:47">
      <c r="AU675" s="2"/>
    </row>
    <row r="676" spans="47:47">
      <c r="AU676" s="2"/>
    </row>
    <row r="677" spans="47:47">
      <c r="AU677" s="2"/>
    </row>
    <row r="678" spans="47:47">
      <c r="AU678" s="2"/>
    </row>
    <row r="679" spans="47:47">
      <c r="AU679" s="2"/>
    </row>
    <row r="680" spans="47:47">
      <c r="AU680" s="2"/>
    </row>
    <row r="681" spans="47:47">
      <c r="AU681" s="2"/>
    </row>
    <row r="682" spans="47:47">
      <c r="AU682" s="2"/>
    </row>
    <row r="683" spans="47:47">
      <c r="AU683" s="2"/>
    </row>
    <row r="684" spans="47:47">
      <c r="AU684" s="2"/>
    </row>
    <row r="685" spans="47:47">
      <c r="AU685" s="2"/>
    </row>
    <row r="686" spans="47:47">
      <c r="AU686" s="2"/>
    </row>
    <row r="687" spans="47:47">
      <c r="AU687" s="2"/>
    </row>
    <row r="688" spans="47:47">
      <c r="AU688" s="2"/>
    </row>
    <row r="689" spans="47:47">
      <c r="AU689" s="2"/>
    </row>
    <row r="690" spans="47:47">
      <c r="AU690" s="2"/>
    </row>
    <row r="691" spans="47:47">
      <c r="AU691" s="2"/>
    </row>
    <row r="692" spans="47:47">
      <c r="AU692" s="2"/>
    </row>
    <row r="693" spans="47:47">
      <c r="AU693" s="2"/>
    </row>
    <row r="694" spans="47:47">
      <c r="AU694" s="2"/>
    </row>
    <row r="695" spans="47:47">
      <c r="AU695" s="2"/>
    </row>
    <row r="696" spans="47:47">
      <c r="AU696" s="2"/>
    </row>
    <row r="697" spans="47:47">
      <c r="AU697" s="2"/>
    </row>
    <row r="698" spans="47:47">
      <c r="AU698" s="2"/>
    </row>
    <row r="699" spans="47:47">
      <c r="AU699" s="2"/>
    </row>
    <row r="700" spans="47:47">
      <c r="AU700" s="2"/>
    </row>
    <row r="701" spans="47:47">
      <c r="AU701" s="2"/>
    </row>
    <row r="702" spans="47:47">
      <c r="AU702" s="2"/>
    </row>
    <row r="703" spans="47:47">
      <c r="AU703" s="2"/>
    </row>
    <row r="704" spans="47:47">
      <c r="AU704" s="2"/>
    </row>
    <row r="705" spans="47:47">
      <c r="AU705" s="2"/>
    </row>
    <row r="706" spans="47:47">
      <c r="AU706" s="2"/>
    </row>
    <row r="707" spans="47:47">
      <c r="AU707" s="2"/>
    </row>
    <row r="708" spans="47:47">
      <c r="AU708" s="2"/>
    </row>
    <row r="709" spans="47:47">
      <c r="AU709" s="2"/>
    </row>
    <row r="710" spans="47:47">
      <c r="AU710" s="2"/>
    </row>
    <row r="711" spans="47:47">
      <c r="AU711" s="2"/>
    </row>
    <row r="712" spans="47:47">
      <c r="AU712" s="2"/>
    </row>
    <row r="713" spans="47:47">
      <c r="AU713" s="2"/>
    </row>
    <row r="714" spans="47:47">
      <c r="AU714" s="2"/>
    </row>
    <row r="715" spans="47:47">
      <c r="AU715" s="2"/>
    </row>
    <row r="716" spans="47:47">
      <c r="AU716" s="2"/>
    </row>
    <row r="717" spans="47:47">
      <c r="AU717" s="2"/>
    </row>
    <row r="718" spans="47:47">
      <c r="AU718" s="2"/>
    </row>
    <row r="719" spans="47:47">
      <c r="AU719" s="2"/>
    </row>
    <row r="720" spans="47:47">
      <c r="AU720" s="2"/>
    </row>
    <row r="721" spans="47:47">
      <c r="AU721" s="2"/>
    </row>
    <row r="722" spans="47:47">
      <c r="AU722" s="2"/>
    </row>
    <row r="723" spans="47:47">
      <c r="AU723" s="2"/>
    </row>
    <row r="724" spans="47:47">
      <c r="AU724" s="2"/>
    </row>
    <row r="725" spans="47:47">
      <c r="AU725" s="2"/>
    </row>
    <row r="726" spans="47:47">
      <c r="AU726" s="2"/>
    </row>
    <row r="727" spans="47:47">
      <c r="AU727" s="2"/>
    </row>
    <row r="728" spans="47:47">
      <c r="AU728" s="2"/>
    </row>
    <row r="729" spans="47:47">
      <c r="AU729" s="2"/>
    </row>
    <row r="730" spans="47:47">
      <c r="AU730" s="2"/>
    </row>
    <row r="731" spans="47:47">
      <c r="AU731" s="2"/>
    </row>
    <row r="732" spans="47:47">
      <c r="AU732" s="2"/>
    </row>
    <row r="733" spans="47:47">
      <c r="AU733" s="2"/>
    </row>
    <row r="734" spans="47:47">
      <c r="AU734" s="2"/>
    </row>
    <row r="735" spans="47:47">
      <c r="AU735" s="2"/>
    </row>
    <row r="736" spans="47:47">
      <c r="AU736" s="2"/>
    </row>
    <row r="737" spans="47:47">
      <c r="AU737" s="2"/>
    </row>
    <row r="738" spans="47:47">
      <c r="AU738" s="2"/>
    </row>
    <row r="739" spans="47:47">
      <c r="AU739" s="2"/>
    </row>
    <row r="740" spans="47:47">
      <c r="AU740" s="2"/>
    </row>
    <row r="741" spans="47:47">
      <c r="AU741" s="2"/>
    </row>
    <row r="742" spans="47:47">
      <c r="AU742" s="2"/>
    </row>
    <row r="743" spans="47:47">
      <c r="AU743" s="2"/>
    </row>
    <row r="744" spans="47:47">
      <c r="AU744" s="2"/>
    </row>
    <row r="745" spans="47:47">
      <c r="AU745" s="2"/>
    </row>
    <row r="746" spans="47:47">
      <c r="AU746" s="2"/>
    </row>
    <row r="747" spans="47:47">
      <c r="AU747" s="2"/>
    </row>
    <row r="748" spans="47:47">
      <c r="AU748" s="2"/>
    </row>
    <row r="749" spans="47:47">
      <c r="AU749" s="2"/>
    </row>
    <row r="750" spans="47:47">
      <c r="AU750" s="2"/>
    </row>
    <row r="751" spans="47:47">
      <c r="AU751" s="2"/>
    </row>
    <row r="752" spans="47:47">
      <c r="AU752" s="2"/>
    </row>
    <row r="753" spans="47:47">
      <c r="AU753" s="2"/>
    </row>
    <row r="754" spans="47:47">
      <c r="AU754" s="2"/>
    </row>
    <row r="755" spans="47:47">
      <c r="AU755" s="2"/>
    </row>
    <row r="756" spans="47:47">
      <c r="AU756" s="2"/>
    </row>
    <row r="757" spans="47:47">
      <c r="AU757" s="2"/>
    </row>
    <row r="758" spans="47:47">
      <c r="AU758" s="2"/>
    </row>
    <row r="759" spans="47:47">
      <c r="AU759" s="2"/>
    </row>
    <row r="760" spans="47:47">
      <c r="AU760" s="2"/>
    </row>
    <row r="761" spans="47:47">
      <c r="AU761" s="2"/>
    </row>
    <row r="762" spans="47:47">
      <c r="AU762" s="2"/>
    </row>
    <row r="763" spans="47:47">
      <c r="AU763" s="2"/>
    </row>
    <row r="764" spans="47:47">
      <c r="AU764" s="2"/>
    </row>
    <row r="765" spans="47:47">
      <c r="AU765" s="2"/>
    </row>
    <row r="766" spans="47:47">
      <c r="AU766" s="2"/>
    </row>
    <row r="767" spans="47:47">
      <c r="AU767" s="2"/>
    </row>
    <row r="768" spans="47:47">
      <c r="AU768" s="2"/>
    </row>
    <row r="769" spans="47:47">
      <c r="AU769" s="2"/>
    </row>
    <row r="770" spans="47:47">
      <c r="AU770" s="2"/>
    </row>
    <row r="771" spans="47:47">
      <c r="AU771" s="2"/>
    </row>
    <row r="772" spans="47:47">
      <c r="AU772" s="2"/>
    </row>
    <row r="773" spans="47:47">
      <c r="AU773" s="2"/>
    </row>
    <row r="774" spans="47:47">
      <c r="AU774" s="2"/>
    </row>
    <row r="775" spans="47:47">
      <c r="AU775" s="2"/>
    </row>
    <row r="776" spans="47:47">
      <c r="AU776" s="2"/>
    </row>
    <row r="777" spans="47:47">
      <c r="AU777" s="2"/>
    </row>
    <row r="778" spans="47:47">
      <c r="AU778" s="2"/>
    </row>
    <row r="779" spans="47:47">
      <c r="AU779" s="2"/>
    </row>
    <row r="780" spans="47:47">
      <c r="AU780" s="2"/>
    </row>
    <row r="781" spans="47:47">
      <c r="AU781" s="2"/>
    </row>
    <row r="782" spans="47:47">
      <c r="AU782" s="2"/>
    </row>
    <row r="783" spans="47:47">
      <c r="AU783" s="2"/>
    </row>
    <row r="784" spans="47:47">
      <c r="AU784" s="2"/>
    </row>
    <row r="785" spans="47:47">
      <c r="AU785" s="2"/>
    </row>
    <row r="786" spans="47:47">
      <c r="AU786" s="2"/>
    </row>
    <row r="787" spans="47:47">
      <c r="AU787" s="2"/>
    </row>
    <row r="788" spans="47:47">
      <c r="AU788" s="2"/>
    </row>
    <row r="789" spans="47:47">
      <c r="AU789" s="2"/>
    </row>
    <row r="790" spans="47:47">
      <c r="AU790" s="2"/>
    </row>
    <row r="791" spans="47:47">
      <c r="AU791" s="2"/>
    </row>
    <row r="792" spans="47:47">
      <c r="AU792" s="2"/>
    </row>
    <row r="793" spans="47:47">
      <c r="AU793" s="2"/>
    </row>
    <row r="794" spans="47:47">
      <c r="AU794" s="2"/>
    </row>
    <row r="795" spans="47:47">
      <c r="AU795" s="2"/>
    </row>
    <row r="796" spans="47:47">
      <c r="AU796" s="2"/>
    </row>
    <row r="797" spans="47:47">
      <c r="AU797" s="2"/>
    </row>
    <row r="798" spans="47:47">
      <c r="AU798" s="2"/>
    </row>
    <row r="799" spans="47:47">
      <c r="AU799" s="2"/>
    </row>
    <row r="800" spans="47:47">
      <c r="AU800" s="2"/>
    </row>
    <row r="801" spans="47:47">
      <c r="AU801" s="2"/>
    </row>
    <row r="802" spans="47:47">
      <c r="AU802" s="2"/>
    </row>
    <row r="803" spans="47:47">
      <c r="AU803" s="2"/>
    </row>
    <row r="804" spans="47:47">
      <c r="AU804" s="2"/>
    </row>
    <row r="805" spans="47:47">
      <c r="AU805" s="2"/>
    </row>
    <row r="806" spans="47:47">
      <c r="AU806" s="2"/>
    </row>
    <row r="807" spans="47:47">
      <c r="AU807" s="2"/>
    </row>
    <row r="808" spans="47:47">
      <c r="AU808" s="2"/>
    </row>
    <row r="809" spans="47:47">
      <c r="AU809" s="2"/>
    </row>
    <row r="810" spans="47:47">
      <c r="AU810" s="2"/>
    </row>
    <row r="811" spans="47:47">
      <c r="AU811" s="2"/>
    </row>
    <row r="812" spans="47:47">
      <c r="AU812" s="2"/>
    </row>
    <row r="813" spans="47:47">
      <c r="AU813" s="2"/>
    </row>
    <row r="814" spans="47:47">
      <c r="AU814" s="2"/>
    </row>
    <row r="815" spans="47:47">
      <c r="AU815" s="2"/>
    </row>
    <row r="816" spans="47:47">
      <c r="AU816" s="2"/>
    </row>
    <row r="817" spans="47:47">
      <c r="AU817" s="2"/>
    </row>
    <row r="818" spans="47:47">
      <c r="AU818" s="2"/>
    </row>
    <row r="819" spans="47:47">
      <c r="AU819" s="2"/>
    </row>
    <row r="820" spans="47:47">
      <c r="AU820" s="2"/>
    </row>
    <row r="821" spans="47:47">
      <c r="AU821" s="2"/>
    </row>
    <row r="822" spans="47:47">
      <c r="AU822" s="2"/>
    </row>
    <row r="823" spans="47:47">
      <c r="AU823" s="2"/>
    </row>
    <row r="824" spans="47:47">
      <c r="AU824" s="2"/>
    </row>
    <row r="825" spans="47:47">
      <c r="AU825" s="2"/>
    </row>
    <row r="826" spans="47:47">
      <c r="AU826" s="2"/>
    </row>
    <row r="827" spans="47:47">
      <c r="AU827" s="2"/>
    </row>
    <row r="828" spans="47:47">
      <c r="AU828" s="2"/>
    </row>
    <row r="829" spans="47:47">
      <c r="AU829" s="2"/>
    </row>
    <row r="830" spans="47:47">
      <c r="AU830" s="2"/>
    </row>
    <row r="831" spans="47:47">
      <c r="AU831" s="2"/>
    </row>
    <row r="832" spans="47:47">
      <c r="AU832" s="2"/>
    </row>
    <row r="833" spans="47:47">
      <c r="AU833" s="2"/>
    </row>
    <row r="834" spans="47:47">
      <c r="AU834" s="2"/>
    </row>
    <row r="835" spans="47:47">
      <c r="AU835" s="2"/>
    </row>
    <row r="836" spans="47:47">
      <c r="AU836" s="2"/>
    </row>
    <row r="837" spans="47:47">
      <c r="AU837" s="2"/>
    </row>
    <row r="838" spans="47:47">
      <c r="AU838" s="2"/>
    </row>
    <row r="839" spans="47:47">
      <c r="AU839" s="2"/>
    </row>
    <row r="840" spans="47:47">
      <c r="AU840" s="2"/>
    </row>
    <row r="841" spans="47:47">
      <c r="AU841" s="2"/>
    </row>
    <row r="842" spans="47:47">
      <c r="AU842" s="2"/>
    </row>
    <row r="843" spans="47:47">
      <c r="AU843" s="2"/>
    </row>
    <row r="844" spans="47:47">
      <c r="AU844" s="2"/>
    </row>
    <row r="845" spans="47:47">
      <c r="AU845" s="2"/>
    </row>
    <row r="846" spans="47:47">
      <c r="AU846" s="2"/>
    </row>
    <row r="847" spans="47:47">
      <c r="AU847" s="2"/>
    </row>
    <row r="848" spans="47:47">
      <c r="AU848" s="2"/>
    </row>
    <row r="849" spans="47:47">
      <c r="AU849" s="2"/>
    </row>
    <row r="850" spans="47:47">
      <c r="AU850" s="2"/>
    </row>
    <row r="851" spans="47:47">
      <c r="AU851" s="2"/>
    </row>
    <row r="852" spans="47:47">
      <c r="AU852" s="2"/>
    </row>
    <row r="853" spans="47:47">
      <c r="AU853" s="2"/>
    </row>
    <row r="854" spans="47:47">
      <c r="AU854" s="2"/>
    </row>
    <row r="855" spans="47:47">
      <c r="AU855" s="2"/>
    </row>
    <row r="856" spans="47:47">
      <c r="AU856" s="2"/>
    </row>
    <row r="857" spans="47:47">
      <c r="AU857" s="2"/>
    </row>
    <row r="858" spans="47:47">
      <c r="AU858" s="2"/>
    </row>
    <row r="859" spans="47:47">
      <c r="AU859" s="2"/>
    </row>
    <row r="860" spans="47:47">
      <c r="AU860" s="2"/>
    </row>
    <row r="861" spans="47:47">
      <c r="AU861" s="2"/>
    </row>
    <row r="862" spans="47:47">
      <c r="AU862" s="2"/>
    </row>
    <row r="863" spans="47:47">
      <c r="AU863" s="2"/>
    </row>
    <row r="864" spans="47:47">
      <c r="AU864" s="2"/>
    </row>
    <row r="865" spans="47:47">
      <c r="AU865" s="2"/>
    </row>
    <row r="866" spans="47:47">
      <c r="AU866" s="2"/>
    </row>
    <row r="867" spans="47:47">
      <c r="AU867" s="2"/>
    </row>
    <row r="868" spans="47:47">
      <c r="AU868" s="2"/>
    </row>
    <row r="869" spans="47:47">
      <c r="AU869" s="2"/>
    </row>
    <row r="870" spans="47:47">
      <c r="AU870" s="2"/>
    </row>
    <row r="871" spans="47:47">
      <c r="AU871" s="2"/>
    </row>
    <row r="872" spans="47:47">
      <c r="AU872" s="2"/>
    </row>
    <row r="873" spans="47:47">
      <c r="AU873" s="2"/>
    </row>
    <row r="874" spans="47:47">
      <c r="AU874" s="2"/>
    </row>
    <row r="875" spans="47:47">
      <c r="AU875" s="2"/>
    </row>
    <row r="876" spans="47:47">
      <c r="AU876" s="2"/>
    </row>
    <row r="877" spans="47:47">
      <c r="AU877" s="2"/>
    </row>
    <row r="878" spans="47:47">
      <c r="AU878" s="2"/>
    </row>
    <row r="879" spans="47:47">
      <c r="AU879" s="2"/>
    </row>
    <row r="880" spans="47:47">
      <c r="AU880" s="2"/>
    </row>
    <row r="881" spans="47:47">
      <c r="AU881" s="2"/>
    </row>
    <row r="882" spans="47:47">
      <c r="AU882" s="2"/>
    </row>
    <row r="883" spans="47:47">
      <c r="AU883" s="2"/>
    </row>
    <row r="884" spans="47:47">
      <c r="AU884" s="2"/>
    </row>
    <row r="885" spans="47:47">
      <c r="AU885" s="2"/>
    </row>
    <row r="886" spans="47:47">
      <c r="AU886" s="2"/>
    </row>
    <row r="887" spans="47:47">
      <c r="AU887" s="2"/>
    </row>
    <row r="888" spans="47:47">
      <c r="AU888" s="2"/>
    </row>
    <row r="889" spans="47:47">
      <c r="AU889" s="2"/>
    </row>
    <row r="890" spans="47:47">
      <c r="AU890" s="2"/>
    </row>
    <row r="891" spans="47:47">
      <c r="AU891" s="2"/>
    </row>
    <row r="892" spans="47:47">
      <c r="AU892" s="2"/>
    </row>
    <row r="893" spans="47:47">
      <c r="AU893" s="2"/>
    </row>
    <row r="894" spans="47:47">
      <c r="AU894" s="2"/>
    </row>
    <row r="895" spans="47:47">
      <c r="AU895" s="2"/>
    </row>
    <row r="896" spans="47:47">
      <c r="AU896" s="2"/>
    </row>
    <row r="897" spans="47:47">
      <c r="AU897" s="2"/>
    </row>
    <row r="898" spans="47:47">
      <c r="AU898" s="2"/>
    </row>
    <row r="899" spans="47:47">
      <c r="AU899" s="2"/>
    </row>
    <row r="900" spans="47:47">
      <c r="AU900" s="2"/>
    </row>
    <row r="901" spans="47:47">
      <c r="AU901" s="2"/>
    </row>
    <row r="902" spans="47:47">
      <c r="AU902" s="2"/>
    </row>
    <row r="903" spans="47:47">
      <c r="AU903" s="2"/>
    </row>
    <row r="904" spans="47:47">
      <c r="AU904" s="2"/>
    </row>
    <row r="905" spans="47:47">
      <c r="AU905" s="2"/>
    </row>
    <row r="906" spans="47:47">
      <c r="AU906" s="2"/>
    </row>
    <row r="907" spans="47:47">
      <c r="AU907" s="2"/>
    </row>
    <row r="908" spans="47:47">
      <c r="AU908" s="2"/>
    </row>
    <row r="909" spans="47:47">
      <c r="AU909" s="2"/>
    </row>
    <row r="910" spans="47:47">
      <c r="AU910" s="2"/>
    </row>
    <row r="911" spans="47:47">
      <c r="AU911" s="2"/>
    </row>
    <row r="912" spans="47:47">
      <c r="AU912" s="2"/>
    </row>
    <row r="913" spans="47:47">
      <c r="AU913" s="2"/>
    </row>
    <row r="914" spans="47:47">
      <c r="AU914" s="2"/>
    </row>
    <row r="915" spans="47:47">
      <c r="AU915" s="2"/>
    </row>
    <row r="916" spans="47:47">
      <c r="AU916" s="2"/>
    </row>
    <row r="917" spans="47:47">
      <c r="AU917" s="2"/>
    </row>
    <row r="918" spans="47:47">
      <c r="AU918" s="2"/>
    </row>
    <row r="919" spans="47:47">
      <c r="AU919" s="2"/>
    </row>
    <row r="920" spans="47:47">
      <c r="AU920" s="2"/>
    </row>
    <row r="921" spans="47:47">
      <c r="AU921" s="2"/>
    </row>
    <row r="922" spans="47:47">
      <c r="AU922" s="2"/>
    </row>
    <row r="923" spans="47:47">
      <c r="AU923" s="2"/>
    </row>
    <row r="924" spans="47:47">
      <c r="AU924" s="2"/>
    </row>
    <row r="925" spans="47:47">
      <c r="AU925" s="2"/>
    </row>
    <row r="926" spans="47:47">
      <c r="AU926" s="2"/>
    </row>
    <row r="927" spans="47:47">
      <c r="AU927" s="2"/>
    </row>
    <row r="928" spans="47:47">
      <c r="AU928" s="2"/>
    </row>
    <row r="929" spans="47:47">
      <c r="AU929" s="2"/>
    </row>
    <row r="930" spans="47:47">
      <c r="AU930" s="2"/>
    </row>
    <row r="931" spans="47:47">
      <c r="AU931" s="2"/>
    </row>
    <row r="932" spans="47:47">
      <c r="AU932" s="2"/>
    </row>
    <row r="933" spans="47:47">
      <c r="AU933" s="2"/>
    </row>
    <row r="934" spans="47:47">
      <c r="AU934" s="2"/>
    </row>
    <row r="935" spans="47:47">
      <c r="AU935" s="2"/>
    </row>
    <row r="936" spans="47:47">
      <c r="AU936" s="2"/>
    </row>
    <row r="937" spans="47:47">
      <c r="AU937" s="2"/>
    </row>
    <row r="938" spans="47:47">
      <c r="AU938" s="2"/>
    </row>
    <row r="939" spans="47:47">
      <c r="AU939" s="2"/>
    </row>
    <row r="940" spans="47:47">
      <c r="AU940" s="2"/>
    </row>
    <row r="941" spans="47:47">
      <c r="AU941" s="2"/>
    </row>
    <row r="942" spans="47:47">
      <c r="AU942" s="2"/>
    </row>
    <row r="943" spans="47:47">
      <c r="AU943" s="2"/>
    </row>
    <row r="944" spans="47:47">
      <c r="AU944" s="2"/>
    </row>
    <row r="945" spans="47:47">
      <c r="AU945" s="2"/>
    </row>
    <row r="946" spans="47:47">
      <c r="AU946" s="2"/>
    </row>
    <row r="947" spans="47:47">
      <c r="AU947" s="2"/>
    </row>
    <row r="948" spans="47:47">
      <c r="AU948" s="2"/>
    </row>
    <row r="949" spans="47:47">
      <c r="AU949" s="2"/>
    </row>
    <row r="950" spans="47:47">
      <c r="AU950" s="2"/>
    </row>
    <row r="951" spans="47:47">
      <c r="AU951" s="2"/>
    </row>
    <row r="952" spans="47:47">
      <c r="AU952" s="2"/>
    </row>
    <row r="953" spans="47:47">
      <c r="AU953" s="2"/>
    </row>
    <row r="954" spans="47:47">
      <c r="AU954" s="2"/>
    </row>
    <row r="955" spans="47:47">
      <c r="AU955" s="2"/>
    </row>
    <row r="956" spans="47:47">
      <c r="AU956" s="2"/>
    </row>
    <row r="957" spans="47:47">
      <c r="AU957" s="2"/>
    </row>
    <row r="958" spans="47:47">
      <c r="AU958" s="2"/>
    </row>
    <row r="959" spans="47:47">
      <c r="AU959" s="2"/>
    </row>
    <row r="960" spans="47:47">
      <c r="AU960" s="2"/>
    </row>
    <row r="961" spans="47:47">
      <c r="AU961" s="2"/>
    </row>
    <row r="962" spans="47:47">
      <c r="AU962" s="2"/>
    </row>
    <row r="963" spans="47:47">
      <c r="AU963" s="2"/>
    </row>
    <row r="964" spans="47:47">
      <c r="AU964" s="2"/>
    </row>
    <row r="965" spans="47:47">
      <c r="AU965" s="2"/>
    </row>
    <row r="966" spans="47:47">
      <c r="AU966" s="2"/>
    </row>
    <row r="967" spans="47:47">
      <c r="AU967" s="2"/>
    </row>
    <row r="968" spans="47:47">
      <c r="AU968" s="2"/>
    </row>
    <row r="969" spans="47:47">
      <c r="AU969" s="2"/>
    </row>
    <row r="970" spans="47:47">
      <c r="AU970" s="2"/>
    </row>
    <row r="971" spans="47:47">
      <c r="AU971" s="2"/>
    </row>
    <row r="972" spans="47:47">
      <c r="AU972" s="2"/>
    </row>
    <row r="973" spans="47:47">
      <c r="AU973" s="2"/>
    </row>
    <row r="974" spans="47:47">
      <c r="AU974" s="2"/>
    </row>
    <row r="975" spans="47:47">
      <c r="AU975" s="2"/>
    </row>
    <row r="976" spans="47:47">
      <c r="AU976" s="2"/>
    </row>
    <row r="977" spans="47:47">
      <c r="AU977" s="2"/>
    </row>
    <row r="978" spans="47:47">
      <c r="AU978" s="2"/>
    </row>
    <row r="979" spans="47:47">
      <c r="AU979" s="2"/>
    </row>
    <row r="980" spans="47:47">
      <c r="AU980" s="2"/>
    </row>
    <row r="981" spans="47:47">
      <c r="AU981" s="2"/>
    </row>
    <row r="982" spans="47:47">
      <c r="AU982" s="2"/>
    </row>
    <row r="983" spans="47:47">
      <c r="AU983" s="2"/>
    </row>
    <row r="984" spans="47:47">
      <c r="AU984" s="2"/>
    </row>
    <row r="985" spans="47:47">
      <c r="AU985" s="2"/>
    </row>
    <row r="986" spans="47:47">
      <c r="AU986" s="2"/>
    </row>
    <row r="987" spans="47:47">
      <c r="AU987" s="2"/>
    </row>
    <row r="988" spans="47:47">
      <c r="AU988" s="2"/>
    </row>
    <row r="989" spans="47:47">
      <c r="AU989" s="2"/>
    </row>
    <row r="990" spans="47:47">
      <c r="AU990" s="2"/>
    </row>
    <row r="991" spans="47:47">
      <c r="AU991" s="2"/>
    </row>
    <row r="992" spans="47:47">
      <c r="AU992" s="2"/>
    </row>
    <row r="993" spans="47:47">
      <c r="AU993" s="2"/>
    </row>
    <row r="994" spans="47:47">
      <c r="AU994" s="2"/>
    </row>
    <row r="995" spans="47:47">
      <c r="AU995" s="2"/>
    </row>
    <row r="996" spans="47:47">
      <c r="AU996" s="2"/>
    </row>
    <row r="997" spans="47:47">
      <c r="AU997" s="2"/>
    </row>
    <row r="998" spans="47:47">
      <c r="AU998" s="2"/>
    </row>
    <row r="999" spans="47:47">
      <c r="AU999" s="2"/>
    </row>
    <row r="1000" spans="47:47">
      <c r="AU1000" s="2"/>
    </row>
    <row r="1001" spans="47:47">
      <c r="AU1001" s="2"/>
    </row>
    <row r="1002" spans="47:47">
      <c r="AU1002" s="2"/>
    </row>
    <row r="1003" spans="47:47">
      <c r="AU1003" s="2"/>
    </row>
    <row r="1004" spans="47:47">
      <c r="AU1004" s="2"/>
    </row>
    <row r="1005" spans="47:47">
      <c r="AU1005" s="2"/>
    </row>
    <row r="1006" spans="47:47">
      <c r="AU1006" s="2"/>
    </row>
    <row r="1007" spans="47:47">
      <c r="AU1007" s="2"/>
    </row>
    <row r="1008" spans="47:47">
      <c r="AU1008" s="2"/>
    </row>
    <row r="1009" spans="47:47">
      <c r="AU1009" s="2"/>
    </row>
    <row r="1010" spans="47:47">
      <c r="AU1010" s="2"/>
    </row>
    <row r="1011" spans="47:47">
      <c r="AU1011" s="2"/>
    </row>
    <row r="1012" spans="47:47">
      <c r="AU1012" s="2"/>
    </row>
    <row r="1013" spans="47:47">
      <c r="AU1013" s="2"/>
    </row>
    <row r="1014" spans="47:47">
      <c r="AU1014" s="2"/>
    </row>
    <row r="1015" spans="47:47">
      <c r="AU1015" s="2"/>
    </row>
    <row r="1016" spans="47:47">
      <c r="AU1016" s="2"/>
    </row>
    <row r="1017" spans="47:47">
      <c r="AU1017" s="2"/>
    </row>
    <row r="1018" spans="47:47">
      <c r="AU1018" s="2"/>
    </row>
    <row r="1019" spans="47:47">
      <c r="AU1019" s="2"/>
    </row>
    <row r="1020" spans="47:47">
      <c r="AU1020" s="2"/>
    </row>
    <row r="1021" spans="47:47">
      <c r="AU1021" s="2"/>
    </row>
    <row r="1022" spans="47:47">
      <c r="AU1022" s="2"/>
    </row>
    <row r="1023" spans="47:47">
      <c r="AU1023" s="2"/>
    </row>
    <row r="1024" spans="47:47">
      <c r="AU1024" s="2"/>
    </row>
    <row r="1025" spans="47:47">
      <c r="AU1025" s="2"/>
    </row>
    <row r="1026" spans="47:47">
      <c r="AU1026" s="2"/>
    </row>
    <row r="1027" spans="47:47">
      <c r="AU1027" s="2"/>
    </row>
    <row r="1028" spans="47:47">
      <c r="AU1028" s="2"/>
    </row>
    <row r="1029" spans="47:47">
      <c r="AU1029" s="2"/>
    </row>
    <row r="1030" spans="47:47">
      <c r="AU1030" s="2"/>
    </row>
    <row r="1031" spans="47:47">
      <c r="AU1031" s="2"/>
    </row>
    <row r="1032" spans="47:47">
      <c r="AU1032" s="2"/>
    </row>
    <row r="1033" spans="47:47">
      <c r="AU1033" s="2"/>
    </row>
    <row r="1034" spans="47:47">
      <c r="AU1034" s="2"/>
    </row>
    <row r="1035" spans="47:47">
      <c r="AU1035" s="2"/>
    </row>
    <row r="1036" spans="47:47">
      <c r="AU1036" s="2"/>
    </row>
    <row r="1037" spans="47:47">
      <c r="AU1037" s="2"/>
    </row>
    <row r="1038" spans="47:47">
      <c r="AU1038" s="2"/>
    </row>
    <row r="1039" spans="47:47">
      <c r="AU1039" s="2"/>
    </row>
    <row r="1040" spans="47:47">
      <c r="AU1040" s="2"/>
    </row>
    <row r="1041" spans="47:47">
      <c r="AU1041" s="2"/>
    </row>
    <row r="1042" spans="47:47">
      <c r="AU1042" s="2"/>
    </row>
    <row r="1043" spans="47:47">
      <c r="AU1043" s="2"/>
    </row>
    <row r="1044" spans="47:47">
      <c r="AU1044" s="2"/>
    </row>
    <row r="1045" spans="47:47">
      <c r="AU1045" s="2"/>
    </row>
    <row r="1046" spans="47:47">
      <c r="AU1046" s="2"/>
    </row>
    <row r="1047" spans="47:47">
      <c r="AU1047" s="2"/>
    </row>
    <row r="1048" spans="47:47">
      <c r="AU1048" s="2"/>
    </row>
    <row r="1049" spans="47:47">
      <c r="AU1049" s="2"/>
    </row>
    <row r="1050" spans="47:47">
      <c r="AU1050" s="2"/>
    </row>
    <row r="1051" spans="47:47">
      <c r="AU1051" s="2"/>
    </row>
    <row r="1052" spans="47:47">
      <c r="AU1052" s="2"/>
    </row>
    <row r="1053" spans="47:47">
      <c r="AU1053" s="2"/>
    </row>
    <row r="1054" spans="47:47">
      <c r="AU1054" s="2"/>
    </row>
    <row r="1055" spans="47:47">
      <c r="AU1055" s="2"/>
    </row>
    <row r="1056" spans="47:47">
      <c r="AU1056" s="2"/>
    </row>
    <row r="1057" spans="47:47">
      <c r="AU1057" s="2"/>
    </row>
    <row r="1058" spans="47:47">
      <c r="AU1058" s="2"/>
    </row>
    <row r="1059" spans="47:47">
      <c r="AU1059" s="2"/>
    </row>
    <row r="1060" spans="47:47">
      <c r="AU1060" s="2"/>
    </row>
    <row r="1061" spans="47:47">
      <c r="AU1061" s="2"/>
    </row>
    <row r="1062" spans="47:47">
      <c r="AU1062" s="2"/>
    </row>
    <row r="1063" spans="47:47">
      <c r="AU1063" s="2"/>
    </row>
    <row r="1064" spans="47:47">
      <c r="AU1064" s="2"/>
    </row>
    <row r="1065" spans="47:47">
      <c r="AU1065" s="2"/>
    </row>
    <row r="1066" spans="47:47">
      <c r="AU1066" s="2"/>
    </row>
    <row r="1067" spans="47:47">
      <c r="AU1067" s="2"/>
    </row>
    <row r="1068" spans="47:47">
      <c r="AU1068" s="2"/>
    </row>
    <row r="1069" spans="47:47">
      <c r="AU1069" s="2"/>
    </row>
    <row r="1070" spans="47:47">
      <c r="AU1070" s="2"/>
    </row>
    <row r="1071" spans="47:47">
      <c r="AU1071" s="2"/>
    </row>
    <row r="1072" spans="47:47">
      <c r="AU1072" s="2"/>
    </row>
    <row r="1073" spans="47:47">
      <c r="AU1073" s="2"/>
    </row>
    <row r="1074" spans="47:47">
      <c r="AU1074" s="2"/>
    </row>
    <row r="1075" spans="47:47">
      <c r="AU1075" s="2"/>
    </row>
    <row r="1076" spans="47:47">
      <c r="AU1076" s="2"/>
    </row>
    <row r="1077" spans="47:47">
      <c r="AU1077" s="2"/>
    </row>
    <row r="1078" spans="47:47">
      <c r="AU1078" s="2"/>
    </row>
    <row r="1079" spans="47:47">
      <c r="AU1079" s="2"/>
    </row>
    <row r="1080" spans="47:47">
      <c r="AU1080" s="2"/>
    </row>
    <row r="1081" spans="47:47">
      <c r="AU1081" s="2"/>
    </row>
    <row r="1082" spans="47:47">
      <c r="AU1082" s="2"/>
    </row>
    <row r="1083" spans="47:47">
      <c r="AU1083" s="2"/>
    </row>
    <row r="1084" spans="47:47">
      <c r="AU1084" s="2"/>
    </row>
    <row r="1085" spans="47:47">
      <c r="AU1085" s="2"/>
    </row>
    <row r="1086" spans="47:47">
      <c r="AU1086" s="2"/>
    </row>
    <row r="1087" spans="47:47">
      <c r="AU1087" s="2"/>
    </row>
    <row r="1088" spans="47:47">
      <c r="AU1088" s="2"/>
    </row>
    <row r="1089" spans="47:47">
      <c r="AU1089" s="2"/>
    </row>
    <row r="1090" spans="47:47">
      <c r="AU1090" s="2"/>
    </row>
    <row r="1091" spans="47:47">
      <c r="AU1091" s="2"/>
    </row>
    <row r="1092" spans="47:47">
      <c r="AU1092" s="2"/>
    </row>
    <row r="1093" spans="47:47">
      <c r="AU1093" s="2"/>
    </row>
    <row r="1094" spans="47:47">
      <c r="AU1094" s="2"/>
    </row>
    <row r="1095" spans="47:47">
      <c r="AU1095" s="2"/>
    </row>
    <row r="1096" spans="47:47">
      <c r="AU1096" s="2"/>
    </row>
    <row r="1097" spans="47:47">
      <c r="AU1097" s="2"/>
    </row>
    <row r="1098" spans="47:47">
      <c r="AU1098" s="2"/>
    </row>
    <row r="1099" spans="47:47">
      <c r="AU1099" s="2"/>
    </row>
    <row r="1100" spans="47:47">
      <c r="AU1100" s="2"/>
    </row>
    <row r="1101" spans="47:47">
      <c r="AU1101" s="2"/>
    </row>
    <row r="1102" spans="47:47">
      <c r="AU1102" s="2"/>
    </row>
    <row r="1103" spans="47:47">
      <c r="AU1103" s="2"/>
    </row>
    <row r="1104" spans="47:47">
      <c r="AU1104" s="2"/>
    </row>
    <row r="1105" spans="47:47">
      <c r="AU1105" s="2"/>
    </row>
    <row r="1106" spans="47:47">
      <c r="AU1106" s="2"/>
    </row>
    <row r="1107" spans="47:47">
      <c r="AU1107" s="2"/>
    </row>
    <row r="1108" spans="47:47">
      <c r="AU1108" s="2"/>
    </row>
    <row r="1109" spans="47:47">
      <c r="AU1109" s="2"/>
    </row>
    <row r="1110" spans="47:47">
      <c r="AU1110" s="2"/>
    </row>
    <row r="1111" spans="47:47">
      <c r="AU1111" s="2"/>
    </row>
    <row r="1112" spans="47:47">
      <c r="AU1112" s="2"/>
    </row>
    <row r="1113" spans="47:47">
      <c r="AU1113" s="2"/>
    </row>
    <row r="1114" spans="47:47">
      <c r="AU1114" s="2"/>
    </row>
    <row r="1115" spans="47:47">
      <c r="AU1115" s="2"/>
    </row>
    <row r="1116" spans="47:47">
      <c r="AU1116" s="2"/>
    </row>
    <row r="1117" spans="47:47">
      <c r="AU1117" s="2"/>
    </row>
    <row r="1118" spans="47:47">
      <c r="AU1118" s="2"/>
    </row>
    <row r="1119" spans="47:47">
      <c r="AU1119" s="2"/>
    </row>
    <row r="1120" spans="47:47">
      <c r="AU1120" s="2"/>
    </row>
    <row r="1121" spans="47:47">
      <c r="AU1121" s="2"/>
    </row>
    <row r="1122" spans="47:47">
      <c r="AU1122" s="2"/>
    </row>
    <row r="1123" spans="47:47">
      <c r="AU1123" s="2"/>
    </row>
    <row r="1124" spans="47:47">
      <c r="AU1124" s="2"/>
    </row>
    <row r="1125" spans="47:47">
      <c r="AU1125" s="2"/>
    </row>
    <row r="1126" spans="47:47">
      <c r="AU1126" s="2"/>
    </row>
    <row r="1127" spans="47:47">
      <c r="AU1127" s="2"/>
    </row>
    <row r="1128" spans="47:47">
      <c r="AU1128" s="2"/>
    </row>
    <row r="1129" spans="47:47">
      <c r="AU1129" s="2"/>
    </row>
    <row r="1130" spans="47:47">
      <c r="AU1130" s="2"/>
    </row>
    <row r="1131" spans="47:47">
      <c r="AU1131" s="2"/>
    </row>
    <row r="1132" spans="47:47">
      <c r="AU1132" s="2"/>
    </row>
    <row r="1133" spans="47:47">
      <c r="AU1133" s="2"/>
    </row>
    <row r="1134" spans="47:47">
      <c r="AU1134" s="2"/>
    </row>
    <row r="1135" spans="47:47">
      <c r="AU1135" s="2"/>
    </row>
    <row r="1136" spans="47:47">
      <c r="AU1136" s="2"/>
    </row>
    <row r="1137" spans="47:47">
      <c r="AU1137" s="2"/>
    </row>
    <row r="1138" spans="47:47">
      <c r="AU1138" s="2"/>
    </row>
    <row r="1139" spans="47:47">
      <c r="AU1139" s="2"/>
    </row>
    <row r="1140" spans="47:47">
      <c r="AU1140" s="2"/>
    </row>
    <row r="1141" spans="47:47">
      <c r="AU1141" s="2"/>
    </row>
    <row r="1142" spans="47:47">
      <c r="AU1142" s="2"/>
    </row>
    <row r="1143" spans="47:47">
      <c r="AU1143" s="2"/>
    </row>
    <row r="1144" spans="47:47">
      <c r="AU1144" s="2"/>
    </row>
    <row r="1145" spans="47:47">
      <c r="AU1145" s="2"/>
    </row>
    <row r="1146" spans="47:47">
      <c r="AU1146" s="2"/>
    </row>
    <row r="1147" spans="47:47">
      <c r="AU1147" s="2"/>
    </row>
    <row r="1148" spans="47:47">
      <c r="AU1148" s="2"/>
    </row>
    <row r="1149" spans="47:47">
      <c r="AU1149" s="2"/>
    </row>
    <row r="1150" spans="47:47">
      <c r="AU1150" s="2"/>
    </row>
    <row r="1151" spans="47:47">
      <c r="AU1151" s="2"/>
    </row>
    <row r="1152" spans="47:47">
      <c r="AU1152" s="2"/>
    </row>
    <row r="1153" spans="47:47">
      <c r="AU1153" s="2"/>
    </row>
    <row r="1154" spans="47:47">
      <c r="AU1154" s="2"/>
    </row>
    <row r="1155" spans="47:47">
      <c r="AU1155" s="2"/>
    </row>
    <row r="1156" spans="47:47">
      <c r="AU1156" s="2"/>
    </row>
    <row r="1157" spans="47:47">
      <c r="AU1157" s="2"/>
    </row>
    <row r="1158" spans="47:47">
      <c r="AU1158" s="2"/>
    </row>
    <row r="1159" spans="47:47">
      <c r="AU1159" s="2"/>
    </row>
    <row r="1160" spans="47:47">
      <c r="AU1160" s="2"/>
    </row>
    <row r="1161" spans="47:47">
      <c r="AU1161" s="2"/>
    </row>
    <row r="1162" spans="47:47">
      <c r="AU1162" s="2"/>
    </row>
    <row r="1163" spans="47:47">
      <c r="AU1163" s="2"/>
    </row>
    <row r="1164" spans="47:47">
      <c r="AU1164" s="2"/>
    </row>
    <row r="1165" spans="47:47">
      <c r="AU1165" s="2"/>
    </row>
    <row r="1166" spans="47:47">
      <c r="AU1166" s="2"/>
    </row>
    <row r="1167" spans="47:47">
      <c r="AU1167" s="2"/>
    </row>
    <row r="1168" spans="47:47">
      <c r="AU1168" s="2"/>
    </row>
    <row r="1169" spans="47:47">
      <c r="AU1169" s="2"/>
    </row>
    <row r="1170" spans="47:47">
      <c r="AU1170" s="2"/>
    </row>
    <row r="1171" spans="47:47">
      <c r="AU1171" s="2"/>
    </row>
    <row r="1172" spans="47:47">
      <c r="AU1172" s="2"/>
    </row>
    <row r="1173" spans="47:47">
      <c r="AU1173" s="2"/>
    </row>
    <row r="1174" spans="47:47">
      <c r="AU1174" s="2"/>
    </row>
    <row r="1175" spans="47:47">
      <c r="AU1175" s="2"/>
    </row>
    <row r="1176" spans="47:47">
      <c r="AU1176" s="2"/>
    </row>
    <row r="1177" spans="47:47">
      <c r="AU1177" s="2"/>
    </row>
    <row r="1178" spans="47:47">
      <c r="AU1178" s="2"/>
    </row>
    <row r="1179" spans="47:47">
      <c r="AU1179" s="2"/>
    </row>
    <row r="1180" spans="47:47">
      <c r="AU1180" s="2"/>
    </row>
    <row r="1181" spans="47:47">
      <c r="AU1181" s="2"/>
    </row>
    <row r="1182" spans="47:47">
      <c r="AU1182" s="2"/>
    </row>
    <row r="1183" spans="47:47">
      <c r="AU1183" s="2"/>
    </row>
    <row r="1184" spans="47:47">
      <c r="AU1184" s="2"/>
    </row>
    <row r="1185" spans="47:47">
      <c r="AU1185" s="2"/>
    </row>
    <row r="1186" spans="47:47">
      <c r="AU1186" s="2"/>
    </row>
    <row r="1187" spans="47:47">
      <c r="AU1187" s="2"/>
    </row>
    <row r="1188" spans="47:47">
      <c r="AU1188" s="2"/>
    </row>
    <row r="1189" spans="47:47">
      <c r="AU1189" s="2"/>
    </row>
    <row r="1190" spans="47:47">
      <c r="AU1190" s="2"/>
    </row>
    <row r="1191" spans="47:47">
      <c r="AU1191" s="2"/>
    </row>
    <row r="1192" spans="47:47">
      <c r="AU1192" s="2"/>
    </row>
    <row r="1193" spans="47:47">
      <c r="AU1193" s="2"/>
    </row>
    <row r="1194" spans="47:47">
      <c r="AU1194" s="2"/>
    </row>
    <row r="1195" spans="47:47">
      <c r="AU1195" s="2"/>
    </row>
    <row r="1196" spans="47:47">
      <c r="AU1196" s="2"/>
    </row>
    <row r="1197" spans="47:47">
      <c r="AU1197" s="2"/>
    </row>
    <row r="1198" spans="47:47">
      <c r="AU1198" s="2"/>
    </row>
    <row r="1199" spans="47:47">
      <c r="AU1199" s="2"/>
    </row>
    <row r="1200" spans="47:47">
      <c r="AU1200" s="2"/>
    </row>
    <row r="1201" spans="47:47">
      <c r="AU1201" s="2"/>
    </row>
    <row r="1202" spans="47:47">
      <c r="AU1202" s="2"/>
    </row>
    <row r="1203" spans="47:47">
      <c r="AU1203" s="2"/>
    </row>
    <row r="1204" spans="47:47">
      <c r="AU1204" s="2"/>
    </row>
    <row r="1205" spans="47:47">
      <c r="AU1205" s="2"/>
    </row>
    <row r="1206" spans="47:47">
      <c r="AU1206" s="2"/>
    </row>
    <row r="1207" spans="47:47">
      <c r="AU1207" s="2"/>
    </row>
    <row r="1208" spans="47:47">
      <c r="AU1208" s="2"/>
    </row>
    <row r="1209" spans="47:47">
      <c r="AU1209" s="2"/>
    </row>
    <row r="1210" spans="47:47">
      <c r="AU1210" s="2"/>
    </row>
    <row r="1211" spans="47:47">
      <c r="AU1211" s="2"/>
    </row>
    <row r="1212" spans="47:47">
      <c r="AU1212" s="2"/>
    </row>
    <row r="1213" spans="47:47">
      <c r="AU1213" s="2"/>
    </row>
    <row r="1214" spans="47:47">
      <c r="AU1214" s="2"/>
    </row>
    <row r="1215" spans="47:47">
      <c r="AU1215" s="2"/>
    </row>
    <row r="1216" spans="47:47">
      <c r="AU1216" s="2"/>
    </row>
    <row r="1217" spans="47:47">
      <c r="AU1217" s="2"/>
    </row>
    <row r="1218" spans="47:47">
      <c r="AU1218" s="2"/>
    </row>
    <row r="1219" spans="47:47">
      <c r="AU1219" s="2"/>
    </row>
    <row r="1220" spans="47:47">
      <c r="AU1220" s="2"/>
    </row>
    <row r="1221" spans="47:47">
      <c r="AU1221" s="2"/>
    </row>
    <row r="1222" spans="47:47">
      <c r="AU1222" s="2"/>
    </row>
    <row r="1223" spans="47:47">
      <c r="AU1223" s="2"/>
    </row>
    <row r="1224" spans="47:47">
      <c r="AU1224" s="2"/>
    </row>
    <row r="1225" spans="47:47">
      <c r="AU1225" s="2"/>
    </row>
    <row r="1226" spans="47:47">
      <c r="AU1226" s="2"/>
    </row>
    <row r="1227" spans="47:47">
      <c r="AU1227" s="2"/>
    </row>
    <row r="1228" spans="47:47">
      <c r="AU1228" s="2"/>
    </row>
    <row r="1229" spans="47:47">
      <c r="AU1229" s="2"/>
    </row>
    <row r="1230" spans="47:47">
      <c r="AU1230" s="2"/>
    </row>
    <row r="1231" spans="47:47">
      <c r="AU1231" s="2"/>
    </row>
    <row r="1232" spans="47:47">
      <c r="AU1232" s="2"/>
    </row>
    <row r="1233" spans="47:47">
      <c r="AU1233" s="2"/>
    </row>
    <row r="1234" spans="47:47">
      <c r="AU1234" s="2"/>
    </row>
    <row r="1235" spans="47:47">
      <c r="AU1235" s="2"/>
    </row>
    <row r="1236" spans="47:47">
      <c r="AU1236" s="2"/>
    </row>
    <row r="1237" spans="47:47">
      <c r="AU1237" s="2"/>
    </row>
    <row r="1238" spans="47:47">
      <c r="AU1238" s="2"/>
    </row>
    <row r="1239" spans="47:47">
      <c r="AU1239" s="2"/>
    </row>
    <row r="1240" spans="47:47">
      <c r="AU1240" s="2"/>
    </row>
    <row r="1241" spans="47:47">
      <c r="AU1241" s="2"/>
    </row>
    <row r="1242" spans="47:47">
      <c r="AU1242" s="2"/>
    </row>
    <row r="1243" spans="47:47">
      <c r="AU1243" s="2"/>
    </row>
    <row r="1244" spans="47:47">
      <c r="AU1244" s="2"/>
    </row>
    <row r="1245" spans="47:47">
      <c r="AU1245" s="2"/>
    </row>
    <row r="1246" spans="47:47">
      <c r="AU1246" s="2"/>
    </row>
    <row r="1247" spans="47:47">
      <c r="AU1247" s="2"/>
    </row>
    <row r="1248" spans="47:47">
      <c r="AU1248" s="2"/>
    </row>
    <row r="1249" spans="47:47">
      <c r="AU1249" s="2"/>
    </row>
    <row r="1250" spans="47:47">
      <c r="AU1250" s="2"/>
    </row>
    <row r="1251" spans="47:47">
      <c r="AU1251" s="2"/>
    </row>
    <row r="1252" spans="47:47">
      <c r="AU1252" s="2"/>
    </row>
    <row r="1253" spans="47:47">
      <c r="AU1253" s="2"/>
    </row>
    <row r="1254" spans="47:47">
      <c r="AU1254" s="2"/>
    </row>
    <row r="1255" spans="47:47">
      <c r="AU1255" s="2"/>
    </row>
    <row r="1256" spans="47:47">
      <c r="AU1256" s="2"/>
    </row>
    <row r="1257" spans="47:47">
      <c r="AU1257" s="2"/>
    </row>
    <row r="1258" spans="47:47">
      <c r="AU1258" s="2"/>
    </row>
    <row r="1259" spans="47:47">
      <c r="AU1259" s="2"/>
    </row>
    <row r="1260" spans="47:47">
      <c r="AU1260" s="2"/>
    </row>
    <row r="1261" spans="47:47">
      <c r="AU1261" s="2"/>
    </row>
    <row r="1262" spans="47:47">
      <c r="AU1262" s="2"/>
    </row>
    <row r="1263" spans="47:47">
      <c r="AU1263" s="2"/>
    </row>
    <row r="1264" spans="47:47">
      <c r="AU1264" s="2"/>
    </row>
    <row r="1265" spans="47:47">
      <c r="AU1265" s="2"/>
    </row>
    <row r="1266" spans="47:47">
      <c r="AU1266" s="2"/>
    </row>
    <row r="1267" spans="47:47">
      <c r="AU1267" s="2"/>
    </row>
    <row r="1268" spans="47:47">
      <c r="AU1268" s="2"/>
    </row>
    <row r="1269" spans="47:47">
      <c r="AU1269" s="2"/>
    </row>
    <row r="1270" spans="47:47">
      <c r="AU1270" s="2"/>
    </row>
    <row r="1271" spans="47:47">
      <c r="AU1271" s="2"/>
    </row>
    <row r="1272" spans="47:47">
      <c r="AU1272" s="2"/>
    </row>
    <row r="1273" spans="47:47">
      <c r="AU1273" s="2"/>
    </row>
    <row r="1274" spans="47:47">
      <c r="AU1274" s="2"/>
    </row>
    <row r="1275" spans="47:47">
      <c r="AU1275" s="2"/>
    </row>
    <row r="1276" spans="47:47">
      <c r="AU1276" s="2"/>
    </row>
    <row r="1277" spans="47:47">
      <c r="AU1277" s="2"/>
    </row>
    <row r="1278" spans="47:47">
      <c r="AU1278" s="2"/>
    </row>
    <row r="1279" spans="47:47">
      <c r="AU1279" s="2"/>
    </row>
    <row r="1280" spans="47:47">
      <c r="AU1280" s="2"/>
    </row>
    <row r="1281" spans="47:47">
      <c r="AU1281" s="2"/>
    </row>
    <row r="1282" spans="47:47">
      <c r="AU1282" s="2"/>
    </row>
    <row r="1283" spans="47:47">
      <c r="AU1283" s="2"/>
    </row>
    <row r="1284" spans="47:47">
      <c r="AU1284" s="2"/>
    </row>
    <row r="1285" spans="47:47">
      <c r="AU1285" s="2"/>
    </row>
    <row r="1286" spans="47:47">
      <c r="AU1286" s="2"/>
    </row>
    <row r="1287" spans="47:47">
      <c r="AU1287" s="2"/>
    </row>
    <row r="1288" spans="47:47">
      <c r="AU1288" s="2"/>
    </row>
    <row r="1289" spans="47:47">
      <c r="AU1289" s="2"/>
    </row>
    <row r="1290" spans="47:47">
      <c r="AU1290" s="2"/>
    </row>
    <row r="1291" spans="47:47">
      <c r="AU1291" s="2"/>
    </row>
    <row r="1292" spans="47:47">
      <c r="AU1292" s="2"/>
    </row>
    <row r="1293" spans="47:47">
      <c r="AU1293" s="2"/>
    </row>
    <row r="1294" spans="47:47">
      <c r="AU1294" s="2"/>
    </row>
    <row r="1295" spans="47:47">
      <c r="AU1295" s="2"/>
    </row>
    <row r="1296" spans="47:47">
      <c r="AU1296" s="2"/>
    </row>
    <row r="1297" spans="47:47">
      <c r="AU1297" s="2"/>
    </row>
    <row r="1298" spans="47:47">
      <c r="AU1298" s="2"/>
    </row>
    <row r="1299" spans="47:47">
      <c r="AU1299" s="2"/>
    </row>
    <row r="1300" spans="47:47">
      <c r="AU1300" s="2"/>
    </row>
    <row r="1301" spans="47:47">
      <c r="AU1301" s="2"/>
    </row>
    <row r="1302" spans="47:47">
      <c r="AU1302" s="2"/>
    </row>
    <row r="1303" spans="47:47">
      <c r="AU1303" s="2"/>
    </row>
    <row r="1304" spans="47:47">
      <c r="AU1304" s="2"/>
    </row>
    <row r="1305" spans="47:47">
      <c r="AU1305" s="2"/>
    </row>
    <row r="1306" spans="47:47">
      <c r="AU1306" s="2"/>
    </row>
    <row r="1307" spans="47:47">
      <c r="AU1307" s="2"/>
    </row>
    <row r="1308" spans="47:47">
      <c r="AU1308" s="2"/>
    </row>
    <row r="1309" spans="47:47">
      <c r="AU1309" s="2"/>
    </row>
    <row r="1310" spans="47:47">
      <c r="AU1310" s="2"/>
    </row>
    <row r="1311" spans="47:47">
      <c r="AU1311" s="2"/>
    </row>
    <row r="1312" spans="47:47">
      <c r="AU1312" s="2"/>
    </row>
    <row r="1313" spans="47:47">
      <c r="AU1313" s="2"/>
    </row>
    <row r="1314" spans="47:47">
      <c r="AU1314" s="2"/>
    </row>
    <row r="1315" spans="47:47">
      <c r="AU1315" s="2"/>
    </row>
    <row r="1316" spans="47:47">
      <c r="AU1316" s="2"/>
    </row>
    <row r="1317" spans="47:47">
      <c r="AU1317" s="2"/>
    </row>
    <row r="1318" spans="47:47">
      <c r="AU1318" s="2"/>
    </row>
    <row r="1319" spans="47:47">
      <c r="AU1319" s="2"/>
    </row>
    <row r="1320" spans="47:47">
      <c r="AU1320" s="2"/>
    </row>
    <row r="1321" spans="47:47">
      <c r="AU1321" s="2"/>
    </row>
    <row r="1322" spans="47:47">
      <c r="AU1322" s="2"/>
    </row>
    <row r="1323" spans="47:47">
      <c r="AU1323" s="2"/>
    </row>
    <row r="1324" spans="47:47">
      <c r="AU1324" s="2"/>
    </row>
    <row r="1325" spans="47:47">
      <c r="AU1325" s="2"/>
    </row>
    <row r="1326" spans="47:47">
      <c r="AU1326" s="2"/>
    </row>
    <row r="1327" spans="47:47">
      <c r="AU1327" s="2"/>
    </row>
    <row r="1328" spans="47:47">
      <c r="AU1328" s="2"/>
    </row>
    <row r="1329" spans="47:47">
      <c r="AU1329" s="2"/>
    </row>
    <row r="1330" spans="47:47">
      <c r="AU1330" s="2"/>
    </row>
    <row r="1331" spans="47:47">
      <c r="AU1331" s="2"/>
    </row>
    <row r="1332" spans="47:47">
      <c r="AU1332" s="2"/>
    </row>
    <row r="1333" spans="47:47">
      <c r="AU1333" s="2"/>
    </row>
    <row r="1334" spans="47:47">
      <c r="AU1334" s="2"/>
    </row>
    <row r="1335" spans="47:47">
      <c r="AU1335" s="2"/>
    </row>
    <row r="1336" spans="47:47">
      <c r="AU1336" s="2"/>
    </row>
    <row r="1337" spans="47:47">
      <c r="AU1337" s="2"/>
    </row>
    <row r="1338" spans="47:47">
      <c r="AU1338" s="2"/>
    </row>
    <row r="1339" spans="47:47">
      <c r="AU1339" s="2"/>
    </row>
    <row r="1340" spans="47:47">
      <c r="AU1340" s="2"/>
    </row>
    <row r="1341" spans="47:47">
      <c r="AU1341" s="2"/>
    </row>
    <row r="1342" spans="47:47">
      <c r="AU1342" s="2"/>
    </row>
    <row r="1343" spans="47:47">
      <c r="AU1343" s="2"/>
    </row>
    <row r="1344" spans="47:47">
      <c r="AU1344" s="2"/>
    </row>
    <row r="1345" spans="47:47">
      <c r="AU1345" s="2"/>
    </row>
    <row r="1346" spans="47:47">
      <c r="AU1346" s="2"/>
    </row>
    <row r="1347" spans="47:47">
      <c r="AU1347" s="2"/>
    </row>
    <row r="1348" spans="47:47">
      <c r="AU1348" s="2"/>
    </row>
    <row r="1349" spans="47:47">
      <c r="AU1349" s="2"/>
    </row>
    <row r="1350" spans="47:47">
      <c r="AU1350" s="2"/>
    </row>
    <row r="1351" spans="47:47">
      <c r="AU1351" s="2"/>
    </row>
    <row r="1352" spans="47:47">
      <c r="AU1352" s="2"/>
    </row>
    <row r="1353" spans="47:47">
      <c r="AU1353" s="2"/>
    </row>
    <row r="1354" spans="47:47">
      <c r="AU1354" s="2"/>
    </row>
    <row r="1355" spans="47:47">
      <c r="AU1355" s="2"/>
    </row>
    <row r="1356" spans="47:47">
      <c r="AU1356" s="2"/>
    </row>
    <row r="1357" spans="47:47">
      <c r="AU1357" s="2"/>
    </row>
    <row r="1358" spans="47:47">
      <c r="AU1358" s="2"/>
    </row>
    <row r="1359" spans="47:47">
      <c r="AU1359" s="2"/>
    </row>
    <row r="1360" spans="47:47">
      <c r="AU1360" s="2"/>
    </row>
    <row r="1361" spans="47:47">
      <c r="AU1361" s="2"/>
    </row>
    <row r="1362" spans="47:47">
      <c r="AU1362" s="2"/>
    </row>
    <row r="1363" spans="47:47">
      <c r="AU1363" s="2"/>
    </row>
    <row r="1364" spans="47:47">
      <c r="AU1364" s="2"/>
    </row>
    <row r="1365" spans="47:47">
      <c r="AU1365" s="2"/>
    </row>
    <row r="1366" spans="47:47">
      <c r="AU1366" s="2"/>
    </row>
    <row r="1367" spans="47:47">
      <c r="AU1367" s="2"/>
    </row>
    <row r="1368" spans="47:47">
      <c r="AU1368" s="2"/>
    </row>
    <row r="1369" spans="47:47">
      <c r="AU1369" s="2"/>
    </row>
    <row r="1370" spans="47:47">
      <c r="AU1370" s="2"/>
    </row>
    <row r="1371" spans="47:47">
      <c r="AU1371" s="2"/>
    </row>
    <row r="1372" spans="47:47">
      <c r="AU1372" s="2"/>
    </row>
    <row r="1373" spans="47:47">
      <c r="AU1373" s="2"/>
    </row>
    <row r="1374" spans="47:47">
      <c r="AU1374" s="2"/>
    </row>
    <row r="1375" spans="47:47">
      <c r="AU1375" s="2"/>
    </row>
    <row r="1376" spans="47:47">
      <c r="AU1376" s="2"/>
    </row>
    <row r="1377" spans="47:47">
      <c r="AU1377" s="2"/>
    </row>
    <row r="1378" spans="47:47">
      <c r="AU1378" s="2"/>
    </row>
    <row r="1379" spans="47:47">
      <c r="AU1379" s="2"/>
    </row>
    <row r="1380" spans="47:47">
      <c r="AU1380" s="2"/>
    </row>
    <row r="1381" spans="47:47">
      <c r="AU1381" s="2"/>
    </row>
    <row r="1382" spans="47:47">
      <c r="AU1382" s="2"/>
    </row>
    <row r="1383" spans="47:47">
      <c r="AU1383" s="2"/>
    </row>
    <row r="1384" spans="47:47">
      <c r="AU1384" s="2"/>
    </row>
    <row r="1385" spans="47:47">
      <c r="AU1385" s="2"/>
    </row>
    <row r="1386" spans="47:47">
      <c r="AU1386" s="2"/>
    </row>
    <row r="1387" spans="47:47">
      <c r="AU1387" s="2"/>
    </row>
    <row r="1388" spans="47:47">
      <c r="AU1388" s="2"/>
    </row>
    <row r="1389" spans="47:47">
      <c r="AU1389" s="2"/>
    </row>
    <row r="1390" spans="47:47">
      <c r="AU1390" s="2"/>
    </row>
    <row r="1391" spans="47:47">
      <c r="AU1391" s="2"/>
    </row>
    <row r="1392" spans="47:47">
      <c r="AU1392" s="2"/>
    </row>
    <row r="1393" spans="47:47">
      <c r="AU1393" s="2"/>
    </row>
    <row r="1394" spans="47:47">
      <c r="AU1394" s="2"/>
    </row>
    <row r="1395" spans="47:47">
      <c r="AU1395" s="2"/>
    </row>
    <row r="1396" spans="47:47">
      <c r="AU1396" s="2"/>
    </row>
    <row r="1397" spans="47:47">
      <c r="AU1397" s="2"/>
    </row>
    <row r="1398" spans="47:47">
      <c r="AU1398" s="2"/>
    </row>
    <row r="1399" spans="47:47">
      <c r="AU1399" s="2"/>
    </row>
    <row r="1400" spans="47:47">
      <c r="AU1400" s="2"/>
    </row>
    <row r="1401" spans="47:47">
      <c r="AU1401" s="2"/>
    </row>
    <row r="1402" spans="47:47">
      <c r="AU1402" s="2"/>
    </row>
    <row r="1403" spans="47:47">
      <c r="AU1403" s="2"/>
    </row>
    <row r="1404" spans="47:47">
      <c r="AU1404" s="2"/>
    </row>
    <row r="1405" spans="47:47">
      <c r="AU1405" s="2"/>
    </row>
    <row r="1406" spans="47:47">
      <c r="AU1406" s="2"/>
    </row>
    <row r="1407" spans="47:47">
      <c r="AU1407" s="2"/>
    </row>
    <row r="1408" spans="47:47">
      <c r="AU1408" s="2"/>
    </row>
    <row r="1409" spans="47:47">
      <c r="AU1409" s="2"/>
    </row>
    <row r="1410" spans="47:47">
      <c r="AU1410" s="2"/>
    </row>
    <row r="1411" spans="47:47">
      <c r="AU1411" s="2"/>
    </row>
    <row r="1412" spans="47:47">
      <c r="AU1412" s="2"/>
    </row>
    <row r="1413" spans="47:47">
      <c r="AU1413" s="2"/>
    </row>
    <row r="1414" spans="47:47">
      <c r="AU1414" s="2"/>
    </row>
    <row r="1415" spans="47:47">
      <c r="AU1415" s="2"/>
    </row>
    <row r="1416" spans="47:47">
      <c r="AU1416" s="2"/>
    </row>
    <row r="1417" spans="47:47">
      <c r="AU1417" s="2"/>
    </row>
    <row r="1418" spans="47:47">
      <c r="AU1418" s="2"/>
    </row>
    <row r="1419" spans="47:47">
      <c r="AU1419" s="2"/>
    </row>
    <row r="1420" spans="47:47">
      <c r="AU1420" s="2"/>
    </row>
    <row r="1421" spans="47:47">
      <c r="AU1421" s="2"/>
    </row>
    <row r="1422" spans="47:47">
      <c r="AU1422" s="2"/>
    </row>
    <row r="1423" spans="47:47">
      <c r="AU1423" s="2"/>
    </row>
    <row r="1424" spans="47:47">
      <c r="AU1424" s="2"/>
    </row>
    <row r="1425" spans="47:47">
      <c r="AU1425" s="2"/>
    </row>
    <row r="1426" spans="47:47">
      <c r="AU1426" s="2"/>
    </row>
    <row r="1427" spans="47:47">
      <c r="AU1427" s="2"/>
    </row>
    <row r="1428" spans="47:47">
      <c r="AU1428" s="2"/>
    </row>
    <row r="1429" spans="47:47">
      <c r="AU1429" s="2"/>
    </row>
    <row r="1430" spans="47:47">
      <c r="AU1430" s="2"/>
    </row>
    <row r="1431" spans="47:47">
      <c r="AU1431" s="2"/>
    </row>
    <row r="1432" spans="47:47">
      <c r="AU1432" s="2"/>
    </row>
    <row r="1433" spans="47:47">
      <c r="AU1433" s="2"/>
    </row>
    <row r="1434" spans="47:47">
      <c r="AU1434" s="2"/>
    </row>
    <row r="1435" spans="47:47">
      <c r="AU1435" s="2"/>
    </row>
    <row r="1436" spans="47:47">
      <c r="AU1436" s="2"/>
    </row>
    <row r="1437" spans="47:47">
      <c r="AU1437" s="2"/>
    </row>
    <row r="1438" spans="47:47">
      <c r="AU1438" s="2"/>
    </row>
    <row r="1439" spans="47:47">
      <c r="AU1439" s="2"/>
    </row>
    <row r="1440" spans="47:47">
      <c r="AU1440" s="2"/>
    </row>
    <row r="1441" spans="47:47">
      <c r="AU1441" s="2"/>
    </row>
    <row r="1442" spans="47:47">
      <c r="AU1442" s="2"/>
    </row>
    <row r="1443" spans="47:47">
      <c r="AU1443" s="2"/>
    </row>
    <row r="1444" spans="47:47">
      <c r="AU1444" s="2"/>
    </row>
    <row r="1445" spans="47:47">
      <c r="AU1445" s="2"/>
    </row>
    <row r="1446" spans="47:47">
      <c r="AU1446" s="2"/>
    </row>
    <row r="1447" spans="47:47">
      <c r="AU1447" s="2"/>
    </row>
    <row r="1448" spans="47:47">
      <c r="AU1448" s="2"/>
    </row>
    <row r="1449" spans="47:47">
      <c r="AU1449" s="2"/>
    </row>
    <row r="1450" spans="47:47">
      <c r="AU1450" s="2"/>
    </row>
    <row r="1451" spans="47:47">
      <c r="AU1451" s="2"/>
    </row>
    <row r="1452" spans="47:47">
      <c r="AU1452" s="2"/>
    </row>
    <row r="1453" spans="47:47">
      <c r="AU1453" s="2"/>
    </row>
    <row r="1454" spans="47:47">
      <c r="AU1454" s="2"/>
    </row>
    <row r="1455" spans="47:47">
      <c r="AU1455" s="2"/>
    </row>
    <row r="1456" spans="47:47">
      <c r="AU1456" s="2"/>
    </row>
    <row r="1457" spans="47:47">
      <c r="AU1457" s="2"/>
    </row>
    <row r="1458" spans="47:47">
      <c r="AU1458" s="2"/>
    </row>
    <row r="1459" spans="47:47">
      <c r="AU1459" s="2"/>
    </row>
    <row r="1460" spans="47:47">
      <c r="AU1460" s="2"/>
    </row>
    <row r="1461" spans="47:47">
      <c r="AU1461" s="2"/>
    </row>
    <row r="1462" spans="47:47">
      <c r="AU1462" s="2"/>
    </row>
    <row r="1463" spans="47:47">
      <c r="AU1463" s="3"/>
    </row>
    <row r="1464" spans="47:47">
      <c r="AU1464" s="3"/>
    </row>
    <row r="1465" spans="47:47">
      <c r="AU1465" s="3"/>
    </row>
    <row r="1466" spans="47:47">
      <c r="AU1466" s="3"/>
    </row>
    <row r="1467" spans="47:47">
      <c r="AU1467" s="3"/>
    </row>
    <row r="1468" spans="47:47">
      <c r="AU1468" s="3"/>
    </row>
    <row r="1469" spans="47:47">
      <c r="AU1469" s="3"/>
    </row>
    <row r="1470" spans="47:47">
      <c r="AU1470" s="3"/>
    </row>
    <row r="1471" spans="47:47">
      <c r="AU1471" s="3"/>
    </row>
    <row r="1472" spans="47:47">
      <c r="AU1472" s="3"/>
    </row>
    <row r="1473" spans="47:47">
      <c r="AU1473" s="3"/>
    </row>
    <row r="1474" spans="47:47">
      <c r="AU1474" s="3"/>
    </row>
    <row r="1475" spans="47:47">
      <c r="AU1475" s="3"/>
    </row>
    <row r="1476" spans="47:47">
      <c r="AU1476" s="3"/>
    </row>
    <row r="1477" spans="47:47">
      <c r="AU1477" s="3"/>
    </row>
    <row r="1478" spans="47:47">
      <c r="AU1478" s="3"/>
    </row>
    <row r="1479" spans="47:47">
      <c r="AU1479" s="3"/>
    </row>
    <row r="1480" spans="47:47">
      <c r="AU1480" s="3"/>
    </row>
    <row r="1481" spans="47:47">
      <c r="AU1481" s="3"/>
    </row>
    <row r="1482" spans="47:47">
      <c r="AU1482" s="3"/>
    </row>
    <row r="1483" spans="47:47">
      <c r="AU1483" s="3"/>
    </row>
    <row r="1484" spans="47:47">
      <c r="AU1484" s="3"/>
    </row>
    <row r="1485" spans="47:47">
      <c r="AU1485" s="3"/>
    </row>
    <row r="1486" spans="47:47">
      <c r="AU1486" s="3"/>
    </row>
    <row r="1487" spans="47:47">
      <c r="AU1487" s="3"/>
    </row>
    <row r="1488" spans="47:47">
      <c r="AU1488" s="3"/>
    </row>
    <row r="1489" spans="47:47">
      <c r="AU1489" s="3"/>
    </row>
    <row r="1490" spans="47:47">
      <c r="AU1490" s="3"/>
    </row>
    <row r="1491" spans="47:47">
      <c r="AU1491" s="3"/>
    </row>
    <row r="1492" spans="47:47">
      <c r="AU1492" s="3"/>
    </row>
    <row r="1493" spans="47:47">
      <c r="AU1493" s="3"/>
    </row>
    <row r="1494" spans="47:47">
      <c r="AU1494" s="3"/>
    </row>
    <row r="1495" spans="47:47">
      <c r="AU1495" s="3"/>
    </row>
    <row r="1496" spans="47:47">
      <c r="AU1496" s="3"/>
    </row>
    <row r="1497" spans="47:47">
      <c r="AU1497" s="3"/>
    </row>
    <row r="1498" spans="47:47">
      <c r="AU1498" s="3"/>
    </row>
    <row r="1499" spans="47:47">
      <c r="AU1499" s="3"/>
    </row>
    <row r="1500" spans="47:47">
      <c r="AU1500" s="3"/>
    </row>
    <row r="1501" spans="47:47">
      <c r="AU1501" s="3"/>
    </row>
    <row r="1502" spans="47:47">
      <c r="AU1502" s="3"/>
    </row>
    <row r="1503" spans="47:47">
      <c r="AU1503" s="3"/>
    </row>
    <row r="1504" spans="47:47">
      <c r="AU1504" s="3"/>
    </row>
    <row r="1505" spans="47:47">
      <c r="AU1505" s="3"/>
    </row>
    <row r="1506" spans="47:47">
      <c r="AU1506" s="3"/>
    </row>
    <row r="1507" spans="47:47">
      <c r="AU1507" s="3"/>
    </row>
    <row r="1508" spans="47:47">
      <c r="AU1508" s="3"/>
    </row>
    <row r="1509" spans="47:47">
      <c r="AU1509" s="3"/>
    </row>
    <row r="1510" spans="47:47">
      <c r="AU1510" s="3"/>
    </row>
    <row r="1511" spans="47:47">
      <c r="AU1511" s="3"/>
    </row>
    <row r="1512" spans="47:47">
      <c r="AU1512" s="3"/>
    </row>
    <row r="1513" spans="47:47">
      <c r="AU1513" s="3"/>
    </row>
    <row r="1514" spans="47:47">
      <c r="AU1514" s="3"/>
    </row>
    <row r="1515" spans="47:47">
      <c r="AU1515" s="3"/>
    </row>
    <row r="1516" spans="47:47">
      <c r="AU1516" s="3"/>
    </row>
    <row r="1517" spans="47:47">
      <c r="AU1517" s="3"/>
    </row>
    <row r="1518" spans="47:47">
      <c r="AU1518" s="3"/>
    </row>
    <row r="1519" spans="47:47">
      <c r="AU1519" s="3"/>
    </row>
    <row r="1520" spans="47:47">
      <c r="AU1520" s="3"/>
    </row>
    <row r="1521" spans="47:47">
      <c r="AU1521" s="3"/>
    </row>
    <row r="1522" spans="47:47">
      <c r="AU1522" s="3"/>
    </row>
    <row r="1523" spans="47:47">
      <c r="AU1523" s="3"/>
    </row>
    <row r="1524" spans="47:47">
      <c r="AU1524" s="3"/>
    </row>
    <row r="1525" spans="47:47">
      <c r="AU1525" s="3"/>
    </row>
    <row r="1526" spans="47:47">
      <c r="AU1526" s="3"/>
    </row>
    <row r="1527" spans="47:47">
      <c r="AU1527" s="3"/>
    </row>
    <row r="1528" spans="47:47">
      <c r="AU1528" s="3"/>
    </row>
    <row r="1529" spans="47:47">
      <c r="AU1529" s="3"/>
    </row>
    <row r="1530" spans="47:47">
      <c r="AU1530" s="3"/>
    </row>
    <row r="1531" spans="47:47">
      <c r="AU1531" s="3"/>
    </row>
    <row r="1532" spans="47:47">
      <c r="AU1532" s="3"/>
    </row>
    <row r="1533" spans="47:47">
      <c r="AU1533" s="3"/>
    </row>
    <row r="1534" spans="47:47">
      <c r="AU1534" s="3"/>
    </row>
    <row r="1535" spans="47:47">
      <c r="AU1535" s="3"/>
    </row>
    <row r="1536" spans="47:47">
      <c r="AU1536" s="3"/>
    </row>
    <row r="1537" spans="47:47">
      <c r="AU1537" s="3"/>
    </row>
    <row r="1538" spans="47:47">
      <c r="AU1538" s="3"/>
    </row>
    <row r="1539" spans="47:47">
      <c r="AU1539" s="3"/>
    </row>
    <row r="1540" spans="47:47">
      <c r="AU1540" s="3"/>
    </row>
    <row r="1541" spans="47:47">
      <c r="AU1541" s="3"/>
    </row>
    <row r="1542" spans="47:47">
      <c r="AU1542" s="3"/>
    </row>
    <row r="1543" spans="47:47">
      <c r="AU1543" s="3"/>
    </row>
    <row r="1544" spans="47:47">
      <c r="AU1544" s="3"/>
    </row>
    <row r="1545" spans="47:47">
      <c r="AU1545" s="3"/>
    </row>
    <row r="1546" spans="47:47">
      <c r="AU1546" s="3"/>
    </row>
    <row r="1547" spans="47:47">
      <c r="AU1547" s="3"/>
    </row>
    <row r="1548" spans="47:47">
      <c r="AU1548" s="3"/>
    </row>
    <row r="1549" spans="47:47">
      <c r="AU1549" s="3"/>
    </row>
    <row r="1550" spans="47:47">
      <c r="AU1550" s="3"/>
    </row>
    <row r="1551" spans="47:47">
      <c r="AU1551" s="3"/>
    </row>
    <row r="1552" spans="47:47">
      <c r="AU1552" s="3"/>
    </row>
    <row r="1553" spans="47:47">
      <c r="AU1553" s="3"/>
    </row>
    <row r="1554" spans="47:47">
      <c r="AU1554" s="3"/>
    </row>
    <row r="1555" spans="47:47">
      <c r="AU1555" s="3"/>
    </row>
    <row r="1556" spans="47:47">
      <c r="AU1556" s="3"/>
    </row>
    <row r="1557" spans="47:47">
      <c r="AU1557" s="3"/>
    </row>
    <row r="1558" spans="47:47">
      <c r="AU1558" s="3"/>
    </row>
    <row r="1559" spans="47:47">
      <c r="AU1559" s="3"/>
    </row>
    <row r="1560" spans="47:47">
      <c r="AU1560" s="3"/>
    </row>
    <row r="1561" spans="47:47">
      <c r="AU1561" s="3"/>
    </row>
    <row r="1562" spans="47:47">
      <c r="AU1562" s="3"/>
    </row>
    <row r="1563" spans="47:47">
      <c r="AU1563" s="3"/>
    </row>
    <row r="1564" spans="47:47">
      <c r="AU1564" s="3"/>
    </row>
    <row r="1565" spans="47:47">
      <c r="AU1565" s="3"/>
    </row>
    <row r="1566" spans="47:47">
      <c r="AU1566" s="3"/>
    </row>
    <row r="1567" spans="47:47">
      <c r="AU1567" s="3"/>
    </row>
    <row r="1568" spans="47:47">
      <c r="AU1568" s="3"/>
    </row>
    <row r="1569" spans="47:47">
      <c r="AU1569" s="3"/>
    </row>
    <row r="1570" spans="47:47">
      <c r="AU1570" s="3"/>
    </row>
    <row r="1571" spans="47:47">
      <c r="AU1571" s="3"/>
    </row>
    <row r="1572" spans="47:47">
      <c r="AU1572" s="3"/>
    </row>
    <row r="1573" spans="47:47">
      <c r="AU1573" s="3"/>
    </row>
    <row r="1574" spans="47:47">
      <c r="AU1574" s="3"/>
    </row>
  </sheetData>
  <mergeCells count="464">
    <mergeCell ref="L67:Q67"/>
    <mergeCell ref="R67:U67"/>
    <mergeCell ref="A65:G65"/>
    <mergeCell ref="H65:K65"/>
    <mergeCell ref="L65:O65"/>
    <mergeCell ref="P65:Q65"/>
    <mergeCell ref="R65:U65"/>
    <mergeCell ref="A66:G66"/>
    <mergeCell ref="H66:K66"/>
    <mergeCell ref="L66:O66"/>
    <mergeCell ref="P66:Q66"/>
    <mergeCell ref="R66:U66"/>
    <mergeCell ref="A63:G63"/>
    <mergeCell ref="H63:K63"/>
    <mergeCell ref="L63:O63"/>
    <mergeCell ref="P63:Q63"/>
    <mergeCell ref="R63:U63"/>
    <mergeCell ref="A64:G64"/>
    <mergeCell ref="H64:K64"/>
    <mergeCell ref="L64:O64"/>
    <mergeCell ref="R59:U59"/>
    <mergeCell ref="A60:G60"/>
    <mergeCell ref="H60:K60"/>
    <mergeCell ref="L60:O60"/>
    <mergeCell ref="P64:Q64"/>
    <mergeCell ref="R64:U64"/>
    <mergeCell ref="A61:G61"/>
    <mergeCell ref="H61:K61"/>
    <mergeCell ref="L61:O61"/>
    <mergeCell ref="P61:Q61"/>
    <mergeCell ref="R61:U61"/>
    <mergeCell ref="A62:G62"/>
    <mergeCell ref="H62:K62"/>
    <mergeCell ref="L62:O62"/>
    <mergeCell ref="A55:G56"/>
    <mergeCell ref="H55:K56"/>
    <mergeCell ref="L55:O56"/>
    <mergeCell ref="P55:Q56"/>
    <mergeCell ref="R55:U56"/>
    <mergeCell ref="W56:AR62"/>
    <mergeCell ref="A57:G57"/>
    <mergeCell ref="H57:K57"/>
    <mergeCell ref="L57:O57"/>
    <mergeCell ref="P57:Q57"/>
    <mergeCell ref="P60:Q60"/>
    <mergeCell ref="R60:U60"/>
    <mergeCell ref="R57:U57"/>
    <mergeCell ref="A58:G58"/>
    <mergeCell ref="H58:K58"/>
    <mergeCell ref="L58:O58"/>
    <mergeCell ref="P58:Q58"/>
    <mergeCell ref="R58:U58"/>
    <mergeCell ref="P62:Q62"/>
    <mergeCell ref="R62:U62"/>
    <mergeCell ref="A59:G59"/>
    <mergeCell ref="H59:K59"/>
    <mergeCell ref="L59:O59"/>
    <mergeCell ref="P59:Q59"/>
    <mergeCell ref="AL52:AL53"/>
    <mergeCell ref="AM52:AM53"/>
    <mergeCell ref="AN52:AN53"/>
    <mergeCell ref="AO52:AP53"/>
    <mergeCell ref="B53:C53"/>
    <mergeCell ref="AE52:AE53"/>
    <mergeCell ref="AF52:AF53"/>
    <mergeCell ref="AG52:AG53"/>
    <mergeCell ref="AH52:AH53"/>
    <mergeCell ref="AI52:AI53"/>
    <mergeCell ref="AJ52:AJ53"/>
    <mergeCell ref="Y52:Y53"/>
    <mergeCell ref="Z52:Z53"/>
    <mergeCell ref="AA52:AA53"/>
    <mergeCell ref="AB52:AB53"/>
    <mergeCell ref="AC52:AC53"/>
    <mergeCell ref="AD52:AD53"/>
    <mergeCell ref="AK52:AK53"/>
    <mergeCell ref="P52:P53"/>
    <mergeCell ref="Q52:Q53"/>
    <mergeCell ref="R52:R53"/>
    <mergeCell ref="S52:S53"/>
    <mergeCell ref="T52:T53"/>
    <mergeCell ref="U52:U53"/>
    <mergeCell ref="V52:V53"/>
    <mergeCell ref="W52:W53"/>
    <mergeCell ref="X52:X53"/>
    <mergeCell ref="A52:B52"/>
    <mergeCell ref="D52:H53"/>
    <mergeCell ref="I52:I53"/>
    <mergeCell ref="J52:J53"/>
    <mergeCell ref="K52:K53"/>
    <mergeCell ref="L52:L53"/>
    <mergeCell ref="M52:M53"/>
    <mergeCell ref="N52:N53"/>
    <mergeCell ref="O52:O53"/>
    <mergeCell ref="AL50:AL51"/>
    <mergeCell ref="AM50:AM51"/>
    <mergeCell ref="AN50:AN51"/>
    <mergeCell ref="AO50:AP51"/>
    <mergeCell ref="B51:C51"/>
    <mergeCell ref="AE50:AE51"/>
    <mergeCell ref="AF50:AF51"/>
    <mergeCell ref="AG50:AG51"/>
    <mergeCell ref="AH50:AH51"/>
    <mergeCell ref="AI50:AI51"/>
    <mergeCell ref="AJ50:AJ51"/>
    <mergeCell ref="Y50:Y51"/>
    <mergeCell ref="Z50:Z51"/>
    <mergeCell ref="AA50:AA51"/>
    <mergeCell ref="AB50:AB51"/>
    <mergeCell ref="AC50:AC51"/>
    <mergeCell ref="AD50:AD51"/>
    <mergeCell ref="AK50:AK51"/>
    <mergeCell ref="P50:P51"/>
    <mergeCell ref="Q50:Q51"/>
    <mergeCell ref="R50:R51"/>
    <mergeCell ref="S50:S51"/>
    <mergeCell ref="T50:T51"/>
    <mergeCell ref="U50:U51"/>
    <mergeCell ref="V50:V51"/>
    <mergeCell ref="W50:W51"/>
    <mergeCell ref="X50:X51"/>
    <mergeCell ref="A50:B50"/>
    <mergeCell ref="D50:H51"/>
    <mergeCell ref="I50:I51"/>
    <mergeCell ref="J50:J51"/>
    <mergeCell ref="K50:K51"/>
    <mergeCell ref="L50:L51"/>
    <mergeCell ref="M50:M51"/>
    <mergeCell ref="N50:N51"/>
    <mergeCell ref="O50:O51"/>
    <mergeCell ref="AL48:AL49"/>
    <mergeCell ref="AM48:AM49"/>
    <mergeCell ref="AN48:AN49"/>
    <mergeCell ref="AO48:AP49"/>
    <mergeCell ref="B49:C49"/>
    <mergeCell ref="AE48:AE49"/>
    <mergeCell ref="AF48:AF49"/>
    <mergeCell ref="AG48:AG49"/>
    <mergeCell ref="AH48:AH49"/>
    <mergeCell ref="AI48:AI49"/>
    <mergeCell ref="AJ48:AJ49"/>
    <mergeCell ref="Y48:Y49"/>
    <mergeCell ref="Z48:Z49"/>
    <mergeCell ref="AA48:AA49"/>
    <mergeCell ref="AB48:AB49"/>
    <mergeCell ref="AC48:AC49"/>
    <mergeCell ref="AD48:AD49"/>
    <mergeCell ref="AK48:AK49"/>
    <mergeCell ref="P48:P49"/>
    <mergeCell ref="Q48:Q49"/>
    <mergeCell ref="R48:R49"/>
    <mergeCell ref="S48:S49"/>
    <mergeCell ref="T48:T49"/>
    <mergeCell ref="U48:U49"/>
    <mergeCell ref="V48:V49"/>
    <mergeCell ref="W48:W49"/>
    <mergeCell ref="X48:X49"/>
    <mergeCell ref="A48:B48"/>
    <mergeCell ref="D48:H49"/>
    <mergeCell ref="I48:I49"/>
    <mergeCell ref="J48:J49"/>
    <mergeCell ref="K48:K49"/>
    <mergeCell ref="L48:L49"/>
    <mergeCell ref="M48:M49"/>
    <mergeCell ref="N48:N49"/>
    <mergeCell ref="O48:O49"/>
    <mergeCell ref="AL46:AL47"/>
    <mergeCell ref="AM46:AM47"/>
    <mergeCell ref="AN46:AN47"/>
    <mergeCell ref="AO46:AP47"/>
    <mergeCell ref="B47:C47"/>
    <mergeCell ref="AE46:AE47"/>
    <mergeCell ref="AF46:AF47"/>
    <mergeCell ref="AG46:AG47"/>
    <mergeCell ref="AH46:AH47"/>
    <mergeCell ref="AI46:AI47"/>
    <mergeCell ref="AJ46:AJ47"/>
    <mergeCell ref="Y46:Y47"/>
    <mergeCell ref="Z46:Z47"/>
    <mergeCell ref="AA46:AA47"/>
    <mergeCell ref="AB46:AB47"/>
    <mergeCell ref="AC46:AC47"/>
    <mergeCell ref="AD46:AD47"/>
    <mergeCell ref="AK46:AK47"/>
    <mergeCell ref="P46:P47"/>
    <mergeCell ref="Q46:Q47"/>
    <mergeCell ref="R46:R47"/>
    <mergeCell ref="S46:S47"/>
    <mergeCell ref="T46:T47"/>
    <mergeCell ref="U46:U47"/>
    <mergeCell ref="V46:V47"/>
    <mergeCell ref="W46:W47"/>
    <mergeCell ref="X46:X47"/>
    <mergeCell ref="A46:B46"/>
    <mergeCell ref="D46:H47"/>
    <mergeCell ref="I46:I47"/>
    <mergeCell ref="J46:J47"/>
    <mergeCell ref="K46:K47"/>
    <mergeCell ref="L46:L47"/>
    <mergeCell ref="M46:M47"/>
    <mergeCell ref="N46:N47"/>
    <mergeCell ref="O46:O47"/>
    <mergeCell ref="AL44:AL45"/>
    <mergeCell ref="AM44:AM45"/>
    <mergeCell ref="AN44:AN45"/>
    <mergeCell ref="AO44:AP45"/>
    <mergeCell ref="B45:C45"/>
    <mergeCell ref="AE44:AE45"/>
    <mergeCell ref="AF44:AF45"/>
    <mergeCell ref="AG44:AG45"/>
    <mergeCell ref="AH44:AH45"/>
    <mergeCell ref="AI44:AI45"/>
    <mergeCell ref="AJ44:AJ45"/>
    <mergeCell ref="Y44:Y45"/>
    <mergeCell ref="Z44:Z45"/>
    <mergeCell ref="AA44:AA45"/>
    <mergeCell ref="AB44:AB45"/>
    <mergeCell ref="AC44:AC45"/>
    <mergeCell ref="AD44:AD45"/>
    <mergeCell ref="AK44:AK45"/>
    <mergeCell ref="P44:P45"/>
    <mergeCell ref="Q44:Q45"/>
    <mergeCell ref="R44:R45"/>
    <mergeCell ref="S44:S45"/>
    <mergeCell ref="T44:T45"/>
    <mergeCell ref="U44:U45"/>
    <mergeCell ref="V44:V45"/>
    <mergeCell ref="W44:W45"/>
    <mergeCell ref="X44:X45"/>
    <mergeCell ref="A44:B44"/>
    <mergeCell ref="D44:H45"/>
    <mergeCell ref="I44:I45"/>
    <mergeCell ref="J44:J45"/>
    <mergeCell ref="K44:K45"/>
    <mergeCell ref="L44:L45"/>
    <mergeCell ref="M44:M45"/>
    <mergeCell ref="N44:N45"/>
    <mergeCell ref="O44:O45"/>
    <mergeCell ref="AL42:AL43"/>
    <mergeCell ref="AM42:AM43"/>
    <mergeCell ref="AN42:AN43"/>
    <mergeCell ref="AO42:AP43"/>
    <mergeCell ref="B43:C43"/>
    <mergeCell ref="AE42:AE43"/>
    <mergeCell ref="AF42:AF43"/>
    <mergeCell ref="AG42:AG43"/>
    <mergeCell ref="AH42:AH43"/>
    <mergeCell ref="AI42:AI43"/>
    <mergeCell ref="AJ42:AJ43"/>
    <mergeCell ref="Y42:Y43"/>
    <mergeCell ref="Z42:Z43"/>
    <mergeCell ref="AA42:AA43"/>
    <mergeCell ref="AB42:AB43"/>
    <mergeCell ref="AC42:AC43"/>
    <mergeCell ref="AD42:AD43"/>
    <mergeCell ref="AK42:AK43"/>
    <mergeCell ref="P42:P43"/>
    <mergeCell ref="Q42:Q43"/>
    <mergeCell ref="R42:R43"/>
    <mergeCell ref="S42:S43"/>
    <mergeCell ref="T42:T43"/>
    <mergeCell ref="U42:U43"/>
    <mergeCell ref="V42:V43"/>
    <mergeCell ref="W42:W43"/>
    <mergeCell ref="X42:X43"/>
    <mergeCell ref="A42:B42"/>
    <mergeCell ref="D42:H43"/>
    <mergeCell ref="I42:I43"/>
    <mergeCell ref="J42:J43"/>
    <mergeCell ref="K42:K43"/>
    <mergeCell ref="L42:L43"/>
    <mergeCell ref="M42:M43"/>
    <mergeCell ref="N42:N43"/>
    <mergeCell ref="O42:O43"/>
    <mergeCell ref="AL40:AL41"/>
    <mergeCell ref="AM40:AM41"/>
    <mergeCell ref="AN40:AN41"/>
    <mergeCell ref="AO40:AP41"/>
    <mergeCell ref="B41:C41"/>
    <mergeCell ref="AE40:AE41"/>
    <mergeCell ref="AF40:AF41"/>
    <mergeCell ref="AG40:AG41"/>
    <mergeCell ref="AH40:AH41"/>
    <mergeCell ref="AI40:AI41"/>
    <mergeCell ref="AJ40:AJ41"/>
    <mergeCell ref="Y40:Y41"/>
    <mergeCell ref="Z40:Z41"/>
    <mergeCell ref="AA40:AA41"/>
    <mergeCell ref="AB40:AB41"/>
    <mergeCell ref="AC40:AC41"/>
    <mergeCell ref="AD40:AD41"/>
    <mergeCell ref="AK40:AK41"/>
    <mergeCell ref="P40:P41"/>
    <mergeCell ref="Q40:Q41"/>
    <mergeCell ref="R40:R41"/>
    <mergeCell ref="S40:S41"/>
    <mergeCell ref="T40:T41"/>
    <mergeCell ref="U40:U41"/>
    <mergeCell ref="V40:V41"/>
    <mergeCell ref="W40:W41"/>
    <mergeCell ref="X40:X41"/>
    <mergeCell ref="A40:B40"/>
    <mergeCell ref="D40:H41"/>
    <mergeCell ref="I40:I41"/>
    <mergeCell ref="J40:J41"/>
    <mergeCell ref="K40:K41"/>
    <mergeCell ref="L40:L41"/>
    <mergeCell ref="M40:M41"/>
    <mergeCell ref="N40:N41"/>
    <mergeCell ref="O40:O41"/>
    <mergeCell ref="AG38:AG39"/>
    <mergeCell ref="AH38:AH39"/>
    <mergeCell ref="AI38:AI39"/>
    <mergeCell ref="AJ38:AJ39"/>
    <mergeCell ref="AK38:AK39"/>
    <mergeCell ref="AL38:AL39"/>
    <mergeCell ref="AM38:AM39"/>
    <mergeCell ref="AN38:AN39"/>
    <mergeCell ref="AO38:AP39"/>
    <mergeCell ref="X38:X39"/>
    <mergeCell ref="Y38:Y39"/>
    <mergeCell ref="Z38:Z39"/>
    <mergeCell ref="AA38:AA39"/>
    <mergeCell ref="AB38:AB39"/>
    <mergeCell ref="AC38:AC39"/>
    <mergeCell ref="AD38:AD39"/>
    <mergeCell ref="AE38:AE39"/>
    <mergeCell ref="AF38:AF39"/>
    <mergeCell ref="O38:O39"/>
    <mergeCell ref="P38:P39"/>
    <mergeCell ref="Q38:Q39"/>
    <mergeCell ref="R38:R39"/>
    <mergeCell ref="S38:S39"/>
    <mergeCell ref="T38:T39"/>
    <mergeCell ref="U38:U39"/>
    <mergeCell ref="V38:V39"/>
    <mergeCell ref="W38:W39"/>
    <mergeCell ref="A38:B38"/>
    <mergeCell ref="D38:H39"/>
    <mergeCell ref="I38:I39"/>
    <mergeCell ref="J38:J39"/>
    <mergeCell ref="K38:K39"/>
    <mergeCell ref="B39:C39"/>
    <mergeCell ref="L38:L39"/>
    <mergeCell ref="M38:M39"/>
    <mergeCell ref="N38:N39"/>
    <mergeCell ref="AH36:AH37"/>
    <mergeCell ref="AI36:AI37"/>
    <mergeCell ref="AJ36:AJ37"/>
    <mergeCell ref="AK36:AK37"/>
    <mergeCell ref="AL36:AL37"/>
    <mergeCell ref="AM36:AM37"/>
    <mergeCell ref="AN36:AN37"/>
    <mergeCell ref="AO36:AP37"/>
    <mergeCell ref="B37:C37"/>
    <mergeCell ref="Y36:Y37"/>
    <mergeCell ref="Z36:Z37"/>
    <mergeCell ref="AA36:AA37"/>
    <mergeCell ref="AB36:AB37"/>
    <mergeCell ref="AC36:AC37"/>
    <mergeCell ref="AD36:AD37"/>
    <mergeCell ref="AE36:AE37"/>
    <mergeCell ref="AF36:AF37"/>
    <mergeCell ref="AG36:AG37"/>
    <mergeCell ref="P36:P37"/>
    <mergeCell ref="Q36:Q37"/>
    <mergeCell ref="R36:R37"/>
    <mergeCell ref="S36:S37"/>
    <mergeCell ref="T36:T37"/>
    <mergeCell ref="U36:U37"/>
    <mergeCell ref="V36:V37"/>
    <mergeCell ref="W36:W37"/>
    <mergeCell ref="X36:X37"/>
    <mergeCell ref="A36:B36"/>
    <mergeCell ref="D36:H37"/>
    <mergeCell ref="I36:I37"/>
    <mergeCell ref="J36:J37"/>
    <mergeCell ref="K36:K37"/>
    <mergeCell ref="L36:L37"/>
    <mergeCell ref="M36:M37"/>
    <mergeCell ref="N36:N37"/>
    <mergeCell ref="O36:O37"/>
    <mergeCell ref="AH34:AH35"/>
    <mergeCell ref="AI34:AI35"/>
    <mergeCell ref="AJ34:AJ35"/>
    <mergeCell ref="AK34:AK35"/>
    <mergeCell ref="AL34:AL35"/>
    <mergeCell ref="AM34:AM35"/>
    <mergeCell ref="AN34:AN35"/>
    <mergeCell ref="AO34:AP35"/>
    <mergeCell ref="B35:C35"/>
    <mergeCell ref="Y34:Y35"/>
    <mergeCell ref="Z34:Z35"/>
    <mergeCell ref="AA34:AA35"/>
    <mergeCell ref="AB34:AB35"/>
    <mergeCell ref="AC34:AC35"/>
    <mergeCell ref="AD34:AD35"/>
    <mergeCell ref="AE34:AE35"/>
    <mergeCell ref="AF34:AF35"/>
    <mergeCell ref="AG34:AG35"/>
    <mergeCell ref="P34:P35"/>
    <mergeCell ref="Q34:Q35"/>
    <mergeCell ref="R34:R35"/>
    <mergeCell ref="S34:S35"/>
    <mergeCell ref="T34:T35"/>
    <mergeCell ref="U34:U35"/>
    <mergeCell ref="V34:V35"/>
    <mergeCell ref="W34:W35"/>
    <mergeCell ref="X34:X35"/>
    <mergeCell ref="A34:B34"/>
    <mergeCell ref="D34:H35"/>
    <mergeCell ref="I34:I35"/>
    <mergeCell ref="J34:J35"/>
    <mergeCell ref="K34:K35"/>
    <mergeCell ref="L34:L35"/>
    <mergeCell ref="M34:M35"/>
    <mergeCell ref="N34:N35"/>
    <mergeCell ref="O34:O35"/>
    <mergeCell ref="A30:C30"/>
    <mergeCell ref="D30:M30"/>
    <mergeCell ref="N30:Q30"/>
    <mergeCell ref="R30:Y30"/>
    <mergeCell ref="Z30:AC30"/>
    <mergeCell ref="AD30:AN30"/>
    <mergeCell ref="A32:C33"/>
    <mergeCell ref="D32:H33"/>
    <mergeCell ref="AO32:AP33"/>
    <mergeCell ref="AI27:AI28"/>
    <mergeCell ref="AJ27:AJ28"/>
    <mergeCell ref="AK27:AN28"/>
    <mergeCell ref="AO27:AU28"/>
    <mergeCell ref="N24:N25"/>
    <mergeCell ref="I27:I28"/>
    <mergeCell ref="A24:E25"/>
    <mergeCell ref="A29:C29"/>
    <mergeCell ref="N29:Q29"/>
    <mergeCell ref="R29:Y29"/>
    <mergeCell ref="Z29:AC29"/>
    <mergeCell ref="AD29:AN29"/>
    <mergeCell ref="Z27:AC28"/>
    <mergeCell ref="I24:J25"/>
    <mergeCell ref="K24:K25"/>
    <mergeCell ref="L24:L25"/>
    <mergeCell ref="M24:M25"/>
    <mergeCell ref="R27:Y28"/>
    <mergeCell ref="O24:O25"/>
    <mergeCell ref="P24:AI25"/>
    <mergeCell ref="AN24:AP25"/>
    <mergeCell ref="A27:C28"/>
    <mergeCell ref="D27:D28"/>
    <mergeCell ref="E27:E28"/>
    <mergeCell ref="F27:F28"/>
    <mergeCell ref="G27:G28"/>
    <mergeCell ref="H27:H28"/>
    <mergeCell ref="AD27:AD28"/>
    <mergeCell ref="AE27:AE28"/>
    <mergeCell ref="AF27:AF28"/>
    <mergeCell ref="AG27:AG28"/>
    <mergeCell ref="AH27:AH28"/>
    <mergeCell ref="J27:J28"/>
    <mergeCell ref="K27:K28"/>
    <mergeCell ref="L27:L28"/>
    <mergeCell ref="M27:M28"/>
    <mergeCell ref="N27:Q28"/>
  </mergeCells>
  <phoneticPr fontId="2"/>
  <dataValidations count="11">
    <dataValidation type="list" allowBlank="1" showInputMessage="1" showErrorMessage="1" sqref="D50:H51">
      <formula1>$AZ$59:$AZ$60</formula1>
    </dataValidation>
    <dataValidation type="list" allowBlank="1" showInputMessage="1" sqref="D40:H45">
      <formula1>$AZ$35:$AZ$38</formula1>
    </dataValidation>
    <dataValidation type="list" allowBlank="1" showInputMessage="1" showErrorMessage="1" sqref="D46:H49">
      <formula1>$AZ$39:$AZ$58</formula1>
    </dataValidation>
    <dataValidation type="list" allowBlank="1" showInputMessage="1" showErrorMessage="1" sqref="D52:H53">
      <formula1>$AZ$61:$AZ$65</formula1>
    </dataValidation>
    <dataValidation type="list" errorStyle="information" allowBlank="1" sqref="A34:B34 B53:C53 A52:B52 B51:C51 A50:B50 B35:C35 A38:B38 B37:C37 A36:B36 B39:C39 A40:B40 B41:C41 A44:B44 B43:C43 A42:B42 B45:C45 B49:C49 A48:B48 B47:C47 A46:B46">
      <formula1>$BG$31:$BG$127</formula1>
    </dataValidation>
    <dataValidation type="list" allowBlank="1" showInputMessage="1" sqref="D34:H39">
      <formula1>$AZ$31:$AZ$34</formula1>
    </dataValidation>
    <dataValidation type="list" allowBlank="1" showInputMessage="1" showErrorMessage="1" sqref="AI27:AI28">
      <formula1>"1,2,3,4,5,6,7,8,9,10,11,12,13,14,15,16,17,18,19,20,21,22,23,24,25,26,27,28,29,30,31"</formula1>
    </dataValidation>
    <dataValidation type="list" allowBlank="1" showInputMessage="1" showErrorMessage="1" sqref="R29:Y29">
      <formula1>$BD$31:$BD$36</formula1>
    </dataValidation>
    <dataValidation type="list" allowBlank="1" showInputMessage="1" showErrorMessage="1" sqref="A24:E25">
      <formula1>"認定済,申請中"</formula1>
    </dataValidation>
    <dataValidation type="list" allowBlank="1" sqref="M24:M25 AG27:AG28">
      <formula1>"1,2,3,4,5,6,7,8,9,10,11,12"</formula1>
    </dataValidation>
    <dataValidation type="list" allowBlank="1" sqref="AE27:AE28 K24:K25">
      <formula1>"27,28,29,30,31"</formula1>
    </dataValidation>
  </dataValidations>
  <printOptions horizontalCentered="1" verticalCentered="1"/>
  <pageMargins left="0.19685039370078741" right="0.19685039370078741" top="3.937007874015748E-2" bottom="3.937007874015748E-2" header="0.19685039370078741" footer="0.19685039370078741"/>
  <pageSetup paperSize="9" orientation="landscape" errors="blank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Q1551"/>
  <sheetViews>
    <sheetView tabSelected="1" topLeftCell="A10" zoomScaleNormal="100" workbookViewId="0">
      <selection activeCell="D27" sqref="D27:H28"/>
    </sheetView>
  </sheetViews>
  <sheetFormatPr defaultColWidth="3" defaultRowHeight="13.5"/>
  <cols>
    <col min="1" max="1" width="5.140625" style="1" customWidth="1"/>
    <col min="2" max="14" width="3" style="1" customWidth="1"/>
    <col min="15" max="15" width="2.7109375" style="1" customWidth="1"/>
    <col min="16" max="16" width="2.85546875" style="1" customWidth="1"/>
    <col min="17" max="17" width="3.140625" style="1" customWidth="1"/>
    <col min="18" max="30" width="2.7109375" style="1" customWidth="1"/>
    <col min="31" max="31" width="3.140625" style="1" customWidth="1"/>
    <col min="32" max="45" width="2.7109375" style="1" customWidth="1"/>
    <col min="46" max="46" width="2.28515625" style="1" customWidth="1"/>
    <col min="47" max="47" width="1.5703125" style="1" customWidth="1"/>
    <col min="48" max="48" width="2" style="1" customWidth="1"/>
    <col min="49" max="49" width="3.42578125" style="1" customWidth="1"/>
    <col min="50" max="50" width="0.42578125" style="1" hidden="1" customWidth="1"/>
    <col min="51" max="51" width="35.42578125" bestFit="1" customWidth="1"/>
    <col min="52" max="53" width="9" customWidth="1"/>
    <col min="54" max="54" width="3" style="1"/>
    <col min="55" max="55" width="12.5703125" style="1" customWidth="1"/>
    <col min="56" max="56" width="10" style="1" customWidth="1"/>
    <col min="57" max="57" width="3" style="1"/>
    <col min="58" max="58" width="8.42578125" style="1" customWidth="1"/>
    <col min="59" max="61" width="3" style="1"/>
    <col min="62" max="62" width="8.5703125" style="1" customWidth="1"/>
    <col min="63" max="16384" width="3" style="1"/>
  </cols>
  <sheetData>
    <row r="4" spans="1:69" ht="7.5" customHeight="1"/>
    <row r="5" spans="1:69" ht="9.75" customHeight="1">
      <c r="A5" s="213" t="s">
        <v>6</v>
      </c>
      <c r="B5" s="214"/>
      <c r="C5" s="214"/>
      <c r="D5" s="214"/>
      <c r="E5" s="215"/>
      <c r="F5" s="6"/>
      <c r="G5" s="6"/>
      <c r="H5" s="6"/>
      <c r="I5" s="235" t="s">
        <v>235</v>
      </c>
      <c r="J5" s="235"/>
      <c r="K5" s="236">
        <v>1</v>
      </c>
      <c r="L5" s="212" t="s">
        <v>2</v>
      </c>
      <c r="M5" s="236">
        <v>4</v>
      </c>
      <c r="N5" s="212" t="s">
        <v>0</v>
      </c>
      <c r="O5" s="212" t="s">
        <v>3</v>
      </c>
      <c r="P5" s="212" t="s">
        <v>171</v>
      </c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7"/>
      <c r="AK5" s="27"/>
      <c r="AL5" s="27"/>
      <c r="AM5" s="27"/>
      <c r="AN5" s="243" t="s">
        <v>14</v>
      </c>
      <c r="AO5" s="243"/>
      <c r="AP5" s="243"/>
      <c r="AQ5" s="6"/>
      <c r="AR5" s="6"/>
      <c r="AS5" s="6"/>
      <c r="AT5" s="6"/>
      <c r="AU5" s="6"/>
    </row>
    <row r="6" spans="1:69" ht="9.75" customHeight="1">
      <c r="A6" s="216"/>
      <c r="B6" s="217"/>
      <c r="C6" s="217"/>
      <c r="D6" s="217"/>
      <c r="E6" s="218"/>
      <c r="F6" s="6"/>
      <c r="G6" s="6"/>
      <c r="H6" s="6"/>
      <c r="I6" s="235"/>
      <c r="J6" s="235"/>
      <c r="K6" s="236"/>
      <c r="L6" s="212"/>
      <c r="M6" s="236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7"/>
      <c r="AK6" s="27"/>
      <c r="AL6" s="27"/>
      <c r="AM6" s="27"/>
      <c r="AN6" s="243"/>
      <c r="AO6" s="243"/>
      <c r="AP6" s="243"/>
      <c r="AQ6" s="6"/>
      <c r="AR6" s="6"/>
      <c r="AS6" s="6"/>
      <c r="AT6" s="6"/>
      <c r="AU6" s="6"/>
    </row>
    <row r="7" spans="1:69" ht="11.2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69" customFormat="1" ht="18" customHeight="1">
      <c r="A8" s="205" t="s">
        <v>12</v>
      </c>
      <c r="B8" s="244"/>
      <c r="C8" s="245"/>
      <c r="D8" s="249"/>
      <c r="E8" s="185"/>
      <c r="F8" s="185"/>
      <c r="G8" s="185"/>
      <c r="H8" s="185"/>
      <c r="I8" s="185"/>
      <c r="J8" s="185"/>
      <c r="K8" s="185"/>
      <c r="L8" s="185"/>
      <c r="M8" s="193"/>
      <c r="N8" s="195" t="s">
        <v>15</v>
      </c>
      <c r="O8" s="196"/>
      <c r="P8" s="196"/>
      <c r="Q8" s="197"/>
      <c r="R8" s="237"/>
      <c r="S8" s="238"/>
      <c r="T8" s="238"/>
      <c r="U8" s="238"/>
      <c r="V8" s="238"/>
      <c r="W8" s="238"/>
      <c r="X8" s="238"/>
      <c r="Y8" s="239"/>
      <c r="Z8" s="205" t="s">
        <v>7</v>
      </c>
      <c r="AA8" s="196"/>
      <c r="AB8" s="196"/>
      <c r="AC8" s="196"/>
      <c r="AD8" s="187" t="s">
        <v>235</v>
      </c>
      <c r="AE8" s="189">
        <v>1</v>
      </c>
      <c r="AF8" s="191" t="s">
        <v>17</v>
      </c>
      <c r="AG8" s="189">
        <v>3</v>
      </c>
      <c r="AH8" s="191" t="s">
        <v>18</v>
      </c>
      <c r="AI8" s="201">
        <v>1</v>
      </c>
      <c r="AJ8" s="203" t="s">
        <v>19</v>
      </c>
      <c r="AK8" s="205" t="s">
        <v>20</v>
      </c>
      <c r="AL8" s="196"/>
      <c r="AM8" s="196"/>
      <c r="AN8" s="196"/>
      <c r="AO8" s="206"/>
      <c r="AP8" s="207"/>
      <c r="AQ8" s="207"/>
      <c r="AR8" s="207"/>
      <c r="AS8" s="207"/>
      <c r="AT8" s="207"/>
      <c r="AU8" s="208"/>
    </row>
    <row r="9" spans="1:69" customFormat="1" ht="18.75" customHeight="1">
      <c r="A9" s="246"/>
      <c r="B9" s="247"/>
      <c r="C9" s="248"/>
      <c r="D9" s="250"/>
      <c r="E9" s="186"/>
      <c r="F9" s="186"/>
      <c r="G9" s="186"/>
      <c r="H9" s="186"/>
      <c r="I9" s="186"/>
      <c r="J9" s="186"/>
      <c r="K9" s="186"/>
      <c r="L9" s="186"/>
      <c r="M9" s="194"/>
      <c r="N9" s="198"/>
      <c r="O9" s="199"/>
      <c r="P9" s="199"/>
      <c r="Q9" s="200"/>
      <c r="R9" s="240"/>
      <c r="S9" s="241"/>
      <c r="T9" s="241"/>
      <c r="U9" s="241"/>
      <c r="V9" s="241"/>
      <c r="W9" s="241"/>
      <c r="X9" s="241"/>
      <c r="Y9" s="242"/>
      <c r="Z9" s="198"/>
      <c r="AA9" s="199"/>
      <c r="AB9" s="199"/>
      <c r="AC9" s="199"/>
      <c r="AD9" s="188"/>
      <c r="AE9" s="190"/>
      <c r="AF9" s="192"/>
      <c r="AG9" s="190"/>
      <c r="AH9" s="192"/>
      <c r="AI9" s="202"/>
      <c r="AJ9" s="204"/>
      <c r="AK9" s="198"/>
      <c r="AL9" s="199"/>
      <c r="AM9" s="199"/>
      <c r="AN9" s="199"/>
      <c r="AO9" s="209"/>
      <c r="AP9" s="210"/>
      <c r="AQ9" s="210"/>
      <c r="AR9" s="210"/>
      <c r="AS9" s="210"/>
      <c r="AT9" s="210"/>
      <c r="AU9" s="211"/>
    </row>
    <row r="10" spans="1:69" customFormat="1" ht="36" customHeight="1">
      <c r="A10" s="219" t="s">
        <v>21</v>
      </c>
      <c r="B10" s="220"/>
      <c r="C10" s="221"/>
      <c r="D10" s="7"/>
      <c r="E10" s="8"/>
      <c r="F10" s="8"/>
      <c r="G10" s="8"/>
      <c r="H10" s="8"/>
      <c r="I10" s="8"/>
      <c r="J10" s="8"/>
      <c r="K10" s="8"/>
      <c r="L10" s="8"/>
      <c r="M10" s="9"/>
      <c r="N10" s="222" t="s">
        <v>22</v>
      </c>
      <c r="O10" s="223"/>
      <c r="P10" s="223"/>
      <c r="Q10" s="224"/>
      <c r="R10" s="225" t="s">
        <v>28</v>
      </c>
      <c r="S10" s="226"/>
      <c r="T10" s="226"/>
      <c r="U10" s="226"/>
      <c r="V10" s="226"/>
      <c r="W10" s="226"/>
      <c r="X10" s="226"/>
      <c r="Y10" s="227"/>
      <c r="Z10" s="228" t="s">
        <v>23</v>
      </c>
      <c r="AA10" s="229"/>
      <c r="AB10" s="229"/>
      <c r="AC10" s="230"/>
      <c r="AD10" s="231"/>
      <c r="AE10" s="232"/>
      <c r="AF10" s="232"/>
      <c r="AG10" s="232"/>
      <c r="AH10" s="232"/>
      <c r="AI10" s="232"/>
      <c r="AJ10" s="232"/>
      <c r="AK10" s="233"/>
      <c r="AL10" s="233"/>
      <c r="AM10" s="233"/>
      <c r="AN10" s="234"/>
      <c r="AO10" s="450" t="s">
        <v>170</v>
      </c>
      <c r="AP10" s="452"/>
      <c r="AQ10" s="562">
        <v>90</v>
      </c>
      <c r="AR10" s="563"/>
      <c r="AS10" s="563"/>
      <c r="AT10" s="563"/>
      <c r="AU10" s="564"/>
      <c r="BP10" s="1">
        <v>90</v>
      </c>
      <c r="BQ10" s="1">
        <v>1</v>
      </c>
    </row>
    <row r="11" spans="1:69" customFormat="1" ht="35.25" customHeight="1">
      <c r="A11" s="219" t="s">
        <v>24</v>
      </c>
      <c r="B11" s="220"/>
      <c r="C11" s="221"/>
      <c r="D11" s="251"/>
      <c r="E11" s="252"/>
      <c r="F11" s="252"/>
      <c r="G11" s="252"/>
      <c r="H11" s="252"/>
      <c r="I11" s="253"/>
      <c r="J11" s="253"/>
      <c r="K11" s="253"/>
      <c r="L11" s="253"/>
      <c r="M11" s="254"/>
      <c r="N11" s="219" t="s">
        <v>25</v>
      </c>
      <c r="O11" s="220"/>
      <c r="P11" s="220"/>
      <c r="Q11" s="221"/>
      <c r="R11" s="255">
        <f>VLOOKUP(R10,BC12:BD16,2,FALSE)</f>
        <v>105310</v>
      </c>
      <c r="S11" s="256"/>
      <c r="T11" s="256"/>
      <c r="U11" s="256"/>
      <c r="V11" s="256"/>
      <c r="W11" s="256"/>
      <c r="X11" s="256"/>
      <c r="Y11" s="257"/>
      <c r="Z11" s="258" t="s">
        <v>26</v>
      </c>
      <c r="AA11" s="259"/>
      <c r="AB11" s="259"/>
      <c r="AC11" s="260"/>
      <c r="AD11" s="251"/>
      <c r="AE11" s="252"/>
      <c r="AF11" s="252"/>
      <c r="AG11" s="252"/>
      <c r="AH11" s="252"/>
      <c r="AI11" s="252"/>
      <c r="AJ11" s="252"/>
      <c r="AK11" s="252"/>
      <c r="AL11" s="252"/>
      <c r="AM11" s="252"/>
      <c r="AN11" s="261"/>
      <c r="AO11" s="147"/>
      <c r="AP11" s="145"/>
      <c r="AQ11" s="145"/>
      <c r="AR11" s="144"/>
      <c r="AS11" s="144"/>
      <c r="AT11" s="145"/>
      <c r="AU11" s="145"/>
      <c r="AV11" s="98"/>
      <c r="AY11" s="29" t="s">
        <v>8</v>
      </c>
      <c r="AZ11" s="30" t="s">
        <v>94</v>
      </c>
      <c r="BA11" s="31" t="s">
        <v>39</v>
      </c>
      <c r="BC11" s="4" t="s">
        <v>40</v>
      </c>
      <c r="BD11" s="25" t="s">
        <v>25</v>
      </c>
      <c r="BF11" s="4" t="s">
        <v>42</v>
      </c>
      <c r="BP11" s="1">
        <v>80</v>
      </c>
      <c r="BQ11" s="1">
        <v>2</v>
      </c>
    </row>
    <row r="12" spans="1:69" ht="27" customHeight="1" thickBo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146"/>
      <c r="AQ12" s="146"/>
      <c r="AR12" s="6"/>
      <c r="AS12" s="6"/>
      <c r="AT12" s="146"/>
      <c r="AU12" s="146"/>
      <c r="AY12" s="32"/>
      <c r="AZ12" s="32"/>
      <c r="BA12" s="32"/>
      <c r="BB12" s="28"/>
      <c r="BC12" s="24"/>
      <c r="BD12" s="24"/>
      <c r="BF12" s="4"/>
      <c r="BP12" s="1">
        <v>70</v>
      </c>
      <c r="BQ12" s="1">
        <v>3</v>
      </c>
    </row>
    <row r="13" spans="1:69" ht="18" customHeight="1" thickBot="1">
      <c r="A13" s="262" t="s">
        <v>36</v>
      </c>
      <c r="B13" s="263"/>
      <c r="C13" s="264"/>
      <c r="D13" s="267" t="s">
        <v>8</v>
      </c>
      <c r="E13" s="267"/>
      <c r="F13" s="267"/>
      <c r="G13" s="267"/>
      <c r="H13" s="267"/>
      <c r="I13" s="552" t="s">
        <v>166</v>
      </c>
      <c r="J13" s="263"/>
      <c r="K13" s="263"/>
      <c r="L13" s="263"/>
      <c r="M13" s="264"/>
      <c r="N13" s="11" t="s">
        <v>4</v>
      </c>
      <c r="O13" s="12">
        <v>1</v>
      </c>
      <c r="P13" s="13">
        <v>2</v>
      </c>
      <c r="Q13" s="13">
        <v>3</v>
      </c>
      <c r="R13" s="13">
        <v>4</v>
      </c>
      <c r="S13" s="13">
        <v>5</v>
      </c>
      <c r="T13" s="13">
        <v>6</v>
      </c>
      <c r="U13" s="13">
        <v>7</v>
      </c>
      <c r="V13" s="13">
        <v>8</v>
      </c>
      <c r="W13" s="13">
        <v>9</v>
      </c>
      <c r="X13" s="13">
        <v>10</v>
      </c>
      <c r="Y13" s="13">
        <v>11</v>
      </c>
      <c r="Z13" s="13">
        <v>12</v>
      </c>
      <c r="AA13" s="13">
        <v>13</v>
      </c>
      <c r="AB13" s="13">
        <v>14</v>
      </c>
      <c r="AC13" s="13">
        <v>15</v>
      </c>
      <c r="AD13" s="13">
        <v>16</v>
      </c>
      <c r="AE13" s="13">
        <v>17</v>
      </c>
      <c r="AF13" s="13">
        <v>18</v>
      </c>
      <c r="AG13" s="13">
        <v>19</v>
      </c>
      <c r="AH13" s="13">
        <v>20</v>
      </c>
      <c r="AI13" s="13">
        <v>21</v>
      </c>
      <c r="AJ13" s="13">
        <v>22</v>
      </c>
      <c r="AK13" s="13">
        <v>23</v>
      </c>
      <c r="AL13" s="13">
        <v>24</v>
      </c>
      <c r="AM13" s="13">
        <v>25</v>
      </c>
      <c r="AN13" s="13">
        <v>26</v>
      </c>
      <c r="AO13" s="13">
        <v>27</v>
      </c>
      <c r="AP13" s="13">
        <v>28</v>
      </c>
      <c r="AQ13" s="13">
        <v>29</v>
      </c>
      <c r="AR13" s="13">
        <v>30</v>
      </c>
      <c r="AS13" s="14">
        <v>31</v>
      </c>
      <c r="AT13" s="269" t="s">
        <v>9</v>
      </c>
      <c r="AU13" s="270"/>
      <c r="AV13" s="6"/>
      <c r="AW13" s="6"/>
      <c r="AX13" s="1" t="s">
        <v>27</v>
      </c>
      <c r="AY13" s="40" t="s">
        <v>43</v>
      </c>
      <c r="AZ13" s="40">
        <v>0</v>
      </c>
      <c r="BA13" s="40">
        <v>0</v>
      </c>
      <c r="BB13" s="28"/>
      <c r="BC13" s="24" t="s">
        <v>95</v>
      </c>
      <c r="BD13" s="184">
        <v>50320</v>
      </c>
      <c r="BF13" s="26">
        <v>0</v>
      </c>
      <c r="BQ13" s="1">
        <v>4</v>
      </c>
    </row>
    <row r="14" spans="1:69" ht="18" customHeight="1">
      <c r="A14" s="265"/>
      <c r="B14" s="243"/>
      <c r="C14" s="266"/>
      <c r="D14" s="268"/>
      <c r="E14" s="268"/>
      <c r="F14" s="268"/>
      <c r="G14" s="268"/>
      <c r="H14" s="268"/>
      <c r="I14" s="553"/>
      <c r="J14" s="554"/>
      <c r="K14" s="554"/>
      <c r="L14" s="554"/>
      <c r="M14" s="555"/>
      <c r="N14" s="15" t="s">
        <v>10</v>
      </c>
      <c r="O14" s="60" t="s">
        <v>101</v>
      </c>
      <c r="P14" s="61" t="s">
        <v>102</v>
      </c>
      <c r="Q14" s="61" t="s">
        <v>103</v>
      </c>
      <c r="R14" s="61" t="s">
        <v>104</v>
      </c>
      <c r="S14" s="61" t="s">
        <v>105</v>
      </c>
      <c r="T14" s="61" t="s">
        <v>106</v>
      </c>
      <c r="U14" s="61" t="s">
        <v>107</v>
      </c>
      <c r="V14" s="61" t="s">
        <v>108</v>
      </c>
      <c r="W14" s="61" t="s">
        <v>109</v>
      </c>
      <c r="X14" s="61" t="s">
        <v>110</v>
      </c>
      <c r="Y14" s="61" t="s">
        <v>111</v>
      </c>
      <c r="Z14" s="61" t="s">
        <v>105</v>
      </c>
      <c r="AA14" s="61" t="s">
        <v>106</v>
      </c>
      <c r="AB14" s="61" t="s">
        <v>107</v>
      </c>
      <c r="AC14" s="61" t="s">
        <v>108</v>
      </c>
      <c r="AD14" s="61" t="s">
        <v>109</v>
      </c>
      <c r="AE14" s="61" t="s">
        <v>110</v>
      </c>
      <c r="AF14" s="61" t="s">
        <v>111</v>
      </c>
      <c r="AG14" s="61" t="s">
        <v>105</v>
      </c>
      <c r="AH14" s="61" t="s">
        <v>106</v>
      </c>
      <c r="AI14" s="61" t="s">
        <v>107</v>
      </c>
      <c r="AJ14" s="61" t="s">
        <v>108</v>
      </c>
      <c r="AK14" s="61" t="s">
        <v>109</v>
      </c>
      <c r="AL14" s="61" t="s">
        <v>110</v>
      </c>
      <c r="AM14" s="61" t="s">
        <v>111</v>
      </c>
      <c r="AN14" s="61" t="s">
        <v>105</v>
      </c>
      <c r="AO14" s="61" t="s">
        <v>106</v>
      </c>
      <c r="AP14" s="61" t="s">
        <v>107</v>
      </c>
      <c r="AQ14" s="61" t="s">
        <v>108</v>
      </c>
      <c r="AR14" s="61" t="s">
        <v>109</v>
      </c>
      <c r="AS14" s="62" t="s">
        <v>103</v>
      </c>
      <c r="AT14" s="271"/>
      <c r="AU14" s="272"/>
      <c r="AV14" s="6"/>
      <c r="AW14" s="6"/>
      <c r="AX14" s="1" t="s">
        <v>28</v>
      </c>
      <c r="AY14" s="168" t="s">
        <v>199</v>
      </c>
      <c r="AZ14" s="169" t="s">
        <v>172</v>
      </c>
      <c r="BA14" s="170">
        <v>1655</v>
      </c>
      <c r="BB14" s="28"/>
      <c r="BC14" s="24" t="s">
        <v>27</v>
      </c>
      <c r="BD14" s="184">
        <v>50320</v>
      </c>
      <c r="BF14" s="26">
        <v>1.0416666666666666E-2</v>
      </c>
      <c r="BJ14" s="1" t="str">
        <f>"A5"&amp;AZ14</f>
        <v>A5A61111</v>
      </c>
      <c r="BQ14" s="1">
        <v>5</v>
      </c>
    </row>
    <row r="15" spans="1:69" ht="15.95" customHeight="1" thickBot="1">
      <c r="A15" s="275">
        <v>0.39583333333333298</v>
      </c>
      <c r="B15" s="276"/>
      <c r="C15" s="16" t="s">
        <v>5</v>
      </c>
      <c r="D15" s="277"/>
      <c r="E15" s="277"/>
      <c r="F15" s="277"/>
      <c r="G15" s="277"/>
      <c r="H15" s="278"/>
      <c r="I15" s="556"/>
      <c r="J15" s="557"/>
      <c r="K15" s="557"/>
      <c r="L15" s="557"/>
      <c r="M15" s="558"/>
      <c r="N15" s="134" t="s">
        <v>169</v>
      </c>
      <c r="O15" s="135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7"/>
      <c r="AT15" s="138">
        <f>SUM(O15:AS15)</f>
        <v>0</v>
      </c>
      <c r="AU15" s="139"/>
      <c r="AV15" s="6"/>
      <c r="AW15" s="6"/>
      <c r="AX15" s="1" t="s">
        <v>29</v>
      </c>
      <c r="AY15" s="171" t="s">
        <v>200</v>
      </c>
      <c r="AZ15" s="172" t="s">
        <v>173</v>
      </c>
      <c r="BA15" s="173">
        <v>3393</v>
      </c>
      <c r="BB15" s="28"/>
      <c r="BC15" s="24" t="s">
        <v>28</v>
      </c>
      <c r="BD15" s="184">
        <v>105310</v>
      </c>
      <c r="BF15" s="26">
        <v>2.0833333333333301E-2</v>
      </c>
      <c r="BJ15" s="1" t="str">
        <f>"A5"&amp;AZ15</f>
        <v>A5A61121</v>
      </c>
    </row>
    <row r="16" spans="1:69" ht="15.95" customHeight="1">
      <c r="A16" s="17"/>
      <c r="B16" s="290">
        <v>0.66666666666666663</v>
      </c>
      <c r="C16" s="291"/>
      <c r="D16" s="279"/>
      <c r="E16" s="279"/>
      <c r="F16" s="279"/>
      <c r="G16" s="279"/>
      <c r="H16" s="280"/>
      <c r="I16" s="559"/>
      <c r="J16" s="560"/>
      <c r="K16" s="560"/>
      <c r="L16" s="560"/>
      <c r="M16" s="561"/>
      <c r="N16" s="134" t="s">
        <v>11</v>
      </c>
      <c r="O16" s="64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5"/>
      <c r="AT16" s="138">
        <f t="shared" ref="AT16:AT35" si="0">SUM(O16:AS16)</f>
        <v>0</v>
      </c>
      <c r="AU16" s="133"/>
      <c r="AV16" s="6"/>
      <c r="AW16" s="6"/>
      <c r="AY16" s="43"/>
      <c r="AZ16" s="44"/>
      <c r="BA16" s="45"/>
      <c r="BB16" s="28"/>
      <c r="BC16" s="24" t="s">
        <v>35</v>
      </c>
      <c r="BD16" s="5" t="s">
        <v>41</v>
      </c>
      <c r="BF16" s="26">
        <v>3.125E-2</v>
      </c>
    </row>
    <row r="17" spans="1:62" ht="15.95" customHeight="1">
      <c r="A17" s="275"/>
      <c r="B17" s="276"/>
      <c r="C17" s="16" t="s">
        <v>5</v>
      </c>
      <c r="D17" s="277"/>
      <c r="E17" s="277"/>
      <c r="F17" s="277"/>
      <c r="G17" s="277"/>
      <c r="H17" s="278"/>
      <c r="I17" s="556"/>
      <c r="J17" s="557"/>
      <c r="K17" s="557"/>
      <c r="L17" s="557"/>
      <c r="M17" s="558"/>
      <c r="N17" s="134" t="s">
        <v>169</v>
      </c>
      <c r="O17" s="135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136"/>
      <c r="AK17" s="136"/>
      <c r="AL17" s="136"/>
      <c r="AM17" s="136"/>
      <c r="AN17" s="136"/>
      <c r="AO17" s="136"/>
      <c r="AP17" s="136"/>
      <c r="AQ17" s="136"/>
      <c r="AR17" s="136"/>
      <c r="AS17" s="137"/>
      <c r="AT17" s="138">
        <f t="shared" si="0"/>
        <v>0</v>
      </c>
      <c r="AU17" s="139"/>
      <c r="AV17" s="6"/>
      <c r="AW17" s="6"/>
      <c r="AY17" s="43" t="s">
        <v>99</v>
      </c>
      <c r="AZ17" s="44">
        <v>0</v>
      </c>
      <c r="BA17" s="45">
        <v>0</v>
      </c>
      <c r="BB17" s="28"/>
      <c r="BF17" s="26">
        <v>4.1666666666666699E-2</v>
      </c>
    </row>
    <row r="18" spans="1:62" ht="15.95" customHeight="1">
      <c r="A18" s="17"/>
      <c r="B18" s="290"/>
      <c r="C18" s="291"/>
      <c r="D18" s="279"/>
      <c r="E18" s="279"/>
      <c r="F18" s="279"/>
      <c r="G18" s="279"/>
      <c r="H18" s="280"/>
      <c r="I18" s="559"/>
      <c r="J18" s="560"/>
      <c r="K18" s="560"/>
      <c r="L18" s="560"/>
      <c r="M18" s="561"/>
      <c r="N18" s="134" t="s">
        <v>11</v>
      </c>
      <c r="O18" s="64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5"/>
      <c r="AT18" s="138">
        <f t="shared" si="0"/>
        <v>0</v>
      </c>
      <c r="AU18" s="133"/>
      <c r="AV18" s="6"/>
      <c r="AW18" s="6"/>
      <c r="AY18" s="174" t="s">
        <v>201</v>
      </c>
      <c r="AZ18" s="175" t="s">
        <v>174</v>
      </c>
      <c r="BA18" s="176">
        <v>380</v>
      </c>
      <c r="BB18" s="28"/>
      <c r="BF18" s="26">
        <v>5.2083333333333301E-2</v>
      </c>
      <c r="BJ18" s="1" t="str">
        <f>"A5"&amp;AZ18</f>
        <v>A5A61113</v>
      </c>
    </row>
    <row r="19" spans="1:62" ht="15.95" customHeight="1">
      <c r="A19" s="275"/>
      <c r="B19" s="276"/>
      <c r="C19" s="16" t="s">
        <v>5</v>
      </c>
      <c r="D19" s="277"/>
      <c r="E19" s="277"/>
      <c r="F19" s="277"/>
      <c r="G19" s="277"/>
      <c r="H19" s="278"/>
      <c r="I19" s="556"/>
      <c r="J19" s="557"/>
      <c r="K19" s="557"/>
      <c r="L19" s="557"/>
      <c r="M19" s="558"/>
      <c r="N19" s="134" t="s">
        <v>169</v>
      </c>
      <c r="O19" s="135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  <c r="AQ19" s="136"/>
      <c r="AR19" s="136"/>
      <c r="AS19" s="137"/>
      <c r="AT19" s="138">
        <f t="shared" si="0"/>
        <v>0</v>
      </c>
      <c r="AU19" s="139"/>
      <c r="AV19" s="6"/>
      <c r="AW19" s="6"/>
      <c r="AY19" s="174" t="s">
        <v>202</v>
      </c>
      <c r="AZ19" s="175" t="s">
        <v>175</v>
      </c>
      <c r="BA19" s="176">
        <v>391</v>
      </c>
      <c r="BB19" s="28"/>
      <c r="BF19" s="26">
        <v>6.25E-2</v>
      </c>
      <c r="BJ19" s="1" t="str">
        <f>"A5"&amp;AZ19</f>
        <v>A5A61123</v>
      </c>
    </row>
    <row r="20" spans="1:62" ht="15.95" customHeight="1">
      <c r="A20" s="119"/>
      <c r="B20" s="567"/>
      <c r="C20" s="568"/>
      <c r="D20" s="279"/>
      <c r="E20" s="279"/>
      <c r="F20" s="279"/>
      <c r="G20" s="279"/>
      <c r="H20" s="280"/>
      <c r="I20" s="559"/>
      <c r="J20" s="560"/>
      <c r="K20" s="560"/>
      <c r="L20" s="560"/>
      <c r="M20" s="561"/>
      <c r="N20" s="134" t="s">
        <v>11</v>
      </c>
      <c r="O20" s="64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5"/>
      <c r="AT20" s="138">
        <f t="shared" si="0"/>
        <v>0</v>
      </c>
      <c r="AU20" s="133"/>
      <c r="AV20" s="6"/>
      <c r="AW20" s="6"/>
      <c r="AY20" s="33"/>
      <c r="AZ20" s="50"/>
      <c r="BA20" s="51"/>
      <c r="BB20" s="28"/>
      <c r="BF20" s="26">
        <v>7.2916666666666699E-2</v>
      </c>
    </row>
    <row r="21" spans="1:62" ht="15.95" customHeight="1">
      <c r="A21" s="581"/>
      <c r="B21" s="276"/>
      <c r="C21" s="16" t="s">
        <v>5</v>
      </c>
      <c r="D21" s="293"/>
      <c r="E21" s="293"/>
      <c r="F21" s="293"/>
      <c r="G21" s="293"/>
      <c r="H21" s="294"/>
      <c r="I21" s="569"/>
      <c r="J21" s="570"/>
      <c r="K21" s="570"/>
      <c r="L21" s="570"/>
      <c r="M21" s="571"/>
      <c r="N21" s="134" t="s">
        <v>169</v>
      </c>
      <c r="O21" s="135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7"/>
      <c r="AT21" s="138">
        <f t="shared" si="0"/>
        <v>0</v>
      </c>
      <c r="AU21" s="139"/>
      <c r="AV21" s="6"/>
      <c r="AW21" s="6"/>
      <c r="AY21" s="33" t="s">
        <v>203</v>
      </c>
      <c r="AZ21" s="50" t="s">
        <v>176</v>
      </c>
      <c r="BA21" s="34">
        <f>ROUND($U$43*5/100,0)</f>
        <v>0</v>
      </c>
      <c r="BB21" s="28"/>
      <c r="BF21" s="26">
        <v>8.3333333333333301E-2</v>
      </c>
      <c r="BJ21" s="1" t="str">
        <f>AZ21</f>
        <v>A68110</v>
      </c>
    </row>
    <row r="22" spans="1:62" ht="15.95" customHeight="1">
      <c r="A22" s="165"/>
      <c r="B22" s="290"/>
      <c r="C22" s="291"/>
      <c r="D22" s="295"/>
      <c r="E22" s="295"/>
      <c r="F22" s="295"/>
      <c r="G22" s="295"/>
      <c r="H22" s="296"/>
      <c r="I22" s="572"/>
      <c r="J22" s="573"/>
      <c r="K22" s="573"/>
      <c r="L22" s="573"/>
      <c r="M22" s="574"/>
      <c r="N22" s="134" t="s">
        <v>11</v>
      </c>
      <c r="O22" s="64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5"/>
      <c r="AT22" s="138">
        <f t="shared" si="0"/>
        <v>0</v>
      </c>
      <c r="AU22" s="133"/>
      <c r="AV22" s="6"/>
      <c r="AW22" s="6"/>
      <c r="AY22" s="33" t="s">
        <v>204</v>
      </c>
      <c r="AZ22" s="50" t="s">
        <v>177</v>
      </c>
      <c r="BA22" s="51">
        <v>240</v>
      </c>
      <c r="BB22" s="28"/>
      <c r="BF22" s="26">
        <v>9.375E-2</v>
      </c>
      <c r="BJ22" s="1" t="str">
        <f t="shared" ref="BJ22:BJ38" si="1">AZ22</f>
        <v>A66109</v>
      </c>
    </row>
    <row r="23" spans="1:62" ht="15.95" customHeight="1">
      <c r="A23" s="567"/>
      <c r="B23" s="580"/>
      <c r="C23" s="163" t="s">
        <v>5</v>
      </c>
      <c r="D23" s="293"/>
      <c r="E23" s="293"/>
      <c r="F23" s="293"/>
      <c r="G23" s="293"/>
      <c r="H23" s="294"/>
      <c r="I23" s="569"/>
      <c r="J23" s="570"/>
      <c r="K23" s="570"/>
      <c r="L23" s="570"/>
      <c r="M23" s="571"/>
      <c r="N23" s="134" t="s">
        <v>169</v>
      </c>
      <c r="O23" s="135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7"/>
      <c r="AT23" s="138">
        <f t="shared" si="0"/>
        <v>0</v>
      </c>
      <c r="AU23" s="139"/>
      <c r="AV23" s="6"/>
      <c r="AW23" s="6"/>
      <c r="AY23" s="33" t="s">
        <v>205</v>
      </c>
      <c r="AZ23" s="50" t="s">
        <v>178</v>
      </c>
      <c r="BA23" s="51">
        <v>-376</v>
      </c>
      <c r="BB23" s="28"/>
      <c r="BF23" s="26">
        <v>0.104166666666667</v>
      </c>
      <c r="BJ23" s="1" t="str">
        <f t="shared" si="1"/>
        <v>A66105</v>
      </c>
    </row>
    <row r="24" spans="1:62" ht="15.95" customHeight="1">
      <c r="A24" s="27"/>
      <c r="B24" s="567"/>
      <c r="C24" s="580"/>
      <c r="D24" s="295"/>
      <c r="E24" s="295"/>
      <c r="F24" s="295"/>
      <c r="G24" s="295"/>
      <c r="H24" s="296"/>
      <c r="I24" s="572"/>
      <c r="J24" s="573"/>
      <c r="K24" s="573"/>
      <c r="L24" s="573"/>
      <c r="M24" s="574"/>
      <c r="N24" s="134" t="s">
        <v>11</v>
      </c>
      <c r="O24" s="64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5"/>
      <c r="AT24" s="138">
        <f t="shared" si="0"/>
        <v>0</v>
      </c>
      <c r="AU24" s="133"/>
      <c r="AV24" s="6"/>
      <c r="AW24" s="6"/>
      <c r="AY24" s="33" t="s">
        <v>206</v>
      </c>
      <c r="AZ24" s="50" t="s">
        <v>179</v>
      </c>
      <c r="BA24" s="51">
        <v>-752</v>
      </c>
      <c r="BB24" s="28"/>
      <c r="BF24" s="26">
        <v>0.114583333333333</v>
      </c>
      <c r="BJ24" s="1" t="str">
        <f t="shared" si="1"/>
        <v>A66106</v>
      </c>
    </row>
    <row r="25" spans="1:62" ht="15.95" customHeight="1">
      <c r="A25" s="581"/>
      <c r="B25" s="276"/>
      <c r="C25" s="16" t="s">
        <v>5</v>
      </c>
      <c r="D25" s="293"/>
      <c r="E25" s="293"/>
      <c r="F25" s="293"/>
      <c r="G25" s="293"/>
      <c r="H25" s="294"/>
      <c r="I25" s="569"/>
      <c r="J25" s="570"/>
      <c r="K25" s="570"/>
      <c r="L25" s="570"/>
      <c r="M25" s="571"/>
      <c r="N25" s="134" t="s">
        <v>169</v>
      </c>
      <c r="O25" s="135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136"/>
      <c r="AO25" s="136"/>
      <c r="AP25" s="136"/>
      <c r="AQ25" s="136"/>
      <c r="AR25" s="136"/>
      <c r="AS25" s="137"/>
      <c r="AT25" s="138">
        <f t="shared" si="0"/>
        <v>0</v>
      </c>
      <c r="AU25" s="139"/>
      <c r="AV25" s="6"/>
      <c r="AW25" s="6"/>
      <c r="AY25" s="33" t="s">
        <v>207</v>
      </c>
      <c r="AZ25" s="50" t="s">
        <v>180</v>
      </c>
      <c r="BA25" s="51">
        <v>100</v>
      </c>
      <c r="BB25" s="28"/>
      <c r="BF25" s="26">
        <v>0.125</v>
      </c>
      <c r="BJ25" s="1" t="str">
        <f t="shared" si="1"/>
        <v>A65010</v>
      </c>
    </row>
    <row r="26" spans="1:62" ht="15.95" customHeight="1">
      <c r="A26" s="165"/>
      <c r="B26" s="290"/>
      <c r="C26" s="291"/>
      <c r="D26" s="295"/>
      <c r="E26" s="295"/>
      <c r="F26" s="295"/>
      <c r="G26" s="295"/>
      <c r="H26" s="296"/>
      <c r="I26" s="572"/>
      <c r="J26" s="573"/>
      <c r="K26" s="573"/>
      <c r="L26" s="573"/>
      <c r="M26" s="574"/>
      <c r="N26" s="134" t="s">
        <v>11</v>
      </c>
      <c r="O26" s="64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5"/>
      <c r="AT26" s="138">
        <f t="shared" si="0"/>
        <v>0</v>
      </c>
      <c r="AU26" s="133"/>
      <c r="AV26" s="6"/>
      <c r="AW26" s="6"/>
      <c r="AY26" s="33" t="s">
        <v>208</v>
      </c>
      <c r="AZ26" s="50" t="s">
        <v>181</v>
      </c>
      <c r="BA26" s="51">
        <v>225</v>
      </c>
      <c r="BF26" s="26">
        <v>0.13541666666666699</v>
      </c>
      <c r="BJ26" s="1" t="str">
        <f t="shared" si="1"/>
        <v>A65002</v>
      </c>
    </row>
    <row r="27" spans="1:62" ht="15.95" customHeight="1">
      <c r="A27" s="579"/>
      <c r="B27" s="580"/>
      <c r="C27" s="164" t="s">
        <v>5</v>
      </c>
      <c r="D27" s="575"/>
      <c r="E27" s="575"/>
      <c r="F27" s="575"/>
      <c r="G27" s="575"/>
      <c r="H27" s="576"/>
      <c r="I27" s="410"/>
      <c r="J27" s="411"/>
      <c r="K27" s="411"/>
      <c r="L27" s="411"/>
      <c r="M27" s="412"/>
      <c r="N27" s="134" t="s">
        <v>169</v>
      </c>
      <c r="O27" s="135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36"/>
      <c r="AO27" s="136"/>
      <c r="AP27" s="136"/>
      <c r="AQ27" s="136"/>
      <c r="AR27" s="136"/>
      <c r="AS27" s="137"/>
      <c r="AT27" s="138">
        <f t="shared" ref="AT27:AT32" si="2">SUM(O27:AS27)</f>
        <v>0</v>
      </c>
      <c r="AU27" s="139"/>
      <c r="AV27" s="6"/>
      <c r="AW27" s="6"/>
      <c r="AY27" s="33" t="s">
        <v>209</v>
      </c>
      <c r="AZ27" s="50" t="s">
        <v>182</v>
      </c>
      <c r="BA27" s="51">
        <v>150</v>
      </c>
      <c r="BF27" s="26">
        <v>0.14583333333333301</v>
      </c>
      <c r="BJ27" s="1" t="str">
        <f t="shared" si="1"/>
        <v>A65003</v>
      </c>
    </row>
    <row r="28" spans="1:62" ht="15.95" customHeight="1">
      <c r="A28" s="17"/>
      <c r="B28" s="290"/>
      <c r="C28" s="291"/>
      <c r="D28" s="577"/>
      <c r="E28" s="577"/>
      <c r="F28" s="577"/>
      <c r="G28" s="577"/>
      <c r="H28" s="578"/>
      <c r="I28" s="413"/>
      <c r="J28" s="414"/>
      <c r="K28" s="414"/>
      <c r="L28" s="414"/>
      <c r="M28" s="415"/>
      <c r="N28" s="134" t="s">
        <v>11</v>
      </c>
      <c r="O28" s="64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5"/>
      <c r="AT28" s="138">
        <f t="shared" si="2"/>
        <v>0</v>
      </c>
      <c r="AU28" s="133"/>
      <c r="AV28" s="6"/>
      <c r="AW28" s="6"/>
      <c r="AY28" s="33" t="s">
        <v>210</v>
      </c>
      <c r="AZ28" s="50" t="s">
        <v>183</v>
      </c>
      <c r="BA28" s="51">
        <v>150</v>
      </c>
      <c r="BF28" s="26">
        <v>0.15625</v>
      </c>
      <c r="BJ28" s="1" t="str">
        <f t="shared" si="1"/>
        <v>A65004</v>
      </c>
    </row>
    <row r="29" spans="1:62" ht="15.95" customHeight="1">
      <c r="A29" s="275"/>
      <c r="B29" s="276"/>
      <c r="C29" s="16" t="s">
        <v>5</v>
      </c>
      <c r="D29" s="410"/>
      <c r="E29" s="411"/>
      <c r="F29" s="411"/>
      <c r="G29" s="411"/>
      <c r="H29" s="412"/>
      <c r="I29" s="410"/>
      <c r="J29" s="411"/>
      <c r="K29" s="411"/>
      <c r="L29" s="411"/>
      <c r="M29" s="412"/>
      <c r="N29" s="134" t="s">
        <v>169</v>
      </c>
      <c r="O29" s="64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5"/>
      <c r="AT29" s="138">
        <f t="shared" si="2"/>
        <v>0</v>
      </c>
      <c r="AU29" s="133"/>
      <c r="AV29" s="6"/>
      <c r="AW29" s="6"/>
      <c r="AY29" s="33" t="s">
        <v>211</v>
      </c>
      <c r="AZ29" s="50" t="s">
        <v>184</v>
      </c>
      <c r="BA29" s="51">
        <v>480</v>
      </c>
      <c r="BF29" s="26">
        <v>0.16666666666666699</v>
      </c>
      <c r="BJ29" s="1" t="str">
        <f t="shared" si="1"/>
        <v>A65006</v>
      </c>
    </row>
    <row r="30" spans="1:62" ht="15.95" customHeight="1">
      <c r="A30" s="17"/>
      <c r="B30" s="290"/>
      <c r="C30" s="291"/>
      <c r="D30" s="413"/>
      <c r="E30" s="414"/>
      <c r="F30" s="414"/>
      <c r="G30" s="414"/>
      <c r="H30" s="415"/>
      <c r="I30" s="413"/>
      <c r="J30" s="414"/>
      <c r="K30" s="414"/>
      <c r="L30" s="414"/>
      <c r="M30" s="415"/>
      <c r="N30" s="134" t="s">
        <v>11</v>
      </c>
      <c r="O30" s="64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5"/>
      <c r="AT30" s="138">
        <f t="shared" si="2"/>
        <v>0</v>
      </c>
      <c r="AU30" s="133"/>
      <c r="AV30" s="6"/>
      <c r="AW30" s="6"/>
      <c r="AY30" s="33" t="s">
        <v>212</v>
      </c>
      <c r="AZ30" s="50" t="s">
        <v>185</v>
      </c>
      <c r="BA30" s="51">
        <v>480</v>
      </c>
      <c r="BF30" s="26">
        <v>0.17708333333333301</v>
      </c>
      <c r="BJ30" s="1" t="str">
        <f t="shared" si="1"/>
        <v>A65007</v>
      </c>
    </row>
    <row r="31" spans="1:62" ht="15.95" customHeight="1">
      <c r="A31" s="119"/>
      <c r="B31" s="120"/>
      <c r="C31" s="121"/>
      <c r="D31" s="575"/>
      <c r="E31" s="575"/>
      <c r="F31" s="575"/>
      <c r="G31" s="575"/>
      <c r="H31" s="576"/>
      <c r="I31" s="410"/>
      <c r="J31" s="411"/>
      <c r="K31" s="411"/>
      <c r="L31" s="411"/>
      <c r="M31" s="412"/>
      <c r="N31" s="134" t="s">
        <v>169</v>
      </c>
      <c r="O31" s="135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 s="136"/>
      <c r="AL31" s="136"/>
      <c r="AM31" s="136"/>
      <c r="AN31" s="136"/>
      <c r="AO31" s="136"/>
      <c r="AP31" s="136"/>
      <c r="AQ31" s="136"/>
      <c r="AR31" s="136"/>
      <c r="AS31" s="137"/>
      <c r="AT31" s="138">
        <f t="shared" si="2"/>
        <v>0</v>
      </c>
      <c r="AU31" s="139"/>
      <c r="AV31" s="6"/>
      <c r="AW31" s="6"/>
      <c r="AY31" s="33" t="s">
        <v>213</v>
      </c>
      <c r="AZ31" s="50" t="s">
        <v>186</v>
      </c>
      <c r="BA31" s="51">
        <v>480</v>
      </c>
      <c r="BF31" s="26">
        <v>0.1875</v>
      </c>
      <c r="BJ31" s="1" t="str">
        <f t="shared" si="1"/>
        <v>A65008</v>
      </c>
    </row>
    <row r="32" spans="1:62" ht="15.95" customHeight="1">
      <c r="A32" s="119"/>
      <c r="B32" s="120"/>
      <c r="C32" s="121"/>
      <c r="D32" s="577"/>
      <c r="E32" s="577"/>
      <c r="F32" s="577"/>
      <c r="G32" s="577"/>
      <c r="H32" s="578"/>
      <c r="I32" s="413"/>
      <c r="J32" s="414"/>
      <c r="K32" s="414"/>
      <c r="L32" s="414"/>
      <c r="M32" s="415"/>
      <c r="N32" s="134" t="s">
        <v>11</v>
      </c>
      <c r="O32" s="122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4"/>
      <c r="AT32" s="138">
        <f t="shared" si="2"/>
        <v>0</v>
      </c>
      <c r="AU32" s="133"/>
      <c r="AV32" s="6"/>
      <c r="AW32" s="6"/>
      <c r="AY32" s="33" t="s">
        <v>214</v>
      </c>
      <c r="AZ32" s="50" t="s">
        <v>187</v>
      </c>
      <c r="BA32" s="51">
        <v>700</v>
      </c>
      <c r="BF32" s="26">
        <v>0.19791666666666699</v>
      </c>
      <c r="BJ32" s="1" t="str">
        <f t="shared" si="1"/>
        <v>A65009</v>
      </c>
    </row>
    <row r="33" spans="1:62" ht="15.95" customHeight="1">
      <c r="A33" s="275"/>
      <c r="B33" s="276"/>
      <c r="C33" s="16" t="s">
        <v>5</v>
      </c>
      <c r="D33" s="307"/>
      <c r="E33" s="307"/>
      <c r="F33" s="307"/>
      <c r="G33" s="307"/>
      <c r="H33" s="308"/>
      <c r="I33" s="595"/>
      <c r="J33" s="596"/>
      <c r="K33" s="596"/>
      <c r="L33" s="596"/>
      <c r="M33" s="597"/>
      <c r="N33" s="134" t="s">
        <v>169</v>
      </c>
      <c r="O33" s="135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7"/>
      <c r="AT33" s="138">
        <f t="shared" si="0"/>
        <v>0</v>
      </c>
      <c r="AU33" s="139"/>
      <c r="AV33" s="6"/>
      <c r="AW33" s="6"/>
      <c r="AY33" s="33" t="s">
        <v>215</v>
      </c>
      <c r="AZ33" s="50" t="s">
        <v>188</v>
      </c>
      <c r="BA33" s="51">
        <v>120</v>
      </c>
      <c r="BF33" s="26">
        <v>0.20833333333333301</v>
      </c>
      <c r="BJ33" s="1" t="str">
        <f t="shared" si="1"/>
        <v>A65005</v>
      </c>
    </row>
    <row r="34" spans="1:62" ht="15.95" customHeight="1">
      <c r="A34" s="17"/>
      <c r="B34" s="290"/>
      <c r="C34" s="291"/>
      <c r="D34" s="309"/>
      <c r="E34" s="309"/>
      <c r="F34" s="309"/>
      <c r="G34" s="309"/>
      <c r="H34" s="310"/>
      <c r="I34" s="598"/>
      <c r="J34" s="599"/>
      <c r="K34" s="599"/>
      <c r="L34" s="599"/>
      <c r="M34" s="600"/>
      <c r="N34" s="134" t="s">
        <v>11</v>
      </c>
      <c r="O34" s="64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5"/>
      <c r="AT34" s="138">
        <f t="shared" si="0"/>
        <v>0</v>
      </c>
      <c r="AU34" s="133"/>
      <c r="AV34" s="6"/>
      <c r="AW34" s="6"/>
      <c r="AY34" s="33" t="s">
        <v>216</v>
      </c>
      <c r="AZ34" s="50" t="s">
        <v>189</v>
      </c>
      <c r="BA34" s="51">
        <v>72</v>
      </c>
      <c r="BC34" s="24" t="s">
        <v>44</v>
      </c>
      <c r="BD34" s="36">
        <f>SUM(IF(ISERROR(SUM(U43:W48,U49:W52)),0,SUM(U43:W48,U49:W52)))</f>
        <v>0</v>
      </c>
      <c r="BF34" s="26">
        <v>0.21875</v>
      </c>
      <c r="BJ34" s="1" t="str">
        <f t="shared" si="1"/>
        <v>A66107</v>
      </c>
    </row>
    <row r="35" spans="1:62" ht="15.95" customHeight="1">
      <c r="A35" s="275"/>
      <c r="B35" s="276"/>
      <c r="C35" s="16" t="s">
        <v>5</v>
      </c>
      <c r="D35" s="312"/>
      <c r="E35" s="312"/>
      <c r="F35" s="312"/>
      <c r="G35" s="312"/>
      <c r="H35" s="313"/>
      <c r="I35" s="390"/>
      <c r="J35" s="391"/>
      <c r="K35" s="391"/>
      <c r="L35" s="391"/>
      <c r="M35" s="392"/>
      <c r="N35" s="134" t="s">
        <v>169</v>
      </c>
      <c r="O35" s="135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7"/>
      <c r="AT35" s="138">
        <f t="shared" si="0"/>
        <v>0</v>
      </c>
      <c r="AU35" s="139"/>
      <c r="AV35" s="6"/>
      <c r="AW35" s="6"/>
      <c r="AX35"/>
      <c r="AY35" s="33" t="s">
        <v>217</v>
      </c>
      <c r="AZ35" s="50" t="s">
        <v>190</v>
      </c>
      <c r="BA35" s="51">
        <v>144</v>
      </c>
      <c r="BF35" s="26">
        <v>0.22916666666666699</v>
      </c>
      <c r="BJ35" s="1" t="str">
        <f t="shared" si="1"/>
        <v>A66108</v>
      </c>
    </row>
    <row r="36" spans="1:62" ht="15.95" customHeight="1" thickBot="1">
      <c r="A36" s="18"/>
      <c r="B36" s="567"/>
      <c r="C36" s="568"/>
      <c r="D36" s="565"/>
      <c r="E36" s="565"/>
      <c r="F36" s="565"/>
      <c r="G36" s="565"/>
      <c r="H36" s="566"/>
      <c r="I36" s="601"/>
      <c r="J36" s="602"/>
      <c r="K36" s="602"/>
      <c r="L36" s="602"/>
      <c r="M36" s="603"/>
      <c r="N36" s="140" t="s">
        <v>11</v>
      </c>
      <c r="O36" s="122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  <c r="AG36" s="123"/>
      <c r="AH36" s="123"/>
      <c r="AI36" s="123"/>
      <c r="AJ36" s="123"/>
      <c r="AK36" s="123"/>
      <c r="AL36" s="123"/>
      <c r="AM36" s="123"/>
      <c r="AN36" s="123"/>
      <c r="AO36" s="123"/>
      <c r="AP36" s="123"/>
      <c r="AQ36" s="123"/>
      <c r="AR36" s="123"/>
      <c r="AS36" s="124"/>
      <c r="AT36" s="132">
        <f>SUM(O36:AS36)</f>
        <v>0</v>
      </c>
      <c r="AU36" s="143"/>
      <c r="AV36" s="6"/>
      <c r="AW36" s="6"/>
      <c r="AX36"/>
      <c r="AY36" s="33" t="s">
        <v>218</v>
      </c>
      <c r="AZ36" s="50" t="s">
        <v>191</v>
      </c>
      <c r="BA36" s="51">
        <v>48</v>
      </c>
      <c r="BF36" s="26">
        <v>0.23958333333333301</v>
      </c>
      <c r="BJ36" s="1" t="str">
        <f t="shared" si="1"/>
        <v>A66101</v>
      </c>
    </row>
    <row r="37" spans="1:62" ht="13.5" customHeight="1">
      <c r="A37" s="275"/>
      <c r="B37" s="276"/>
      <c r="C37" s="16" t="s">
        <v>5</v>
      </c>
      <c r="D37" s="312"/>
      <c r="E37" s="312"/>
      <c r="F37" s="312"/>
      <c r="G37" s="312"/>
      <c r="H37" s="313"/>
      <c r="I37" s="390"/>
      <c r="J37" s="391"/>
      <c r="K37" s="391"/>
      <c r="L37" s="391"/>
      <c r="M37" s="392"/>
      <c r="N37" s="134" t="s">
        <v>169</v>
      </c>
      <c r="O37" s="135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  <c r="AN37" s="136"/>
      <c r="AO37" s="136"/>
      <c r="AP37" s="136"/>
      <c r="AQ37" s="136"/>
      <c r="AR37" s="136"/>
      <c r="AS37" s="137"/>
      <c r="AT37" s="138">
        <f t="shared" ref="AT37" si="3">SUM(O37:AS37)</f>
        <v>0</v>
      </c>
      <c r="AU37" s="139"/>
      <c r="AV37" s="6"/>
      <c r="AW37" s="6"/>
      <c r="AX37"/>
      <c r="AY37" s="33" t="s">
        <v>219</v>
      </c>
      <c r="AZ37" s="50" t="s">
        <v>192</v>
      </c>
      <c r="BA37" s="51">
        <v>96</v>
      </c>
      <c r="BF37" s="26">
        <v>0.25</v>
      </c>
      <c r="BJ37" s="1" t="str">
        <f t="shared" si="1"/>
        <v>A66102</v>
      </c>
    </row>
    <row r="38" spans="1:62" ht="15.95" customHeight="1" thickBot="1">
      <c r="A38" s="18"/>
      <c r="B38" s="320"/>
      <c r="C38" s="321"/>
      <c r="D38" s="314"/>
      <c r="E38" s="314"/>
      <c r="F38" s="314"/>
      <c r="G38" s="314"/>
      <c r="H38" s="315"/>
      <c r="I38" s="393"/>
      <c r="J38" s="394"/>
      <c r="K38" s="394"/>
      <c r="L38" s="394"/>
      <c r="M38" s="395"/>
      <c r="N38" s="177" t="s">
        <v>11</v>
      </c>
      <c r="O38" s="166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7"/>
      <c r="AK38" s="167"/>
      <c r="AL38" s="167"/>
      <c r="AM38" s="167"/>
      <c r="AN38" s="167"/>
      <c r="AO38" s="167"/>
      <c r="AP38" s="167"/>
      <c r="AQ38" s="167"/>
      <c r="AR38" s="167"/>
      <c r="AS38" s="178"/>
      <c r="AT38" s="179">
        <f>SUM(O38:AS38)</f>
        <v>0</v>
      </c>
      <c r="AU38" s="180"/>
      <c r="AV38" s="6"/>
      <c r="AW38" s="6"/>
      <c r="AX38"/>
      <c r="AY38" s="33" t="s">
        <v>220</v>
      </c>
      <c r="AZ38" s="50" t="s">
        <v>193</v>
      </c>
      <c r="BA38" s="51">
        <v>24</v>
      </c>
      <c r="BF38" s="26">
        <v>0.26041666666666702</v>
      </c>
      <c r="BJ38" s="1" t="str">
        <f t="shared" si="1"/>
        <v>A66103</v>
      </c>
    </row>
    <row r="39" spans="1:62" ht="15.95" customHeight="1">
      <c r="A39"/>
      <c r="B39" s="70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/>
      <c r="AW39"/>
      <c r="AX39"/>
      <c r="AY39" s="33" t="s">
        <v>221</v>
      </c>
      <c r="AZ39" s="50" t="s">
        <v>194</v>
      </c>
      <c r="BA39" s="51">
        <v>48</v>
      </c>
      <c r="BF39" s="26">
        <v>0.27083333333333298</v>
      </c>
      <c r="BJ39" s="1" t="e">
        <f>#REF!</f>
        <v>#REF!</v>
      </c>
    </row>
    <row r="40" spans="1:62" ht="25.5" customHeight="1">
      <c r="A40"/>
      <c r="B40" s="431" t="s">
        <v>113</v>
      </c>
      <c r="C40" s="432"/>
      <c r="D40" s="432"/>
      <c r="E40" s="432"/>
      <c r="F40" s="432"/>
      <c r="G40" s="432"/>
      <c r="H40" s="432"/>
      <c r="I40" s="432"/>
      <c r="J40" s="432"/>
      <c r="K40" s="432"/>
      <c r="L40" s="432"/>
      <c r="M40" s="432"/>
      <c r="N40" s="432"/>
      <c r="O40" s="432"/>
      <c r="P40" s="432"/>
      <c r="Q40" s="432"/>
      <c r="R40" s="432"/>
      <c r="S40" s="432"/>
      <c r="T40" s="432"/>
      <c r="U40" s="432"/>
      <c r="V40" s="432"/>
      <c r="W40" s="432"/>
      <c r="X40" s="432"/>
      <c r="Y40" s="432"/>
      <c r="Z40" s="432"/>
      <c r="AA40" s="432"/>
      <c r="AB40" s="432"/>
      <c r="AC40" s="432"/>
      <c r="AD40" s="432"/>
      <c r="AE40" s="432"/>
      <c r="AF40" s="432"/>
      <c r="AG40" s="432"/>
      <c r="AH40" s="432"/>
      <c r="AI40" s="432"/>
      <c r="AJ40" s="432"/>
      <c r="AK40" s="432"/>
      <c r="AL40" s="432"/>
      <c r="AM40" s="432"/>
      <c r="AN40" s="432"/>
      <c r="AO40" s="432"/>
      <c r="AP40" s="432"/>
      <c r="AQ40" s="432"/>
      <c r="AR40" s="432"/>
      <c r="AS40" s="432"/>
      <c r="AT40" s="432"/>
      <c r="AU40" s="432"/>
      <c r="AV40"/>
      <c r="AW40"/>
      <c r="AX40"/>
      <c r="AY40" s="33" t="s">
        <v>229</v>
      </c>
      <c r="AZ40" s="50" t="s">
        <v>231</v>
      </c>
      <c r="BA40" s="51">
        <v>200</v>
      </c>
      <c r="BF40" s="26">
        <v>0.28125</v>
      </c>
    </row>
    <row r="41" spans="1:62" ht="15.95" customHeight="1">
      <c r="A41" s="72" t="s">
        <v>114</v>
      </c>
      <c r="B41"/>
      <c r="C41"/>
      <c r="D41"/>
      <c r="E41" s="73"/>
      <c r="F41" s="73"/>
      <c r="G41" s="73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 s="33" t="s">
        <v>230</v>
      </c>
      <c r="AZ41" s="50" t="s">
        <v>232</v>
      </c>
      <c r="BA41" s="51">
        <v>100</v>
      </c>
      <c r="BF41" s="26">
        <v>0.29166666666666702</v>
      </c>
      <c r="BJ41" s="1" t="e">
        <f>#REF!</f>
        <v>#REF!</v>
      </c>
    </row>
    <row r="42" spans="1:62" ht="15.95" customHeight="1">
      <c r="A42" s="74" t="s">
        <v>168</v>
      </c>
      <c r="B42" s="416" t="s">
        <v>116</v>
      </c>
      <c r="C42" s="448"/>
      <c r="D42" s="448"/>
      <c r="E42" s="449"/>
      <c r="F42" s="416" t="s">
        <v>117</v>
      </c>
      <c r="G42" s="417"/>
      <c r="H42" s="417"/>
      <c r="I42" s="417"/>
      <c r="J42" s="417"/>
      <c r="K42" s="418"/>
      <c r="L42" s="586" t="s">
        <v>118</v>
      </c>
      <c r="M42" s="448"/>
      <c r="N42" s="449"/>
      <c r="O42" s="416" t="s">
        <v>119</v>
      </c>
      <c r="P42" s="590"/>
      <c r="Q42" s="591" t="s">
        <v>120</v>
      </c>
      <c r="R42" s="592"/>
      <c r="S42" s="592"/>
      <c r="T42" s="76" t="s">
        <v>121</v>
      </c>
      <c r="U42" s="591" t="s">
        <v>122</v>
      </c>
      <c r="V42" s="591"/>
      <c r="W42" s="591"/>
      <c r="X42" s="593" t="s">
        <v>123</v>
      </c>
      <c r="Y42" s="594"/>
      <c r="Z42" s="594"/>
      <c r="AA42" s="593" t="s">
        <v>124</v>
      </c>
      <c r="AB42" s="593"/>
      <c r="AC42" s="593"/>
      <c r="AD42" s="593" t="s">
        <v>125</v>
      </c>
      <c r="AE42" s="593"/>
      <c r="AF42" s="593"/>
      <c r="AG42" s="593" t="s">
        <v>126</v>
      </c>
      <c r="AH42" s="593"/>
      <c r="AI42" s="593"/>
      <c r="AJ42" s="586" t="s">
        <v>127</v>
      </c>
      <c r="AK42" s="418"/>
      <c r="AL42" s="593" t="s">
        <v>128</v>
      </c>
      <c r="AM42" s="604"/>
      <c r="AN42" s="604"/>
      <c r="AO42" s="77" t="s">
        <v>129</v>
      </c>
      <c r="AP42" s="75" t="s">
        <v>130</v>
      </c>
      <c r="AQ42" s="78"/>
      <c r="AR42" s="75"/>
      <c r="AS42" s="593" t="s">
        <v>161</v>
      </c>
      <c r="AT42" s="593"/>
      <c r="AU42" s="593"/>
      <c r="AV42" s="419" t="s">
        <v>162</v>
      </c>
      <c r="AW42" s="421"/>
      <c r="AX42" s="110"/>
      <c r="AY42" s="37"/>
      <c r="AZ42" s="38"/>
      <c r="BA42" s="52"/>
      <c r="BF42" s="26">
        <v>0.30208333333333298</v>
      </c>
    </row>
    <row r="43" spans="1:62" ht="21.75" customHeight="1">
      <c r="A43" s="79">
        <f>I15</f>
        <v>0</v>
      </c>
      <c r="B43" s="530"/>
      <c r="C43" s="531"/>
      <c r="D43" s="531"/>
      <c r="E43" s="532"/>
      <c r="F43" s="541">
        <f>D15</f>
        <v>0</v>
      </c>
      <c r="G43" s="542"/>
      <c r="H43" s="542"/>
      <c r="I43" s="542"/>
      <c r="J43" s="542"/>
      <c r="K43" s="543"/>
      <c r="L43" s="544" t="str">
        <f t="shared" ref="L43:L48" si="4">IF(ISERROR(VLOOKUP(F43,$AY$14:$BA$41,2,0)),"0",IF(VLOOKUP(F43,$AY$14:$BA$41,2,0)=0,"",VLOOKUP(F43,$AY$14:$BA$41,2,0)))</f>
        <v>0</v>
      </c>
      <c r="M43" s="545"/>
      <c r="N43" s="546"/>
      <c r="O43" s="547" t="str">
        <f t="shared" ref="O43:O48" si="5">IF(ISERROR(VLOOKUP(F43,$AY$14:$BA$41,3,0)),"0",IF(VLOOKUP(F43,$AY$14:$BA$41,3,0)=0,"",VLOOKUP(F43,$AY$14:$BA$41,3,0)))</f>
        <v>0</v>
      </c>
      <c r="P43" s="548"/>
      <c r="Q43" s="80">
        <v>100</v>
      </c>
      <c r="R43" s="471"/>
      <c r="S43" s="473"/>
      <c r="T43" s="81">
        <f>AT16</f>
        <v>0</v>
      </c>
      <c r="U43" s="549" t="str">
        <f>IF(ISERROR(VLOOKUP(F43,$AY$12:$BA$41,3,0)),"0",IF(VLOOKUP(F43,$AY$12:$BA$41,3,0)=0,"",VLOOKUP(F43,$AY$12:$BA$41,3,0)))</f>
        <v>0</v>
      </c>
      <c r="V43" s="550"/>
      <c r="W43" s="551"/>
      <c r="X43" s="471"/>
      <c r="Y43" s="472"/>
      <c r="Z43" s="473"/>
      <c r="AA43" s="471"/>
      <c r="AB43" s="472"/>
      <c r="AC43" s="473"/>
      <c r="AD43" s="471"/>
      <c r="AE43" s="472"/>
      <c r="AF43" s="473"/>
      <c r="AG43" s="474" t="str">
        <f>U43</f>
        <v>0</v>
      </c>
      <c r="AH43" s="475"/>
      <c r="AI43" s="476"/>
      <c r="AJ43" s="525">
        <v>10</v>
      </c>
      <c r="AK43" s="526"/>
      <c r="AL43" s="396">
        <f>IF(ISERROR(AG43*AJ43),0,AG43*AJ43)</f>
        <v>0</v>
      </c>
      <c r="AM43" s="397"/>
      <c r="AN43" s="398"/>
      <c r="AO43" s="82">
        <f>AQ10</f>
        <v>90</v>
      </c>
      <c r="AP43" s="396">
        <f>AL43*0.9</f>
        <v>0</v>
      </c>
      <c r="AQ43" s="397"/>
      <c r="AR43" s="398"/>
      <c r="AS43" s="396">
        <f>AL43-AP43</f>
        <v>0</v>
      </c>
      <c r="AT43" s="397"/>
      <c r="AU43" s="398"/>
      <c r="AV43" s="496"/>
      <c r="AW43" s="497"/>
      <c r="AX43" s="83"/>
      <c r="AY43" s="37" t="s">
        <v>233</v>
      </c>
      <c r="AZ43" s="38" t="s">
        <v>234</v>
      </c>
      <c r="BA43" s="52">
        <v>5</v>
      </c>
      <c r="BF43" s="26">
        <v>0.3125</v>
      </c>
      <c r="BJ43" s="1" t="str">
        <f>AZ46</f>
        <v>A66110</v>
      </c>
    </row>
    <row r="44" spans="1:62" ht="15.95" customHeight="1">
      <c r="A44" s="79">
        <f>I17</f>
        <v>0</v>
      </c>
      <c r="B44" s="530"/>
      <c r="C44" s="531"/>
      <c r="D44" s="531"/>
      <c r="E44" s="532"/>
      <c r="F44" s="541">
        <f>D17</f>
        <v>0</v>
      </c>
      <c r="G44" s="542"/>
      <c r="H44" s="542"/>
      <c r="I44" s="542"/>
      <c r="J44" s="542"/>
      <c r="K44" s="543"/>
      <c r="L44" s="544" t="str">
        <f t="shared" si="4"/>
        <v>0</v>
      </c>
      <c r="M44" s="545"/>
      <c r="N44" s="546"/>
      <c r="O44" s="547" t="str">
        <f t="shared" si="5"/>
        <v>0</v>
      </c>
      <c r="P44" s="548"/>
      <c r="Q44" s="80">
        <v>100</v>
      </c>
      <c r="R44" s="471"/>
      <c r="S44" s="473"/>
      <c r="T44" s="81">
        <f>AT18</f>
        <v>0</v>
      </c>
      <c r="U44" s="549" t="str">
        <f>IF(ISERROR(VLOOKUP(F44,$AY$12:$BA$41,3,0)),"0",IF(VLOOKUP(F44,$AY$12:$BA$41,3,0)=0,"",VLOOKUP(F44,$AY$12:$BA$41,3,0)))</f>
        <v>0</v>
      </c>
      <c r="V44" s="550"/>
      <c r="W44" s="551"/>
      <c r="X44" s="471"/>
      <c r="Y44" s="472"/>
      <c r="Z44" s="473"/>
      <c r="AA44" s="471"/>
      <c r="AB44" s="472"/>
      <c r="AC44" s="473"/>
      <c r="AD44" s="471"/>
      <c r="AE44" s="472"/>
      <c r="AF44" s="473"/>
      <c r="AG44" s="474" t="str">
        <f t="shared" ref="AG44:AG56" si="6">U44</f>
        <v>0</v>
      </c>
      <c r="AH44" s="475"/>
      <c r="AI44" s="476"/>
      <c r="AJ44" s="525">
        <v>10</v>
      </c>
      <c r="AK44" s="526"/>
      <c r="AL44" s="396">
        <f t="shared" ref="AL44:AL52" si="7">IF(ISERROR(AG44*AJ44),0,AG44*AJ44)</f>
        <v>0</v>
      </c>
      <c r="AM44" s="397"/>
      <c r="AN44" s="398"/>
      <c r="AO44" s="82">
        <f>AQ10</f>
        <v>90</v>
      </c>
      <c r="AP44" s="396">
        <f>AL44*0.9</f>
        <v>0</v>
      </c>
      <c r="AQ44" s="397"/>
      <c r="AR44" s="398"/>
      <c r="AS44" s="396">
        <f>AL44-AP44</f>
        <v>0</v>
      </c>
      <c r="AT44" s="397"/>
      <c r="AU44" s="398"/>
      <c r="AV44" s="496"/>
      <c r="AW44" s="497"/>
      <c r="AX44" s="83"/>
      <c r="AY44" s="35"/>
      <c r="AZ44" s="39"/>
      <c r="BA44" s="53"/>
      <c r="BF44" s="26">
        <v>0.32291666666666702</v>
      </c>
      <c r="BJ44" s="1" t="str">
        <f>AZ47</f>
        <v>A66111</v>
      </c>
    </row>
    <row r="45" spans="1:62" ht="15.95" customHeight="1">
      <c r="A45" s="79">
        <f>I19</f>
        <v>0</v>
      </c>
      <c r="B45" s="530"/>
      <c r="C45" s="531"/>
      <c r="D45" s="531"/>
      <c r="E45" s="532"/>
      <c r="F45" s="541">
        <f>D19</f>
        <v>0</v>
      </c>
      <c r="G45" s="542"/>
      <c r="H45" s="542"/>
      <c r="I45" s="542"/>
      <c r="J45" s="542"/>
      <c r="K45" s="543"/>
      <c r="L45" s="544" t="str">
        <f t="shared" si="4"/>
        <v>0</v>
      </c>
      <c r="M45" s="545"/>
      <c r="N45" s="546"/>
      <c r="O45" s="547" t="str">
        <f t="shared" si="5"/>
        <v>0</v>
      </c>
      <c r="P45" s="548"/>
      <c r="Q45" s="80">
        <v>100</v>
      </c>
      <c r="R45" s="471"/>
      <c r="S45" s="473"/>
      <c r="T45" s="81">
        <f>AT20</f>
        <v>0</v>
      </c>
      <c r="U45" s="549" t="str">
        <f>IF(ISERROR(VLOOKUP(F45,$AY$12:$BA$41,3,0)),"0",IF(VLOOKUP(F45,$AY$12:$BA$41,3,0)=0,"",VLOOKUP(F45,$AY$12:$BA$41,3,0)))</f>
        <v>0</v>
      </c>
      <c r="V45" s="550"/>
      <c r="W45" s="551"/>
      <c r="X45" s="471"/>
      <c r="Y45" s="472"/>
      <c r="Z45" s="473"/>
      <c r="AA45" s="471"/>
      <c r="AB45" s="472"/>
      <c r="AC45" s="473"/>
      <c r="AD45" s="471"/>
      <c r="AE45" s="472"/>
      <c r="AF45" s="473"/>
      <c r="AG45" s="474" t="str">
        <f t="shared" si="6"/>
        <v>0</v>
      </c>
      <c r="AH45" s="475"/>
      <c r="AI45" s="476"/>
      <c r="AJ45" s="525">
        <v>10</v>
      </c>
      <c r="AK45" s="526"/>
      <c r="AL45" s="396">
        <f t="shared" si="7"/>
        <v>0</v>
      </c>
      <c r="AM45" s="397"/>
      <c r="AN45" s="398"/>
      <c r="AO45" s="82">
        <f>AQ10</f>
        <v>90</v>
      </c>
      <c r="AP45" s="396">
        <f>AL45*0.9</f>
        <v>0</v>
      </c>
      <c r="AQ45" s="397"/>
      <c r="AR45" s="398"/>
      <c r="AS45" s="396">
        <f>AL45-AP45</f>
        <v>0</v>
      </c>
      <c r="AT45" s="397"/>
      <c r="AU45" s="398"/>
      <c r="AV45" s="496"/>
      <c r="AW45" s="497"/>
      <c r="AX45" s="83"/>
      <c r="AY45" s="35" t="s">
        <v>222</v>
      </c>
      <c r="AZ45" s="39" t="s">
        <v>227</v>
      </c>
      <c r="BA45" s="54">
        <f>ROUND(BD34*59/1000,0)</f>
        <v>0</v>
      </c>
      <c r="BF45" s="26">
        <v>0.33333333333333298</v>
      </c>
      <c r="BJ45" s="1" t="str">
        <f>AZ50</f>
        <v>A66113</v>
      </c>
    </row>
    <row r="46" spans="1:62" ht="15.95" customHeight="1">
      <c r="A46" s="117">
        <f>I21</f>
        <v>0</v>
      </c>
      <c r="B46" s="530"/>
      <c r="C46" s="531"/>
      <c r="D46" s="531"/>
      <c r="E46" s="532"/>
      <c r="F46" s="533">
        <f>D21</f>
        <v>0</v>
      </c>
      <c r="G46" s="534"/>
      <c r="H46" s="534"/>
      <c r="I46" s="534"/>
      <c r="J46" s="534"/>
      <c r="K46" s="535"/>
      <c r="L46" s="536" t="str">
        <f t="shared" si="4"/>
        <v>0</v>
      </c>
      <c r="M46" s="537"/>
      <c r="N46" s="538"/>
      <c r="O46" s="539" t="str">
        <f t="shared" si="5"/>
        <v>0</v>
      </c>
      <c r="P46" s="540"/>
      <c r="Q46" s="80">
        <v>100</v>
      </c>
      <c r="R46" s="471"/>
      <c r="S46" s="473"/>
      <c r="T46" s="118">
        <f>AT22</f>
        <v>0</v>
      </c>
      <c r="U46" s="527">
        <f>IF(ISERROR(VLOOKUP(F46,$AY$12:$BA$41,3,0)),0,IF(VLOOKUP(F46,$AY$12:$BA$41,3,0)=0,0,VLOOKUP(F46,$AY$12:$BA$41,3,0)))*$T$46</f>
        <v>0</v>
      </c>
      <c r="V46" s="528"/>
      <c r="W46" s="529"/>
      <c r="X46" s="471"/>
      <c r="Y46" s="472"/>
      <c r="Z46" s="473"/>
      <c r="AA46" s="471"/>
      <c r="AB46" s="472"/>
      <c r="AC46" s="473"/>
      <c r="AD46" s="471"/>
      <c r="AE46" s="472"/>
      <c r="AF46" s="473"/>
      <c r="AG46" s="474">
        <f t="shared" si="6"/>
        <v>0</v>
      </c>
      <c r="AH46" s="475"/>
      <c r="AI46" s="476"/>
      <c r="AJ46" s="525">
        <v>10</v>
      </c>
      <c r="AK46" s="526"/>
      <c r="AL46" s="396">
        <f>IF(ISERROR(AG46*AJ46),0,AG46*AJ46)</f>
        <v>0</v>
      </c>
      <c r="AM46" s="397"/>
      <c r="AN46" s="398"/>
      <c r="AO46" s="82">
        <f>AQ10</f>
        <v>90</v>
      </c>
      <c r="AP46" s="396">
        <f t="shared" ref="AP46:AP53" si="8">AL46*0.9</f>
        <v>0</v>
      </c>
      <c r="AQ46" s="397"/>
      <c r="AR46" s="398"/>
      <c r="AS46" s="396">
        <f t="shared" ref="AS46:AS52" si="9">AL46-AP46</f>
        <v>0</v>
      </c>
      <c r="AT46" s="397"/>
      <c r="AU46" s="398"/>
      <c r="AV46" s="496"/>
      <c r="AW46" s="497"/>
      <c r="AX46" s="83"/>
      <c r="AY46" s="35" t="s">
        <v>223</v>
      </c>
      <c r="AZ46" s="39" t="s">
        <v>195</v>
      </c>
      <c r="BA46" s="54">
        <f>ROUND(BD34*43/1000,0)</f>
        <v>0</v>
      </c>
      <c r="BF46" s="26">
        <v>0.34375</v>
      </c>
      <c r="BJ46" s="1" t="str">
        <f>AZ51</f>
        <v>A66115</v>
      </c>
    </row>
    <row r="47" spans="1:62" ht="15.95" customHeight="1">
      <c r="A47" s="117">
        <f>I23</f>
        <v>0</v>
      </c>
      <c r="B47" s="530"/>
      <c r="C47" s="531"/>
      <c r="D47" s="531"/>
      <c r="E47" s="532"/>
      <c r="F47" s="533">
        <f>D23</f>
        <v>0</v>
      </c>
      <c r="G47" s="534"/>
      <c r="H47" s="534"/>
      <c r="I47" s="534"/>
      <c r="J47" s="534"/>
      <c r="K47" s="535"/>
      <c r="L47" s="536" t="str">
        <f t="shared" si="4"/>
        <v>0</v>
      </c>
      <c r="M47" s="537"/>
      <c r="N47" s="538"/>
      <c r="O47" s="539" t="str">
        <f t="shared" si="5"/>
        <v>0</v>
      </c>
      <c r="P47" s="540"/>
      <c r="Q47" s="80">
        <v>100</v>
      </c>
      <c r="R47" s="471"/>
      <c r="S47" s="473"/>
      <c r="T47" s="118">
        <f>AT24</f>
        <v>0</v>
      </c>
      <c r="U47" s="527">
        <f>IF(ISERROR(VLOOKUP(F47,$AY$12:$BA$41,3,0)),0,IF(VLOOKUP(F47,$AY$12:$BA$41,3,0)=0,0,VLOOKUP(F47,$AY$12:$BA$41,3,0)))*$T$47</f>
        <v>0</v>
      </c>
      <c r="V47" s="528"/>
      <c r="W47" s="529"/>
      <c r="X47" s="471"/>
      <c r="Y47" s="472"/>
      <c r="Z47" s="473"/>
      <c r="AA47" s="471"/>
      <c r="AB47" s="472"/>
      <c r="AC47" s="473"/>
      <c r="AD47" s="471"/>
      <c r="AE47" s="472"/>
      <c r="AF47" s="473"/>
      <c r="AG47" s="474">
        <f t="shared" si="6"/>
        <v>0</v>
      </c>
      <c r="AH47" s="475"/>
      <c r="AI47" s="476"/>
      <c r="AJ47" s="525">
        <v>10</v>
      </c>
      <c r="AK47" s="526"/>
      <c r="AL47" s="396">
        <f t="shared" si="7"/>
        <v>0</v>
      </c>
      <c r="AM47" s="397"/>
      <c r="AN47" s="398"/>
      <c r="AO47" s="82">
        <f>AQ10</f>
        <v>90</v>
      </c>
      <c r="AP47" s="396">
        <f t="shared" si="8"/>
        <v>0</v>
      </c>
      <c r="AQ47" s="397"/>
      <c r="AR47" s="398"/>
      <c r="AS47" s="396">
        <f t="shared" si="9"/>
        <v>0</v>
      </c>
      <c r="AT47" s="397"/>
      <c r="AU47" s="398"/>
      <c r="AV47" s="496"/>
      <c r="AW47" s="497"/>
      <c r="AX47" s="83"/>
      <c r="AY47" s="35" t="s">
        <v>224</v>
      </c>
      <c r="AZ47" s="39" t="s">
        <v>196</v>
      </c>
      <c r="BA47" s="54">
        <f>ROUND(BD34*23/1000,0)</f>
        <v>0</v>
      </c>
      <c r="BF47" s="26">
        <v>0.35416666666666702</v>
      </c>
    </row>
    <row r="48" spans="1:62" ht="15.95" customHeight="1">
      <c r="A48" s="117">
        <f>I25</f>
        <v>0</v>
      </c>
      <c r="B48" s="530"/>
      <c r="C48" s="531"/>
      <c r="D48" s="531"/>
      <c r="E48" s="532"/>
      <c r="F48" s="533">
        <f>D25</f>
        <v>0</v>
      </c>
      <c r="G48" s="534"/>
      <c r="H48" s="534"/>
      <c r="I48" s="534"/>
      <c r="J48" s="534"/>
      <c r="K48" s="535"/>
      <c r="L48" s="536" t="str">
        <f t="shared" si="4"/>
        <v>0</v>
      </c>
      <c r="M48" s="537"/>
      <c r="N48" s="538"/>
      <c r="O48" s="539" t="str">
        <f t="shared" si="5"/>
        <v>0</v>
      </c>
      <c r="P48" s="540"/>
      <c r="Q48" s="80">
        <v>100</v>
      </c>
      <c r="R48" s="471"/>
      <c r="S48" s="473"/>
      <c r="T48" s="118">
        <f>AT26</f>
        <v>0</v>
      </c>
      <c r="U48" s="527">
        <f>IF(ISERROR(VLOOKUP(F48,$AY$12:$BA$41,3,0)),0,IF(VLOOKUP(F48,$AY$12:$BA$41,3,0)=0,0,VLOOKUP(F48,$AY$12:$BA$41,3,0)))*$T$48</f>
        <v>0</v>
      </c>
      <c r="V48" s="528"/>
      <c r="W48" s="529"/>
      <c r="X48" s="471"/>
      <c r="Y48" s="472"/>
      <c r="Z48" s="473"/>
      <c r="AA48" s="471"/>
      <c r="AB48" s="472"/>
      <c r="AC48" s="473"/>
      <c r="AD48" s="471"/>
      <c r="AE48" s="472"/>
      <c r="AF48" s="473"/>
      <c r="AG48" s="474">
        <f>U48</f>
        <v>0</v>
      </c>
      <c r="AH48" s="475"/>
      <c r="AI48" s="476"/>
      <c r="AJ48" s="525">
        <v>10</v>
      </c>
      <c r="AK48" s="526"/>
      <c r="AL48" s="396">
        <f t="shared" si="7"/>
        <v>0</v>
      </c>
      <c r="AM48" s="397"/>
      <c r="AN48" s="398"/>
      <c r="AO48" s="82">
        <f>AQ10</f>
        <v>90</v>
      </c>
      <c r="AP48" s="396">
        <f t="shared" si="8"/>
        <v>0</v>
      </c>
      <c r="AQ48" s="397"/>
      <c r="AR48" s="398"/>
      <c r="AS48" s="396">
        <f t="shared" si="9"/>
        <v>0</v>
      </c>
      <c r="AT48" s="397"/>
      <c r="AU48" s="398"/>
      <c r="AV48" s="496"/>
      <c r="AW48" s="497"/>
      <c r="AX48" s="83"/>
      <c r="AY48" s="181" t="s">
        <v>240</v>
      </c>
      <c r="AZ48" s="182" t="s">
        <v>244</v>
      </c>
      <c r="BA48" s="183">
        <f>ROUND(BD34*12/1000,0)</f>
        <v>0</v>
      </c>
      <c r="BF48" s="26">
        <v>0.36458333333333298</v>
      </c>
    </row>
    <row r="49" spans="1:58" ht="15.95" customHeight="1">
      <c r="A49" s="125">
        <f>I27</f>
        <v>0</v>
      </c>
      <c r="B49" s="519"/>
      <c r="C49" s="520"/>
      <c r="D49" s="520"/>
      <c r="E49" s="521"/>
      <c r="F49" s="374">
        <f>D27</f>
        <v>0</v>
      </c>
      <c r="G49" s="375"/>
      <c r="H49" s="375"/>
      <c r="I49" s="375"/>
      <c r="J49" s="375"/>
      <c r="K49" s="376"/>
      <c r="L49" s="377" t="str">
        <f>IF(ISERROR(VLOOKUP(F49,$AY$12:$BA$41,2,0)),"0",IF(VLOOKUP(F49,$AY$12:$BA$41,2,0)=0,"",VLOOKUP(F49,$AY$12:$BA$41,2,0)))</f>
        <v>0</v>
      </c>
      <c r="M49" s="378"/>
      <c r="N49" s="379"/>
      <c r="O49" s="380" t="str">
        <f>IF(ISERROR(VLOOKUP(F49,$AY$12:$BA$41,3,0)),"0",IF(VLOOKUP(F49,$AY$12:$BA$41,3,0)=0,"",VLOOKUP(F49,$AY$12:$BA$41,3,0)))</f>
        <v>0</v>
      </c>
      <c r="P49" s="381"/>
      <c r="Q49" s="150">
        <v>100</v>
      </c>
      <c r="R49" s="407"/>
      <c r="S49" s="409"/>
      <c r="T49" s="126">
        <f>AT28</f>
        <v>0</v>
      </c>
      <c r="U49" s="384" t="str">
        <f>IF(ISERROR(VLOOKUP(F49,$AY$12:$BA$41,3,0)),"0",IF(VLOOKUP(F49,$AY$12:$BA$41,3,0)=0,"",VLOOKUP(F49,$AY$12:$BA$41,3,0)))</f>
        <v>0</v>
      </c>
      <c r="V49" s="385"/>
      <c r="W49" s="386"/>
      <c r="X49" s="407"/>
      <c r="Y49" s="408"/>
      <c r="Z49" s="409"/>
      <c r="AA49" s="407"/>
      <c r="AB49" s="408"/>
      <c r="AC49" s="409"/>
      <c r="AD49" s="407"/>
      <c r="AE49" s="408"/>
      <c r="AF49" s="409"/>
      <c r="AG49" s="387" t="str">
        <f>U49</f>
        <v>0</v>
      </c>
      <c r="AH49" s="388"/>
      <c r="AI49" s="389"/>
      <c r="AJ49" s="405">
        <v>10</v>
      </c>
      <c r="AK49" s="406"/>
      <c r="AL49" s="387">
        <f>IF(ISERROR(AG49*AJ49),0,AG49*AJ49)</f>
        <v>0</v>
      </c>
      <c r="AM49" s="388"/>
      <c r="AN49" s="389"/>
      <c r="AO49" s="151">
        <f>AQ10</f>
        <v>90</v>
      </c>
      <c r="AP49" s="387">
        <f>AL49*0.9</f>
        <v>0</v>
      </c>
      <c r="AQ49" s="388"/>
      <c r="AR49" s="389"/>
      <c r="AS49" s="387">
        <f>AL49-AP49</f>
        <v>0</v>
      </c>
      <c r="AT49" s="388"/>
      <c r="AU49" s="389"/>
      <c r="AV49" s="498"/>
      <c r="AW49" s="499"/>
      <c r="AX49" s="83"/>
      <c r="AY49" s="181" t="s">
        <v>242</v>
      </c>
      <c r="AZ49" s="182" t="s">
        <v>246</v>
      </c>
      <c r="BA49" s="183">
        <f>ROUND(BD34*10/1000,0)</f>
        <v>0</v>
      </c>
      <c r="BF49" s="26">
        <v>0.375</v>
      </c>
    </row>
    <row r="50" spans="1:58" ht="15.95" customHeight="1">
      <c r="A50" s="125">
        <f>I29</f>
        <v>0</v>
      </c>
      <c r="B50" s="160"/>
      <c r="C50" s="161"/>
      <c r="D50" s="161"/>
      <c r="E50" s="162"/>
      <c r="F50" s="374">
        <f>D29</f>
        <v>0</v>
      </c>
      <c r="G50" s="375"/>
      <c r="H50" s="375"/>
      <c r="I50" s="375"/>
      <c r="J50" s="375"/>
      <c r="K50" s="376"/>
      <c r="L50" s="377" t="str">
        <f>IF(ISERROR(VLOOKUP(F50,$AY$12:$BA$41,2,0)),"0",IF(VLOOKUP(F50,$AY$12:$BA$41,2,0)=0,"",VLOOKUP(F50,$AY$12:$BA$41,2,0)))</f>
        <v>0</v>
      </c>
      <c r="M50" s="378"/>
      <c r="N50" s="379"/>
      <c r="O50" s="380" t="str">
        <f>IF(ISERROR(VLOOKUP(F50,$AY$12:$BA$41,3,0)),"0",IF(VLOOKUP(F50,$AY$12:$BA$41,3,0)=0,"",VLOOKUP(F50,$AY$12:$BA$41,3,0)))</f>
        <v>0</v>
      </c>
      <c r="P50" s="381"/>
      <c r="Q50" s="150">
        <v>100</v>
      </c>
      <c r="R50" s="382"/>
      <c r="S50" s="383"/>
      <c r="T50" s="126">
        <f>AT30</f>
        <v>0</v>
      </c>
      <c r="U50" s="384" t="str">
        <f>IF(ISERROR(VLOOKUP(F50,$AY$12:$BA$41,3,0)),"0",IF(VLOOKUP(F50,$AY$12:$BA$41,3,0)=0,"",VLOOKUP(F50,$AY$12:$BA$41,3,0)))</f>
        <v>0</v>
      </c>
      <c r="V50" s="385"/>
      <c r="W50" s="386"/>
      <c r="X50" s="155"/>
      <c r="Y50" s="156"/>
      <c r="Z50" s="157"/>
      <c r="AA50" s="155"/>
      <c r="AB50" s="156"/>
      <c r="AC50" s="157"/>
      <c r="AD50" s="155"/>
      <c r="AE50" s="156"/>
      <c r="AF50" s="157"/>
      <c r="AG50" s="387" t="str">
        <f>U50</f>
        <v>0</v>
      </c>
      <c r="AH50" s="388"/>
      <c r="AI50" s="389"/>
      <c r="AJ50" s="405">
        <v>10</v>
      </c>
      <c r="AK50" s="406"/>
      <c r="AL50" s="387">
        <f>IF(ISERROR(AG50*AJ50),0,AG50*AJ50)</f>
        <v>0</v>
      </c>
      <c r="AM50" s="388"/>
      <c r="AN50" s="389"/>
      <c r="AO50" s="151">
        <f>AQ10</f>
        <v>90</v>
      </c>
      <c r="AP50" s="387">
        <f>AL50*0.9</f>
        <v>0</v>
      </c>
      <c r="AQ50" s="388"/>
      <c r="AR50" s="389"/>
      <c r="AS50" s="387">
        <f>AL50-AP50</f>
        <v>0</v>
      </c>
      <c r="AT50" s="388"/>
      <c r="AU50" s="389"/>
      <c r="AV50" s="158"/>
      <c r="AW50" s="159"/>
      <c r="AX50" s="83"/>
      <c r="AY50" s="35" t="s">
        <v>225</v>
      </c>
      <c r="AZ50" s="39" t="s">
        <v>197</v>
      </c>
      <c r="BA50" s="54">
        <f>ROUND((BA47*90/100),0)</f>
        <v>0</v>
      </c>
      <c r="BF50" s="26"/>
    </row>
    <row r="51" spans="1:58" ht="15.95" customHeight="1">
      <c r="A51" s="125">
        <f>I31</f>
        <v>0</v>
      </c>
      <c r="B51" s="519"/>
      <c r="C51" s="520"/>
      <c r="D51" s="520"/>
      <c r="E51" s="521"/>
      <c r="F51" s="522">
        <f>D31</f>
        <v>0</v>
      </c>
      <c r="G51" s="523"/>
      <c r="H51" s="523"/>
      <c r="I51" s="523"/>
      <c r="J51" s="523"/>
      <c r="K51" s="524"/>
      <c r="L51" s="377" t="str">
        <f>IF(ISERROR(VLOOKUP(F51,$AY$12:$BA$41,2,0)),"0",IF(VLOOKUP(F51,$AY$12:$BA$41,2,0)=0,"",VLOOKUP(F51,$AY$12:$BA$41,2,0)))</f>
        <v>0</v>
      </c>
      <c r="M51" s="378"/>
      <c r="N51" s="379"/>
      <c r="O51" s="380" t="str">
        <f>IF(ISERROR(VLOOKUP(F51,$AY$12:$BA$41,3,0)),"0",IF(VLOOKUP(F51,$AY$12:$BA$41,3,0)=0,"",VLOOKUP(F51,$AY$12:$BA$41,3,0)))</f>
        <v>0</v>
      </c>
      <c r="P51" s="381"/>
      <c r="Q51" s="150">
        <v>100</v>
      </c>
      <c r="R51" s="407"/>
      <c r="S51" s="409"/>
      <c r="T51" s="126">
        <f>AT32</f>
        <v>0</v>
      </c>
      <c r="U51" s="384" t="str">
        <f>IF(ISERROR(VLOOKUP(F51,$AY$12:$BA$41,3,0)),"0",IF(VLOOKUP(F51,$AY$12:$BA$41,3,0)=0,"",VLOOKUP(F51,$AY$12:$BA$41,3,0)))</f>
        <v>0</v>
      </c>
      <c r="V51" s="385"/>
      <c r="W51" s="386"/>
      <c r="X51" s="407"/>
      <c r="Y51" s="408"/>
      <c r="Z51" s="409"/>
      <c r="AA51" s="407"/>
      <c r="AB51" s="408"/>
      <c r="AC51" s="409"/>
      <c r="AD51" s="407"/>
      <c r="AE51" s="408"/>
      <c r="AF51" s="409"/>
      <c r="AG51" s="387" t="str">
        <f t="shared" si="6"/>
        <v>0</v>
      </c>
      <c r="AH51" s="388"/>
      <c r="AI51" s="389"/>
      <c r="AJ51" s="405">
        <v>10</v>
      </c>
      <c r="AK51" s="406"/>
      <c r="AL51" s="387">
        <f t="shared" si="7"/>
        <v>0</v>
      </c>
      <c r="AM51" s="388"/>
      <c r="AN51" s="389"/>
      <c r="AO51" s="151">
        <f>AQ10</f>
        <v>90</v>
      </c>
      <c r="AP51" s="387">
        <f>AL51*0.9</f>
        <v>0</v>
      </c>
      <c r="AQ51" s="388"/>
      <c r="AR51" s="389"/>
      <c r="AS51" s="387">
        <f t="shared" si="9"/>
        <v>0</v>
      </c>
      <c r="AT51" s="388"/>
      <c r="AU51" s="389"/>
      <c r="AV51" s="498"/>
      <c r="AW51" s="499"/>
      <c r="AX51" s="83"/>
      <c r="AY51" s="35" t="s">
        <v>226</v>
      </c>
      <c r="AZ51" s="39" t="s">
        <v>198</v>
      </c>
      <c r="BA51" s="54">
        <f>ROUND((BA47*80/100),0)</f>
        <v>0</v>
      </c>
      <c r="BF51" s="26">
        <v>0.38541666666666702</v>
      </c>
    </row>
    <row r="52" spans="1:58" ht="15.95" customHeight="1">
      <c r="A52" s="141">
        <f>I33</f>
        <v>0</v>
      </c>
      <c r="B52" s="505"/>
      <c r="C52" s="506"/>
      <c r="D52" s="506"/>
      <c r="E52" s="507"/>
      <c r="F52" s="508">
        <f>D33</f>
        <v>0</v>
      </c>
      <c r="G52" s="509"/>
      <c r="H52" s="509"/>
      <c r="I52" s="509"/>
      <c r="J52" s="509"/>
      <c r="K52" s="510"/>
      <c r="L52" s="511" t="str">
        <f>IF(ISERROR(VLOOKUP(F52,$AY$42:$BA$43,2,0)),"0",IF(VLOOKUP(F52,$AY$42:$BA$43,2,0)=0,"",VLOOKUP(F52,$AY$42:$BA$43,2,0)))</f>
        <v>0</v>
      </c>
      <c r="M52" s="512"/>
      <c r="N52" s="513"/>
      <c r="O52" s="514" t="str">
        <f>IF(ISERROR(VLOOKUP(F52,$AY$42:$BA$43,3,0)),"0",IF(VLOOKUP(F52,$AY$42:$BA$43,3,0)=0,"",VLOOKUP(F52,$AY$42:$BA$43,3,0)))</f>
        <v>0</v>
      </c>
      <c r="P52" s="515"/>
      <c r="Q52" s="148">
        <v>100</v>
      </c>
      <c r="R52" s="402"/>
      <c r="S52" s="404"/>
      <c r="T52" s="142">
        <f>AT34</f>
        <v>0</v>
      </c>
      <c r="U52" s="516">
        <f>IF(ISERROR(VLOOKUP(F52,$AY$42:$BA$43,3,0)),"0",IF(VLOOKUP(F52,$AY$42:$BA$43,3,0)=0,"",VLOOKUP(F52,$AY$42:$BA$43,3,0)))*$T$52</f>
        <v>0</v>
      </c>
      <c r="V52" s="517"/>
      <c r="W52" s="518"/>
      <c r="X52" s="402"/>
      <c r="Y52" s="403"/>
      <c r="Z52" s="404"/>
      <c r="AA52" s="402"/>
      <c r="AB52" s="403"/>
      <c r="AC52" s="404"/>
      <c r="AD52" s="402"/>
      <c r="AE52" s="403"/>
      <c r="AF52" s="404"/>
      <c r="AG52" s="502">
        <f t="shared" si="6"/>
        <v>0</v>
      </c>
      <c r="AH52" s="503"/>
      <c r="AI52" s="504"/>
      <c r="AJ52" s="584">
        <v>10</v>
      </c>
      <c r="AK52" s="585"/>
      <c r="AL52" s="502">
        <f t="shared" si="7"/>
        <v>0</v>
      </c>
      <c r="AM52" s="503"/>
      <c r="AN52" s="504"/>
      <c r="AO52" s="149">
        <f>AQ10</f>
        <v>90</v>
      </c>
      <c r="AP52" s="502">
        <f t="shared" si="8"/>
        <v>0</v>
      </c>
      <c r="AQ52" s="503"/>
      <c r="AR52" s="504"/>
      <c r="AS52" s="502">
        <f t="shared" si="9"/>
        <v>0</v>
      </c>
      <c r="AT52" s="503"/>
      <c r="AU52" s="504"/>
      <c r="AV52" s="500"/>
      <c r="AW52" s="501"/>
      <c r="AX52" s="83"/>
      <c r="BF52" s="26">
        <v>0.39583333333333298</v>
      </c>
    </row>
    <row r="53" spans="1:58" ht="15.95" customHeight="1">
      <c r="A53" s="84">
        <f>I35</f>
        <v>0</v>
      </c>
      <c r="B53" s="493"/>
      <c r="C53" s="494"/>
      <c r="D53" s="494"/>
      <c r="E53" s="495"/>
      <c r="F53" s="482">
        <f>D35</f>
        <v>0</v>
      </c>
      <c r="G53" s="483"/>
      <c r="H53" s="483"/>
      <c r="I53" s="483"/>
      <c r="J53" s="483"/>
      <c r="K53" s="484"/>
      <c r="L53" s="485" t="str">
        <f>IF(ISERROR(VLOOKUP(F53,$AY$44:$BA$51,2,0)),"0",IF(VLOOKUP(F53,$AY$44:$BA$51,2,0)=0,"",VLOOKUP(F53,$AY$44:$BA$51,2,0)))</f>
        <v>0</v>
      </c>
      <c r="M53" s="486"/>
      <c r="N53" s="487"/>
      <c r="O53" s="488" t="str">
        <f>IF(ISERROR(VLOOKUP(F53,$AY$44:$BA$51,3,0)),"0",IF(VLOOKUP(F53,$AY44:$BA$51,3,0)=0,"",VLOOKUP(F53,$AY$44:$BA$51,3,0)))</f>
        <v>0</v>
      </c>
      <c r="P53" s="489"/>
      <c r="Q53" s="85">
        <v>100</v>
      </c>
      <c r="R53" s="479"/>
      <c r="S53" s="481"/>
      <c r="T53" s="86">
        <f>AT36</f>
        <v>0</v>
      </c>
      <c r="U53" s="490" t="str">
        <f>IF(ISERROR(VLOOKUP(F53,$AY$44:$BA$51,3,0)),"0",IF(VLOOKUP(F53,$AY$44:$BA$51,3,0)=0,"",VLOOKUP(F53,$AY$44:$BA$51,3,0)))</f>
        <v>0</v>
      </c>
      <c r="V53" s="491"/>
      <c r="W53" s="492"/>
      <c r="X53" s="479"/>
      <c r="Y53" s="480"/>
      <c r="Z53" s="481"/>
      <c r="AA53" s="479"/>
      <c r="AB53" s="480"/>
      <c r="AC53" s="481"/>
      <c r="AD53" s="479"/>
      <c r="AE53" s="480"/>
      <c r="AF53" s="481"/>
      <c r="AG53" s="371" t="str">
        <f>U53</f>
        <v>0</v>
      </c>
      <c r="AH53" s="372"/>
      <c r="AI53" s="373"/>
      <c r="AJ53" s="477">
        <v>10</v>
      </c>
      <c r="AK53" s="478"/>
      <c r="AL53" s="399">
        <f>IF(ISERROR(AG53*AJ53),0,AG53*AJ53)</f>
        <v>0</v>
      </c>
      <c r="AM53" s="400"/>
      <c r="AN53" s="401"/>
      <c r="AO53" s="87">
        <f>AQ10</f>
        <v>90</v>
      </c>
      <c r="AP53" s="371">
        <f t="shared" si="8"/>
        <v>0</v>
      </c>
      <c r="AQ53" s="372"/>
      <c r="AR53" s="373"/>
      <c r="AS53" s="371">
        <f>AL53-AP53</f>
        <v>0</v>
      </c>
      <c r="AT53" s="372"/>
      <c r="AU53" s="373"/>
      <c r="AV53" s="112"/>
      <c r="AW53" s="113"/>
      <c r="AX53" s="83"/>
      <c r="BF53" s="26">
        <v>0.40625</v>
      </c>
    </row>
    <row r="54" spans="1:58" ht="15.95" customHeight="1">
      <c r="A54" s="84">
        <f>I36</f>
        <v>0</v>
      </c>
      <c r="B54" s="493"/>
      <c r="C54" s="494"/>
      <c r="D54" s="494"/>
      <c r="E54" s="495"/>
      <c r="F54" s="482">
        <f>D37</f>
        <v>0</v>
      </c>
      <c r="G54" s="483"/>
      <c r="H54" s="483"/>
      <c r="I54" s="483"/>
      <c r="J54" s="483"/>
      <c r="K54" s="484"/>
      <c r="L54" s="485" t="str">
        <f>IF(ISERROR(VLOOKUP(F54,$AY$44:$BA$51,2,0)),"0",IF(VLOOKUP(F54,$AY$44:$BA$51,2,0)=0,"",VLOOKUP(F54,$AY$44:$BA$51,2,0)))</f>
        <v>0</v>
      </c>
      <c r="M54" s="486"/>
      <c r="N54" s="487"/>
      <c r="O54" s="488" t="str">
        <f>IF(ISERROR(VLOOKUP(F54,$AY$44:$BA$51,3,0)),"0",IF(VLOOKUP(F54,$AY45:$BA$51,3,0)=0,"",VLOOKUP(F54,$AY$44:$BA$51,3,0)))</f>
        <v>0</v>
      </c>
      <c r="P54" s="489"/>
      <c r="Q54" s="85">
        <v>100</v>
      </c>
      <c r="R54" s="479"/>
      <c r="S54" s="481"/>
      <c r="T54" s="86">
        <f>AT37</f>
        <v>0</v>
      </c>
      <c r="U54" s="490" t="str">
        <f>IF(ISERROR(VLOOKUP(F54,$AY$44:$BA$51,3,0)),"0",IF(VLOOKUP(F54,$AY$44:$BA$51,3,0)=0,"",VLOOKUP(F54,$AY$44:$BA$51,3,0)))</f>
        <v>0</v>
      </c>
      <c r="V54" s="491"/>
      <c r="W54" s="492"/>
      <c r="X54" s="479"/>
      <c r="Y54" s="480"/>
      <c r="Z54" s="481"/>
      <c r="AA54" s="479"/>
      <c r="AB54" s="480"/>
      <c r="AC54" s="481"/>
      <c r="AD54" s="479"/>
      <c r="AE54" s="480"/>
      <c r="AF54" s="481"/>
      <c r="AG54" s="371" t="str">
        <f>U54</f>
        <v>0</v>
      </c>
      <c r="AH54" s="372"/>
      <c r="AI54" s="373"/>
      <c r="AJ54" s="477">
        <v>10</v>
      </c>
      <c r="AK54" s="478"/>
      <c r="AL54" s="399">
        <f>IF(ISERROR(AG54*AJ54),0,AG54*AJ54)</f>
        <v>0</v>
      </c>
      <c r="AM54" s="400"/>
      <c r="AN54" s="401"/>
      <c r="AO54" s="87">
        <f>AQ10</f>
        <v>90</v>
      </c>
      <c r="AP54" s="371">
        <f t="shared" ref="AP54" si="10">AL54*0.9</f>
        <v>0</v>
      </c>
      <c r="AQ54" s="372"/>
      <c r="AR54" s="373"/>
      <c r="AS54" s="371">
        <f>AL54-AP54</f>
        <v>0</v>
      </c>
      <c r="AT54" s="372"/>
      <c r="AU54" s="373"/>
      <c r="AV54" s="112"/>
      <c r="AW54" s="113"/>
      <c r="AX54" s="111"/>
      <c r="BF54" s="26">
        <v>0.41666666666666702</v>
      </c>
    </row>
    <row r="55" spans="1:58" ht="24.75" customHeight="1">
      <c r="A55" s="90"/>
      <c r="B55" s="428"/>
      <c r="C55" s="429"/>
      <c r="D55" s="429"/>
      <c r="E55" s="430"/>
      <c r="F55" s="450"/>
      <c r="G55" s="451"/>
      <c r="H55" s="451"/>
      <c r="I55" s="451"/>
      <c r="J55" s="451"/>
      <c r="K55" s="452"/>
      <c r="L55" s="450"/>
      <c r="M55" s="451"/>
      <c r="N55" s="452"/>
      <c r="O55" s="453"/>
      <c r="P55" s="454"/>
      <c r="Q55" s="88"/>
      <c r="R55" s="455"/>
      <c r="S55" s="456"/>
      <c r="T55" s="91"/>
      <c r="U55" s="467" t="str">
        <f>IF(ISERROR(VLOOKUP(F55,BB21:BD43,3,0)),"",IF(VLOOKUP(F55,BB21:BD43,3,0)=0,"",VLOOKUP(F55,BB21:BD43,3,0)))</f>
        <v/>
      </c>
      <c r="V55" s="468"/>
      <c r="W55" s="469"/>
      <c r="X55" s="455"/>
      <c r="Y55" s="464"/>
      <c r="Z55" s="456"/>
      <c r="AA55" s="455"/>
      <c r="AB55" s="464"/>
      <c r="AC55" s="456"/>
      <c r="AD55" s="455"/>
      <c r="AE55" s="464"/>
      <c r="AF55" s="456"/>
      <c r="AG55" s="438" t="str">
        <f t="shared" si="6"/>
        <v/>
      </c>
      <c r="AH55" s="439"/>
      <c r="AI55" s="440"/>
      <c r="AJ55" s="457"/>
      <c r="AK55" s="458"/>
      <c r="AL55" s="438"/>
      <c r="AM55" s="439"/>
      <c r="AN55" s="440"/>
      <c r="AO55" s="89"/>
      <c r="AP55" s="438"/>
      <c r="AQ55" s="439"/>
      <c r="AR55" s="440"/>
      <c r="AS55" s="127"/>
      <c r="AT55" s="128"/>
      <c r="AU55" s="128"/>
      <c r="AV55" s="114"/>
      <c r="AW55" s="115"/>
      <c r="AX55" s="113"/>
      <c r="BF55" s="26">
        <v>0.42708333333333298</v>
      </c>
    </row>
    <row r="56" spans="1:58" ht="15.95" customHeight="1">
      <c r="A56" s="90"/>
      <c r="B56" s="428"/>
      <c r="C56" s="429"/>
      <c r="D56" s="429"/>
      <c r="E56" s="430"/>
      <c r="F56" s="450"/>
      <c r="G56" s="451"/>
      <c r="H56" s="451"/>
      <c r="I56" s="451"/>
      <c r="J56" s="451"/>
      <c r="K56" s="452"/>
      <c r="L56" s="450"/>
      <c r="M56" s="451"/>
      <c r="N56" s="452"/>
      <c r="O56" s="453"/>
      <c r="P56" s="454"/>
      <c r="Q56" s="88"/>
      <c r="R56" s="455"/>
      <c r="S56" s="456"/>
      <c r="T56" s="91"/>
      <c r="U56" s="467" t="str">
        <f>IF(ISERROR(VLOOKUP(F56,BB21:BD43,3,0)),"",IF(VLOOKUP(F56,BB21:BD43,3,0)=0,"",VLOOKUP(F56,BB21:BD43,3,0)))</f>
        <v/>
      </c>
      <c r="V56" s="468"/>
      <c r="W56" s="469"/>
      <c r="X56" s="470"/>
      <c r="Y56" s="464"/>
      <c r="Z56" s="456"/>
      <c r="AA56" s="455"/>
      <c r="AB56" s="464"/>
      <c r="AC56" s="456"/>
      <c r="AD56" s="455"/>
      <c r="AE56" s="464"/>
      <c r="AF56" s="456"/>
      <c r="AG56" s="438" t="str">
        <f t="shared" si="6"/>
        <v/>
      </c>
      <c r="AH56" s="439"/>
      <c r="AI56" s="440"/>
      <c r="AJ56" s="457"/>
      <c r="AK56" s="458"/>
      <c r="AL56" s="438"/>
      <c r="AM56" s="439"/>
      <c r="AN56" s="440"/>
      <c r="AO56" s="89"/>
      <c r="AP56" s="438"/>
      <c r="AQ56" s="439"/>
      <c r="AR56" s="440"/>
      <c r="AS56" s="127"/>
      <c r="AT56" s="128"/>
      <c r="AU56" s="128"/>
      <c r="AV56" s="114"/>
      <c r="AW56" s="115"/>
      <c r="AX56" s="115"/>
      <c r="BF56" s="26">
        <v>0.4375</v>
      </c>
    </row>
    <row r="57" spans="1:58" ht="24" customHeight="1">
      <c r="A57" s="443"/>
      <c r="B57" s="444"/>
      <c r="C57" s="444"/>
      <c r="D57" s="444"/>
      <c r="E57" s="444"/>
      <c r="F57" s="444"/>
      <c r="G57" s="444"/>
      <c r="H57" s="444"/>
      <c r="I57" s="444"/>
      <c r="J57" s="444"/>
      <c r="K57" s="445"/>
      <c r="L57" s="422" t="s">
        <v>131</v>
      </c>
      <c r="M57" s="424"/>
      <c r="N57" s="424"/>
      <c r="O57" s="425">
        <f>R11/10</f>
        <v>10531</v>
      </c>
      <c r="P57" s="426"/>
      <c r="Q57" s="426"/>
      <c r="R57" s="426"/>
      <c r="S57" s="427"/>
      <c r="T57" s="92" t="s">
        <v>132</v>
      </c>
      <c r="U57" s="461">
        <f>SUM(U43:W48,IF(ISERROR(VLOOKUP($F$49,$AY$22:$BA$33,3,0)),0,$U$49),IF(ISERROR(VLOOKUP($F$50,$AY$22:$BA$33,3,0)),0,$U$50),IF(ISERROR(VLOOKUP($F$51,$AY$22:$BA$33,3,0)),0,$U$51))</f>
        <v>0</v>
      </c>
      <c r="V57" s="462"/>
      <c r="W57" s="463"/>
      <c r="X57" s="455"/>
      <c r="Y57" s="464"/>
      <c r="Z57" s="456"/>
      <c r="AA57" s="466"/>
      <c r="AB57" s="466"/>
      <c r="AC57" s="466"/>
      <c r="AD57" s="446" t="str">
        <f>IF(U57&gt;O57,U57-O57,"")</f>
        <v/>
      </c>
      <c r="AE57" s="446"/>
      <c r="AF57" s="446"/>
      <c r="AG57" s="461">
        <f>IF(U57&gt;O57,O57,U57)</f>
        <v>0</v>
      </c>
      <c r="AH57" s="462"/>
      <c r="AI57" s="463"/>
      <c r="AJ57" s="442"/>
      <c r="AK57" s="442"/>
      <c r="AL57" s="465">
        <f>SUM(AL43:AN56)</f>
        <v>0</v>
      </c>
      <c r="AM57" s="462"/>
      <c r="AN57" s="463"/>
      <c r="AO57" s="93"/>
      <c r="AP57" s="441">
        <f>SUM(AP43:AR56)</f>
        <v>0</v>
      </c>
      <c r="AQ57" s="441"/>
      <c r="AR57" s="441"/>
      <c r="AS57" s="587">
        <f>SUM(AS43:AU56)</f>
        <v>0</v>
      </c>
      <c r="AT57" s="588"/>
      <c r="AU57" s="589"/>
      <c r="AV57" s="459">
        <v>0</v>
      </c>
      <c r="AW57" s="460"/>
      <c r="AX57" s="115"/>
      <c r="BF57" s="26">
        <v>0.44791666666666702</v>
      </c>
    </row>
    <row r="58" spans="1:58" ht="15.95" customHeight="1">
      <c r="A58" s="94" t="s">
        <v>133</v>
      </c>
      <c r="B58" s="95"/>
      <c r="C58" s="95"/>
      <c r="D58" s="95"/>
      <c r="E58" s="96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 s="115"/>
      <c r="BF58" s="26">
        <v>0.45833333333333298</v>
      </c>
    </row>
    <row r="59" spans="1:58" ht="18" customHeight="1">
      <c r="A59" s="447" t="s">
        <v>134</v>
      </c>
      <c r="B59" s="448"/>
      <c r="C59" s="448"/>
      <c r="D59" s="449"/>
      <c r="E59" s="419" t="s">
        <v>164</v>
      </c>
      <c r="F59" s="448"/>
      <c r="G59" s="448"/>
      <c r="H59" s="449"/>
      <c r="I59" s="447" t="s">
        <v>136</v>
      </c>
      <c r="J59" s="582"/>
      <c r="K59" s="583"/>
      <c r="L59" s="422" t="s">
        <v>165</v>
      </c>
      <c r="M59" s="423"/>
      <c r="N59" s="423"/>
      <c r="O59" s="423"/>
      <c r="P59" s="447" t="s">
        <v>134</v>
      </c>
      <c r="Q59" s="448"/>
      <c r="R59" s="448"/>
      <c r="S59" s="449"/>
      <c r="T59" s="422" t="s">
        <v>135</v>
      </c>
      <c r="U59" s="424"/>
      <c r="V59" s="424"/>
      <c r="W59" s="424"/>
      <c r="X59" s="447" t="s">
        <v>136</v>
      </c>
      <c r="Y59" s="448"/>
      <c r="Z59" s="449"/>
      <c r="AA59" s="422" t="s">
        <v>165</v>
      </c>
      <c r="AB59" s="423"/>
      <c r="AC59" s="423"/>
      <c r="AD59" s="423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 s="116"/>
      <c r="BF59" s="26">
        <v>0.46875</v>
      </c>
    </row>
    <row r="60" spans="1:58" ht="15.75" customHeight="1">
      <c r="A60" s="99" t="s">
        <v>137</v>
      </c>
      <c r="B60" s="100"/>
      <c r="C60" s="100"/>
      <c r="D60" s="101"/>
      <c r="E60" s="102"/>
      <c r="F60" s="100"/>
      <c r="G60" s="100"/>
      <c r="H60" s="101"/>
      <c r="I60" s="102"/>
      <c r="J60" s="100"/>
      <c r="K60" s="101"/>
      <c r="L60" s="102"/>
      <c r="M60" s="100"/>
      <c r="N60" s="100"/>
      <c r="O60" s="101"/>
      <c r="P60" s="80" t="s">
        <v>138</v>
      </c>
      <c r="Q60" s="80"/>
      <c r="R60" s="102"/>
      <c r="S60" s="101"/>
      <c r="T60" s="102"/>
      <c r="U60" s="100"/>
      <c r="V60" s="100"/>
      <c r="W60" s="101"/>
      <c r="X60" s="102"/>
      <c r="Y60" s="100"/>
      <c r="Z60" s="101"/>
      <c r="AA60" s="102"/>
      <c r="AB60" s="100"/>
      <c r="AC60" s="100"/>
      <c r="AD60" s="101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BF60" s="26">
        <v>0.47916666666666702</v>
      </c>
    </row>
    <row r="61" spans="1:58" ht="19.5" customHeight="1">
      <c r="A61" s="99" t="s">
        <v>139</v>
      </c>
      <c r="B61" s="100"/>
      <c r="C61" s="100"/>
      <c r="D61" s="101"/>
      <c r="E61" s="102"/>
      <c r="F61" s="100"/>
      <c r="G61" s="100"/>
      <c r="H61" s="101"/>
      <c r="I61" s="102"/>
      <c r="J61" s="100"/>
      <c r="K61" s="101"/>
      <c r="L61" s="102"/>
      <c r="M61" s="100"/>
      <c r="N61" s="100"/>
      <c r="O61" s="101"/>
      <c r="P61" s="103" t="s">
        <v>140</v>
      </c>
      <c r="Q61" s="80"/>
      <c r="R61" s="102"/>
      <c r="S61" s="101"/>
      <c r="T61" s="102"/>
      <c r="U61" s="100"/>
      <c r="V61" s="100"/>
      <c r="W61" s="101"/>
      <c r="X61" s="102"/>
      <c r="Y61" s="100"/>
      <c r="Z61" s="101"/>
      <c r="AA61" s="102"/>
      <c r="AB61" s="100"/>
      <c r="AC61" s="100"/>
      <c r="AD61" s="10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BF61" s="26">
        <v>0.48958333333333298</v>
      </c>
    </row>
    <row r="62" spans="1:58" ht="15.75" customHeight="1">
      <c r="A62" s="99" t="s">
        <v>137</v>
      </c>
      <c r="B62" s="100"/>
      <c r="C62" s="100"/>
      <c r="D62" s="101"/>
      <c r="E62" s="102"/>
      <c r="F62" s="100"/>
      <c r="G62" s="100"/>
      <c r="H62" s="101"/>
      <c r="I62" s="102"/>
      <c r="J62" s="100"/>
      <c r="K62" s="101"/>
      <c r="L62" s="102"/>
      <c r="M62" s="100"/>
      <c r="N62" s="100"/>
      <c r="O62" s="101"/>
      <c r="P62" s="80" t="s">
        <v>141</v>
      </c>
      <c r="Q62" s="80"/>
      <c r="R62" s="102"/>
      <c r="S62" s="101"/>
      <c r="T62" s="102"/>
      <c r="U62" s="100"/>
      <c r="V62" s="100"/>
      <c r="W62" s="101"/>
      <c r="X62" s="102"/>
      <c r="Y62" s="100"/>
      <c r="Z62" s="101"/>
      <c r="AA62" s="102"/>
      <c r="AB62" s="100"/>
      <c r="AC62" s="100"/>
      <c r="AD62" s="101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BF62" s="26">
        <v>0.5</v>
      </c>
    </row>
    <row r="63" spans="1:58" ht="17.25" customHeight="1">
      <c r="A63" s="80" t="s">
        <v>142</v>
      </c>
      <c r="B63" s="4"/>
      <c r="C63" s="4"/>
      <c r="D63" s="4"/>
      <c r="E63" s="102"/>
      <c r="F63" s="100"/>
      <c r="G63" s="100"/>
      <c r="H63" s="101"/>
      <c r="I63" s="102"/>
      <c r="J63" s="100"/>
      <c r="K63" s="101"/>
      <c r="L63" s="102"/>
      <c r="M63" s="100"/>
      <c r="N63" s="100"/>
      <c r="O63" s="101"/>
      <c r="P63" s="80" t="s">
        <v>132</v>
      </c>
      <c r="Q63" s="99"/>
      <c r="R63" s="100"/>
      <c r="S63" s="101"/>
      <c r="T63" s="443"/>
      <c r="U63" s="444"/>
      <c r="V63" s="444"/>
      <c r="W63" s="444"/>
      <c r="X63" s="444"/>
      <c r="Y63" s="444"/>
      <c r="Z63" s="445"/>
      <c r="AA63" s="102"/>
      <c r="AB63" s="100"/>
      <c r="AC63" s="100"/>
      <c r="AD63" s="101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BF63" s="26">
        <v>0.51041666666666696</v>
      </c>
    </row>
    <row r="64" spans="1:58" ht="18" customHeight="1">
      <c r="A64" s="72" t="s">
        <v>143</v>
      </c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BF64" s="26">
        <v>0.52083333333333304</v>
      </c>
    </row>
    <row r="65" spans="1:58" ht="17.25" customHeight="1">
      <c r="A65" s="80" t="s">
        <v>144</v>
      </c>
      <c r="B65" s="4"/>
      <c r="C65" s="4"/>
      <c r="D65" s="4"/>
      <c r="E65" s="4"/>
      <c r="F65" s="99"/>
      <c r="G65" s="104" t="s">
        <v>145</v>
      </c>
      <c r="H65" s="100"/>
      <c r="I65" s="100"/>
      <c r="J65" s="100"/>
      <c r="K65" s="100"/>
      <c r="L65" s="100"/>
      <c r="M65" s="105"/>
      <c r="N65" s="80" t="s">
        <v>146</v>
      </c>
      <c r="O65" s="4"/>
      <c r="P65" s="4"/>
      <c r="Q65" s="4"/>
      <c r="R65" s="80"/>
      <c r="S65" s="80" t="s">
        <v>147</v>
      </c>
      <c r="T65" s="4"/>
      <c r="U65" s="4"/>
      <c r="V65" s="4"/>
      <c r="W65" s="80"/>
      <c r="X65" s="102"/>
      <c r="Y65" s="104" t="s">
        <v>148</v>
      </c>
      <c r="Z65" s="100"/>
      <c r="AA65" s="100"/>
      <c r="AB65" s="100"/>
      <c r="AC65" s="100"/>
      <c r="AD65" s="100"/>
      <c r="AE65" s="100"/>
      <c r="AF65" s="101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BF65" s="26">
        <v>0.53125</v>
      </c>
    </row>
    <row r="66" spans="1:58" ht="18" customHeight="1">
      <c r="A66" s="106"/>
      <c r="B66" s="107"/>
      <c r="C66" s="107"/>
      <c r="D66" s="107"/>
      <c r="E66" s="108"/>
      <c r="F66" s="106"/>
      <c r="G66" s="107"/>
      <c r="H66" s="107"/>
      <c r="I66" s="107"/>
      <c r="J66" s="107"/>
      <c r="K66" s="107"/>
      <c r="L66" s="107"/>
      <c r="M66" s="108"/>
      <c r="N66" s="106"/>
      <c r="O66" s="107"/>
      <c r="P66" s="107"/>
      <c r="Q66" s="107"/>
      <c r="R66" s="108"/>
      <c r="S66" s="106"/>
      <c r="T66" s="107"/>
      <c r="U66" s="107"/>
      <c r="V66" s="107"/>
      <c r="W66" s="108"/>
      <c r="X66" s="106"/>
      <c r="Y66" s="107"/>
      <c r="Z66" s="107"/>
      <c r="AA66" s="107"/>
      <c r="AB66" s="107"/>
      <c r="AC66" s="107"/>
      <c r="AD66" s="107"/>
      <c r="AE66" s="107"/>
      <c r="AF66" s="108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BF66" s="26">
        <v>0.54166666666666696</v>
      </c>
    </row>
    <row r="67" spans="1:58" ht="18" customHeight="1">
      <c r="A67" s="129" t="s">
        <v>115</v>
      </c>
      <c r="B67" s="416" t="s">
        <v>116</v>
      </c>
      <c r="C67" s="417"/>
      <c r="D67" s="417"/>
      <c r="E67" s="418"/>
      <c r="F67" s="416" t="s">
        <v>117</v>
      </c>
      <c r="G67" s="417"/>
      <c r="H67" s="417"/>
      <c r="I67" s="417"/>
      <c r="J67" s="417"/>
      <c r="K67" s="418"/>
      <c r="L67" s="419" t="s">
        <v>163</v>
      </c>
      <c r="M67" s="420"/>
      <c r="N67" s="421"/>
      <c r="O67" s="129" t="s">
        <v>149</v>
      </c>
      <c r="P67" s="130"/>
      <c r="Q67" s="433" t="s">
        <v>150</v>
      </c>
      <c r="R67" s="434"/>
      <c r="S67" s="435"/>
      <c r="T67" s="131" t="s">
        <v>151</v>
      </c>
      <c r="U67" s="419" t="s">
        <v>152</v>
      </c>
      <c r="V67" s="420"/>
      <c r="W67" s="421"/>
      <c r="X67" s="433" t="s">
        <v>153</v>
      </c>
      <c r="Y67" s="434"/>
      <c r="Z67" s="435"/>
      <c r="AA67" s="419" t="s">
        <v>154</v>
      </c>
      <c r="AB67" s="420"/>
      <c r="AC67" s="421"/>
      <c r="AD67" s="433" t="s">
        <v>155</v>
      </c>
      <c r="AE67" s="437"/>
      <c r="AF67" s="436"/>
      <c r="AG67" s="433" t="s">
        <v>156</v>
      </c>
      <c r="AH67" s="434"/>
      <c r="AI67" s="435"/>
      <c r="AJ67" s="433" t="s">
        <v>157</v>
      </c>
      <c r="AK67" s="436"/>
      <c r="AL67" s="433" t="s">
        <v>158</v>
      </c>
      <c r="AM67" s="437"/>
      <c r="AN67" s="436"/>
      <c r="AO67" s="433" t="s">
        <v>159</v>
      </c>
      <c r="AP67" s="434"/>
      <c r="AQ67" s="435"/>
      <c r="AR67" s="419" t="s">
        <v>160</v>
      </c>
      <c r="AS67" s="420"/>
      <c r="AT67" s="420"/>
      <c r="AU67" s="421"/>
      <c r="AV67" s="419" t="s">
        <v>167</v>
      </c>
      <c r="AW67" s="421"/>
      <c r="AX67"/>
      <c r="BF67" s="26">
        <v>0.55208333333333304</v>
      </c>
    </row>
    <row r="68" spans="1:58" ht="15.75" customHeight="1">
      <c r="A68" s="102"/>
      <c r="B68" s="102"/>
      <c r="C68" s="100"/>
      <c r="D68" s="100"/>
      <c r="E68" s="101"/>
      <c r="F68" s="100"/>
      <c r="G68" s="100"/>
      <c r="H68" s="100"/>
      <c r="I68" s="100"/>
      <c r="J68" s="100"/>
      <c r="K68" s="101"/>
      <c r="L68" s="102"/>
      <c r="M68" s="100"/>
      <c r="N68" s="101"/>
      <c r="O68" s="102"/>
      <c r="P68" s="101"/>
      <c r="Q68" s="102"/>
      <c r="R68" s="100"/>
      <c r="S68" s="101"/>
      <c r="T68" s="100"/>
      <c r="U68" s="102"/>
      <c r="V68" s="100"/>
      <c r="W68" s="101"/>
      <c r="X68" s="102"/>
      <c r="Y68" s="100"/>
      <c r="Z68" s="101"/>
      <c r="AA68" s="102"/>
      <c r="AB68" s="100"/>
      <c r="AC68" s="101"/>
      <c r="AD68" s="102"/>
      <c r="AE68" s="100"/>
      <c r="AF68" s="101"/>
      <c r="AG68" s="102"/>
      <c r="AH68" s="100"/>
      <c r="AI68" s="101"/>
      <c r="AJ68" s="102"/>
      <c r="AK68" s="101"/>
      <c r="AL68" s="102"/>
      <c r="AM68" s="100"/>
      <c r="AN68" s="101"/>
      <c r="AO68" s="102"/>
      <c r="AP68" s="100"/>
      <c r="AQ68" s="101"/>
      <c r="AR68" s="102"/>
      <c r="AS68" s="100"/>
      <c r="AT68" s="100"/>
      <c r="AU68" s="100"/>
      <c r="AV68" s="100"/>
      <c r="AW68" s="101"/>
      <c r="AX68"/>
      <c r="BF68" s="26">
        <v>0.5625</v>
      </c>
    </row>
    <row r="69" spans="1:58" ht="30.75" customHeight="1">
      <c r="A69" s="102"/>
      <c r="B69" s="102"/>
      <c r="C69" s="100"/>
      <c r="D69" s="100"/>
      <c r="E69" s="101"/>
      <c r="F69" s="100"/>
      <c r="G69" s="100"/>
      <c r="H69" s="100"/>
      <c r="I69" s="100"/>
      <c r="J69" s="100"/>
      <c r="K69" s="101"/>
      <c r="L69" s="102"/>
      <c r="M69" s="100"/>
      <c r="N69" s="101"/>
      <c r="O69" s="102"/>
      <c r="P69" s="101"/>
      <c r="Q69" s="102"/>
      <c r="R69" s="100"/>
      <c r="S69" s="101"/>
      <c r="T69" s="100"/>
      <c r="U69" s="102"/>
      <c r="V69" s="100"/>
      <c r="W69" s="101"/>
      <c r="X69" s="102"/>
      <c r="Y69" s="100"/>
      <c r="Z69" s="101"/>
      <c r="AA69" s="102"/>
      <c r="AB69" s="100"/>
      <c r="AC69" s="101"/>
      <c r="AD69" s="102"/>
      <c r="AE69" s="100"/>
      <c r="AF69" s="101"/>
      <c r="AG69" s="102"/>
      <c r="AH69" s="100"/>
      <c r="AI69" s="101"/>
      <c r="AJ69" s="102"/>
      <c r="AK69" s="101"/>
      <c r="AL69" s="102"/>
      <c r="AM69" s="100"/>
      <c r="AN69" s="101"/>
      <c r="AO69" s="102"/>
      <c r="AP69" s="100"/>
      <c r="AQ69" s="101"/>
      <c r="AR69" s="102"/>
      <c r="AS69" s="100"/>
      <c r="AT69" s="100"/>
      <c r="AU69" s="100"/>
      <c r="AV69" s="100"/>
      <c r="AW69" s="101"/>
      <c r="AX69" s="109"/>
      <c r="BF69" s="26">
        <v>0.57291666666666696</v>
      </c>
    </row>
    <row r="70" spans="1:58" ht="14.2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X70" s="101"/>
      <c r="BF70" s="26">
        <v>0.58333333333333304</v>
      </c>
    </row>
    <row r="71" spans="1:58" ht="15" customHeight="1">
      <c r="AX71" s="101"/>
      <c r="BF71" s="26">
        <v>0.59375</v>
      </c>
    </row>
    <row r="72" spans="1:58" ht="13.5" customHeight="1">
      <c r="BF72" s="26">
        <v>0.60416666666666696</v>
      </c>
    </row>
    <row r="73" spans="1:58" ht="15.75" customHeight="1">
      <c r="BF73" s="26">
        <v>0.66666666666666663</v>
      </c>
    </row>
    <row r="74" spans="1:58">
      <c r="BF74" s="26">
        <v>0.69791666666666696</v>
      </c>
    </row>
    <row r="75" spans="1:58">
      <c r="AE75" s="58"/>
      <c r="AF75" s="58"/>
      <c r="AG75" s="58"/>
      <c r="AH75" s="58"/>
      <c r="BF75" s="26">
        <v>0.70833333333333304</v>
      </c>
    </row>
    <row r="76" spans="1:58">
      <c r="BF76" s="26">
        <v>0.71875</v>
      </c>
    </row>
    <row r="77" spans="1:58"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BF77" s="26">
        <v>0.72916666666666696</v>
      </c>
    </row>
    <row r="78" spans="1:58">
      <c r="BF78" s="26">
        <v>0.73958333333333304</v>
      </c>
    </row>
    <row r="79" spans="1:58">
      <c r="AX79"/>
      <c r="BF79" s="26">
        <v>0.75</v>
      </c>
    </row>
    <row r="80" spans="1:58">
      <c r="BF80" s="26">
        <v>0.76041666666666696</v>
      </c>
    </row>
    <row r="81" spans="58:58">
      <c r="BF81" s="26">
        <v>0.77083333333333304</v>
      </c>
    </row>
    <row r="82" spans="58:58">
      <c r="BF82" s="26">
        <v>0.78125</v>
      </c>
    </row>
    <row r="83" spans="58:58">
      <c r="BF83" s="26">
        <v>0.79166666666666696</v>
      </c>
    </row>
    <row r="84" spans="58:58">
      <c r="BF84" s="26">
        <v>0.80208333333333304</v>
      </c>
    </row>
    <row r="85" spans="58:58">
      <c r="BF85" s="26">
        <v>0.8125</v>
      </c>
    </row>
    <row r="86" spans="58:58">
      <c r="BF86" s="26">
        <v>0.82291666666666696</v>
      </c>
    </row>
    <row r="87" spans="58:58">
      <c r="BF87" s="26">
        <v>0.83333333333333304</v>
      </c>
    </row>
    <row r="88" spans="58:58">
      <c r="BF88" s="26">
        <v>0.84375</v>
      </c>
    </row>
    <row r="89" spans="58:58">
      <c r="BF89" s="26">
        <v>0.85416666666666696</v>
      </c>
    </row>
    <row r="90" spans="58:58">
      <c r="BF90" s="26">
        <v>0.86458333333333304</v>
      </c>
    </row>
    <row r="91" spans="58:58">
      <c r="BF91" s="26">
        <v>0.875</v>
      </c>
    </row>
    <row r="92" spans="58:58">
      <c r="BF92" s="26">
        <v>0.88541666666666696</v>
      </c>
    </row>
    <row r="93" spans="58:58">
      <c r="BF93" s="26">
        <v>0.89583333333333304</v>
      </c>
    </row>
    <row r="94" spans="58:58">
      <c r="BF94" s="26">
        <v>0.90625</v>
      </c>
    </row>
    <row r="95" spans="58:58">
      <c r="BF95" s="26">
        <v>0.91666666666666696</v>
      </c>
    </row>
    <row r="96" spans="58:58">
      <c r="BF96" s="26">
        <v>0.92708333333333304</v>
      </c>
    </row>
    <row r="97" spans="58:58">
      <c r="BF97" s="26">
        <v>0.9375</v>
      </c>
    </row>
    <row r="98" spans="58:58">
      <c r="BF98" s="26">
        <v>0.94791666666666696</v>
      </c>
    </row>
    <row r="99" spans="58:58">
      <c r="BF99" s="26">
        <v>0.95833333333333304</v>
      </c>
    </row>
    <row r="100" spans="58:58">
      <c r="BF100" s="26">
        <v>0.96875</v>
      </c>
    </row>
    <row r="101" spans="58:58">
      <c r="BF101" s="26">
        <v>0.97916666666666696</v>
      </c>
    </row>
    <row r="102" spans="58:58">
      <c r="BF102" s="26">
        <v>0.98958333333333304</v>
      </c>
    </row>
    <row r="435" spans="47:47">
      <c r="AU435" s="2"/>
    </row>
    <row r="436" spans="47:47">
      <c r="AU436" s="2"/>
    </row>
    <row r="437" spans="47:47">
      <c r="AU437" s="2"/>
    </row>
    <row r="438" spans="47:47">
      <c r="AU438" s="2"/>
    </row>
    <row r="439" spans="47:47">
      <c r="AU439" s="2"/>
    </row>
    <row r="440" spans="47:47">
      <c r="AU440" s="2"/>
    </row>
    <row r="441" spans="47:47">
      <c r="AU441" s="2"/>
    </row>
    <row r="442" spans="47:47">
      <c r="AU442" s="2"/>
    </row>
    <row r="443" spans="47:47">
      <c r="AU443" s="2"/>
    </row>
    <row r="444" spans="47:47">
      <c r="AU444" s="2"/>
    </row>
    <row r="445" spans="47:47">
      <c r="AU445" s="2"/>
    </row>
    <row r="446" spans="47:47">
      <c r="AU446" s="2"/>
    </row>
    <row r="447" spans="47:47">
      <c r="AU447" s="2"/>
    </row>
    <row r="448" spans="47:47">
      <c r="AU448" s="2"/>
    </row>
    <row r="449" spans="47:47">
      <c r="AU449" s="2"/>
    </row>
    <row r="450" spans="47:47">
      <c r="AU450" s="2"/>
    </row>
    <row r="451" spans="47:47">
      <c r="AU451" s="2"/>
    </row>
    <row r="452" spans="47:47">
      <c r="AU452" s="2"/>
    </row>
    <row r="453" spans="47:47">
      <c r="AU453" s="2"/>
    </row>
    <row r="454" spans="47:47">
      <c r="AU454" s="2"/>
    </row>
    <row r="455" spans="47:47">
      <c r="AU455" s="2"/>
    </row>
    <row r="456" spans="47:47">
      <c r="AU456" s="2"/>
    </row>
    <row r="457" spans="47:47">
      <c r="AU457" s="2"/>
    </row>
    <row r="458" spans="47:47">
      <c r="AU458" s="2"/>
    </row>
    <row r="459" spans="47:47">
      <c r="AU459" s="2"/>
    </row>
    <row r="460" spans="47:47">
      <c r="AU460" s="2"/>
    </row>
    <row r="461" spans="47:47">
      <c r="AU461" s="2"/>
    </row>
    <row r="462" spans="47:47">
      <c r="AU462" s="2"/>
    </row>
    <row r="463" spans="47:47">
      <c r="AU463" s="2"/>
    </row>
    <row r="464" spans="47:47">
      <c r="AU464" s="2"/>
    </row>
    <row r="465" spans="47:47">
      <c r="AU465" s="2"/>
    </row>
    <row r="466" spans="47:47">
      <c r="AU466" s="2"/>
    </row>
    <row r="467" spans="47:47">
      <c r="AU467" s="2"/>
    </row>
    <row r="468" spans="47:47">
      <c r="AU468" s="2"/>
    </row>
    <row r="469" spans="47:47">
      <c r="AU469" s="2"/>
    </row>
    <row r="470" spans="47:47">
      <c r="AU470" s="2"/>
    </row>
    <row r="471" spans="47:47">
      <c r="AU471" s="2"/>
    </row>
    <row r="472" spans="47:47">
      <c r="AU472" s="2"/>
    </row>
    <row r="473" spans="47:47">
      <c r="AU473" s="2"/>
    </row>
    <row r="474" spans="47:47">
      <c r="AU474" s="2"/>
    </row>
    <row r="475" spans="47:47">
      <c r="AU475" s="2"/>
    </row>
    <row r="476" spans="47:47">
      <c r="AU476" s="2"/>
    </row>
    <row r="477" spans="47:47">
      <c r="AU477" s="2"/>
    </row>
    <row r="478" spans="47:47">
      <c r="AU478" s="2"/>
    </row>
    <row r="479" spans="47:47">
      <c r="AU479" s="2"/>
    </row>
    <row r="480" spans="47:47">
      <c r="AU480" s="2"/>
    </row>
    <row r="481" spans="47:47">
      <c r="AU481" s="2"/>
    </row>
    <row r="482" spans="47:47">
      <c r="AU482" s="2"/>
    </row>
    <row r="483" spans="47:47">
      <c r="AU483" s="2"/>
    </row>
    <row r="484" spans="47:47">
      <c r="AU484" s="2"/>
    </row>
    <row r="485" spans="47:47">
      <c r="AU485" s="2"/>
    </row>
    <row r="486" spans="47:47">
      <c r="AU486" s="2"/>
    </row>
    <row r="487" spans="47:47">
      <c r="AU487" s="2"/>
    </row>
    <row r="488" spans="47:47">
      <c r="AU488" s="2"/>
    </row>
    <row r="489" spans="47:47">
      <c r="AU489" s="2"/>
    </row>
    <row r="490" spans="47:47">
      <c r="AU490" s="2"/>
    </row>
    <row r="491" spans="47:47">
      <c r="AU491" s="2"/>
    </row>
    <row r="492" spans="47:47">
      <c r="AU492" s="2"/>
    </row>
    <row r="493" spans="47:47">
      <c r="AU493" s="2"/>
    </row>
    <row r="494" spans="47:47">
      <c r="AU494" s="2"/>
    </row>
    <row r="495" spans="47:47">
      <c r="AU495" s="2"/>
    </row>
    <row r="496" spans="47:47">
      <c r="AU496" s="2"/>
    </row>
    <row r="497" spans="47:47">
      <c r="AU497" s="2"/>
    </row>
    <row r="498" spans="47:47">
      <c r="AU498" s="2"/>
    </row>
    <row r="499" spans="47:47">
      <c r="AU499" s="2"/>
    </row>
    <row r="500" spans="47:47">
      <c r="AU500" s="2"/>
    </row>
    <row r="501" spans="47:47">
      <c r="AU501" s="2"/>
    </row>
    <row r="502" spans="47:47">
      <c r="AU502" s="2"/>
    </row>
    <row r="503" spans="47:47">
      <c r="AU503" s="2"/>
    </row>
    <row r="504" spans="47:47">
      <c r="AU504" s="2"/>
    </row>
    <row r="505" spans="47:47">
      <c r="AU505" s="2"/>
    </row>
    <row r="506" spans="47:47">
      <c r="AU506" s="2"/>
    </row>
    <row r="507" spans="47:47">
      <c r="AU507" s="2"/>
    </row>
    <row r="508" spans="47:47">
      <c r="AU508" s="2"/>
    </row>
    <row r="509" spans="47:47">
      <c r="AU509" s="2"/>
    </row>
    <row r="510" spans="47:47">
      <c r="AU510" s="2"/>
    </row>
    <row r="511" spans="47:47">
      <c r="AU511" s="2"/>
    </row>
    <row r="512" spans="47:47">
      <c r="AU512" s="2"/>
    </row>
    <row r="513" spans="47:47">
      <c r="AU513" s="2"/>
    </row>
    <row r="514" spans="47:47">
      <c r="AU514" s="2"/>
    </row>
    <row r="515" spans="47:47">
      <c r="AU515" s="2"/>
    </row>
    <row r="516" spans="47:47">
      <c r="AU516" s="2"/>
    </row>
    <row r="517" spans="47:47">
      <c r="AU517" s="2"/>
    </row>
    <row r="518" spans="47:47">
      <c r="AU518" s="2"/>
    </row>
    <row r="519" spans="47:47">
      <c r="AU519" s="2"/>
    </row>
    <row r="520" spans="47:47">
      <c r="AU520" s="2"/>
    </row>
    <row r="521" spans="47:47">
      <c r="AU521" s="2"/>
    </row>
    <row r="522" spans="47:47">
      <c r="AU522" s="2"/>
    </row>
    <row r="523" spans="47:47">
      <c r="AU523" s="2"/>
    </row>
    <row r="524" spans="47:47">
      <c r="AU524" s="2"/>
    </row>
    <row r="525" spans="47:47">
      <c r="AU525" s="2"/>
    </row>
    <row r="526" spans="47:47">
      <c r="AU526" s="2"/>
    </row>
    <row r="527" spans="47:47">
      <c r="AU527" s="2"/>
    </row>
    <row r="528" spans="47:47">
      <c r="AU528" s="2"/>
    </row>
    <row r="529" spans="47:47">
      <c r="AU529" s="2"/>
    </row>
    <row r="530" spans="47:47">
      <c r="AU530" s="2"/>
    </row>
    <row r="531" spans="47:47">
      <c r="AU531" s="2"/>
    </row>
    <row r="532" spans="47:47">
      <c r="AU532" s="2"/>
    </row>
    <row r="533" spans="47:47">
      <c r="AU533" s="2"/>
    </row>
    <row r="534" spans="47:47">
      <c r="AU534" s="2"/>
    </row>
    <row r="535" spans="47:47">
      <c r="AU535" s="2"/>
    </row>
    <row r="536" spans="47:47">
      <c r="AU536" s="2"/>
    </row>
    <row r="537" spans="47:47">
      <c r="AU537" s="2"/>
    </row>
    <row r="538" spans="47:47">
      <c r="AU538" s="2"/>
    </row>
    <row r="539" spans="47:47">
      <c r="AU539" s="2"/>
    </row>
    <row r="540" spans="47:47">
      <c r="AU540" s="2"/>
    </row>
    <row r="541" spans="47:47">
      <c r="AU541" s="2"/>
    </row>
    <row r="542" spans="47:47">
      <c r="AU542" s="2"/>
    </row>
    <row r="543" spans="47:47">
      <c r="AU543" s="2"/>
    </row>
    <row r="544" spans="47:47">
      <c r="AU544" s="2"/>
    </row>
    <row r="545" spans="47:47">
      <c r="AU545" s="2"/>
    </row>
    <row r="546" spans="47:47">
      <c r="AU546" s="2"/>
    </row>
    <row r="547" spans="47:47">
      <c r="AU547" s="2"/>
    </row>
    <row r="548" spans="47:47">
      <c r="AU548" s="2"/>
    </row>
    <row r="549" spans="47:47">
      <c r="AU549" s="2"/>
    </row>
    <row r="550" spans="47:47">
      <c r="AU550" s="2"/>
    </row>
    <row r="551" spans="47:47">
      <c r="AU551" s="2"/>
    </row>
    <row r="552" spans="47:47">
      <c r="AU552" s="2"/>
    </row>
    <row r="553" spans="47:47">
      <c r="AU553" s="2"/>
    </row>
    <row r="554" spans="47:47">
      <c r="AU554" s="2"/>
    </row>
    <row r="555" spans="47:47">
      <c r="AU555" s="2"/>
    </row>
    <row r="556" spans="47:47">
      <c r="AU556" s="2"/>
    </row>
    <row r="557" spans="47:47">
      <c r="AU557" s="2"/>
    </row>
    <row r="558" spans="47:47">
      <c r="AU558" s="2"/>
    </row>
    <row r="559" spans="47:47">
      <c r="AU559" s="2"/>
    </row>
    <row r="560" spans="47:47">
      <c r="AU560" s="2"/>
    </row>
    <row r="561" spans="47:47">
      <c r="AU561" s="2"/>
    </row>
    <row r="562" spans="47:47">
      <c r="AU562" s="2"/>
    </row>
    <row r="563" spans="47:47">
      <c r="AU563" s="2"/>
    </row>
    <row r="564" spans="47:47">
      <c r="AU564" s="2"/>
    </row>
    <row r="565" spans="47:47">
      <c r="AU565" s="2"/>
    </row>
    <row r="566" spans="47:47">
      <c r="AU566" s="2"/>
    </row>
    <row r="567" spans="47:47">
      <c r="AU567" s="2"/>
    </row>
    <row r="568" spans="47:47">
      <c r="AU568" s="2"/>
    </row>
    <row r="569" spans="47:47">
      <c r="AU569" s="2"/>
    </row>
    <row r="570" spans="47:47">
      <c r="AU570" s="2"/>
    </row>
    <row r="571" spans="47:47">
      <c r="AU571" s="2"/>
    </row>
    <row r="572" spans="47:47">
      <c r="AU572" s="2"/>
    </row>
    <row r="573" spans="47:47">
      <c r="AU573" s="2"/>
    </row>
    <row r="574" spans="47:47">
      <c r="AU574" s="2"/>
    </row>
    <row r="575" spans="47:47">
      <c r="AU575" s="2"/>
    </row>
    <row r="576" spans="47:47">
      <c r="AU576" s="2"/>
    </row>
    <row r="577" spans="47:47">
      <c r="AU577" s="2"/>
    </row>
    <row r="578" spans="47:47">
      <c r="AU578" s="2"/>
    </row>
    <row r="579" spans="47:47">
      <c r="AU579" s="2"/>
    </row>
    <row r="580" spans="47:47">
      <c r="AU580" s="2"/>
    </row>
    <row r="581" spans="47:47">
      <c r="AU581" s="2"/>
    </row>
    <row r="582" spans="47:47">
      <c r="AU582" s="2"/>
    </row>
    <row r="583" spans="47:47">
      <c r="AU583" s="2"/>
    </row>
    <row r="584" spans="47:47">
      <c r="AU584" s="2"/>
    </row>
    <row r="585" spans="47:47">
      <c r="AU585" s="2"/>
    </row>
    <row r="586" spans="47:47">
      <c r="AU586" s="2"/>
    </row>
    <row r="587" spans="47:47">
      <c r="AU587" s="2"/>
    </row>
    <row r="588" spans="47:47">
      <c r="AU588" s="2"/>
    </row>
    <row r="589" spans="47:47">
      <c r="AU589" s="2"/>
    </row>
    <row r="590" spans="47:47">
      <c r="AU590" s="2"/>
    </row>
    <row r="591" spans="47:47">
      <c r="AU591" s="2"/>
    </row>
    <row r="592" spans="47:47">
      <c r="AU592" s="2"/>
    </row>
    <row r="593" spans="47:47">
      <c r="AU593" s="2"/>
    </row>
    <row r="594" spans="47:47">
      <c r="AU594" s="2"/>
    </row>
    <row r="595" spans="47:47">
      <c r="AU595" s="2"/>
    </row>
    <row r="596" spans="47:47">
      <c r="AU596" s="2"/>
    </row>
    <row r="597" spans="47:47">
      <c r="AU597" s="2"/>
    </row>
    <row r="598" spans="47:47">
      <c r="AU598" s="2"/>
    </row>
    <row r="599" spans="47:47">
      <c r="AU599" s="2"/>
    </row>
    <row r="600" spans="47:47">
      <c r="AU600" s="2"/>
    </row>
    <row r="601" spans="47:47">
      <c r="AU601" s="2"/>
    </row>
    <row r="602" spans="47:47">
      <c r="AU602" s="2"/>
    </row>
    <row r="603" spans="47:47">
      <c r="AU603" s="2"/>
    </row>
    <row r="604" spans="47:47">
      <c r="AU604" s="2"/>
    </row>
    <row r="605" spans="47:47">
      <c r="AU605" s="2"/>
    </row>
    <row r="606" spans="47:47">
      <c r="AU606" s="2"/>
    </row>
    <row r="607" spans="47:47">
      <c r="AU607" s="2"/>
    </row>
    <row r="608" spans="47:47">
      <c r="AU608" s="2"/>
    </row>
    <row r="609" spans="47:47">
      <c r="AU609" s="2"/>
    </row>
    <row r="610" spans="47:47">
      <c r="AU610" s="2"/>
    </row>
    <row r="611" spans="47:47">
      <c r="AU611" s="2"/>
    </row>
    <row r="612" spans="47:47">
      <c r="AU612" s="2"/>
    </row>
    <row r="613" spans="47:47">
      <c r="AU613" s="2"/>
    </row>
    <row r="614" spans="47:47">
      <c r="AU614" s="2"/>
    </row>
    <row r="615" spans="47:47">
      <c r="AU615" s="2"/>
    </row>
    <row r="616" spans="47:47">
      <c r="AU616" s="2"/>
    </row>
    <row r="617" spans="47:47">
      <c r="AU617" s="2"/>
    </row>
    <row r="618" spans="47:47">
      <c r="AU618" s="2"/>
    </row>
    <row r="619" spans="47:47">
      <c r="AU619" s="2"/>
    </row>
    <row r="620" spans="47:47">
      <c r="AU620" s="2"/>
    </row>
    <row r="621" spans="47:47">
      <c r="AU621" s="2"/>
    </row>
    <row r="622" spans="47:47">
      <c r="AU622" s="2"/>
    </row>
    <row r="623" spans="47:47">
      <c r="AU623" s="2"/>
    </row>
    <row r="624" spans="47:47">
      <c r="AU624" s="2"/>
    </row>
    <row r="625" spans="47:47">
      <c r="AU625" s="2"/>
    </row>
    <row r="626" spans="47:47">
      <c r="AU626" s="2"/>
    </row>
    <row r="627" spans="47:47">
      <c r="AU627" s="2"/>
    </row>
    <row r="628" spans="47:47">
      <c r="AU628" s="2"/>
    </row>
    <row r="629" spans="47:47">
      <c r="AU629" s="2"/>
    </row>
    <row r="630" spans="47:47">
      <c r="AU630" s="2"/>
    </row>
    <row r="631" spans="47:47">
      <c r="AU631" s="2"/>
    </row>
    <row r="632" spans="47:47">
      <c r="AU632" s="2"/>
    </row>
    <row r="633" spans="47:47">
      <c r="AU633" s="2"/>
    </row>
    <row r="634" spans="47:47">
      <c r="AU634" s="2"/>
    </row>
    <row r="635" spans="47:47">
      <c r="AU635" s="2"/>
    </row>
    <row r="636" spans="47:47">
      <c r="AU636" s="2"/>
    </row>
    <row r="637" spans="47:47">
      <c r="AU637" s="2"/>
    </row>
    <row r="638" spans="47:47">
      <c r="AU638" s="2"/>
    </row>
    <row r="639" spans="47:47">
      <c r="AU639" s="2"/>
    </row>
    <row r="640" spans="47:47">
      <c r="AU640" s="2"/>
    </row>
    <row r="641" spans="47:47">
      <c r="AU641" s="2"/>
    </row>
    <row r="642" spans="47:47">
      <c r="AU642" s="2"/>
    </row>
    <row r="643" spans="47:47">
      <c r="AU643" s="2"/>
    </row>
    <row r="644" spans="47:47">
      <c r="AU644" s="2"/>
    </row>
    <row r="645" spans="47:47">
      <c r="AU645" s="2"/>
    </row>
    <row r="646" spans="47:47">
      <c r="AU646" s="2"/>
    </row>
    <row r="647" spans="47:47">
      <c r="AU647" s="2"/>
    </row>
    <row r="648" spans="47:47">
      <c r="AU648" s="2"/>
    </row>
    <row r="649" spans="47:47">
      <c r="AU649" s="2"/>
    </row>
    <row r="650" spans="47:47">
      <c r="AU650" s="2"/>
    </row>
    <row r="651" spans="47:47">
      <c r="AU651" s="2"/>
    </row>
    <row r="652" spans="47:47">
      <c r="AU652" s="2"/>
    </row>
    <row r="653" spans="47:47">
      <c r="AU653" s="2"/>
    </row>
    <row r="654" spans="47:47">
      <c r="AU654" s="2"/>
    </row>
    <row r="655" spans="47:47">
      <c r="AU655" s="2"/>
    </row>
    <row r="656" spans="47:47">
      <c r="AU656" s="2"/>
    </row>
    <row r="657" spans="47:47">
      <c r="AU657" s="2"/>
    </row>
    <row r="658" spans="47:47">
      <c r="AU658" s="2"/>
    </row>
    <row r="659" spans="47:47">
      <c r="AU659" s="2"/>
    </row>
    <row r="660" spans="47:47">
      <c r="AU660" s="2"/>
    </row>
    <row r="661" spans="47:47">
      <c r="AU661" s="2"/>
    </row>
    <row r="662" spans="47:47">
      <c r="AU662" s="2"/>
    </row>
    <row r="663" spans="47:47">
      <c r="AU663" s="2"/>
    </row>
    <row r="664" spans="47:47">
      <c r="AU664" s="2"/>
    </row>
    <row r="665" spans="47:47">
      <c r="AU665" s="2"/>
    </row>
    <row r="666" spans="47:47">
      <c r="AU666" s="2"/>
    </row>
    <row r="667" spans="47:47">
      <c r="AU667" s="2"/>
    </row>
    <row r="668" spans="47:47">
      <c r="AU668" s="2"/>
    </row>
    <row r="669" spans="47:47">
      <c r="AU669" s="2"/>
    </row>
    <row r="670" spans="47:47">
      <c r="AU670" s="2"/>
    </row>
    <row r="671" spans="47:47">
      <c r="AU671" s="2"/>
    </row>
    <row r="672" spans="47:47">
      <c r="AU672" s="2"/>
    </row>
    <row r="673" spans="47:47">
      <c r="AU673" s="2"/>
    </row>
    <row r="674" spans="47:47">
      <c r="AU674" s="2"/>
    </row>
    <row r="675" spans="47:47">
      <c r="AU675" s="2"/>
    </row>
    <row r="676" spans="47:47">
      <c r="AU676" s="2"/>
    </row>
    <row r="677" spans="47:47">
      <c r="AU677" s="2"/>
    </row>
    <row r="678" spans="47:47">
      <c r="AU678" s="2"/>
    </row>
    <row r="679" spans="47:47">
      <c r="AU679" s="2"/>
    </row>
    <row r="680" spans="47:47">
      <c r="AU680" s="2"/>
    </row>
    <row r="681" spans="47:47">
      <c r="AU681" s="2"/>
    </row>
    <row r="682" spans="47:47">
      <c r="AU682" s="2"/>
    </row>
    <row r="683" spans="47:47">
      <c r="AU683" s="2"/>
    </row>
    <row r="684" spans="47:47">
      <c r="AU684" s="2"/>
    </row>
    <row r="685" spans="47:47">
      <c r="AU685" s="2"/>
    </row>
    <row r="686" spans="47:47">
      <c r="AU686" s="2"/>
    </row>
    <row r="687" spans="47:47">
      <c r="AU687" s="2"/>
    </row>
    <row r="688" spans="47:47">
      <c r="AU688" s="2"/>
    </row>
    <row r="689" spans="47:47">
      <c r="AU689" s="2"/>
    </row>
    <row r="690" spans="47:47">
      <c r="AU690" s="2"/>
    </row>
    <row r="691" spans="47:47">
      <c r="AU691" s="2"/>
    </row>
    <row r="692" spans="47:47">
      <c r="AU692" s="2"/>
    </row>
    <row r="693" spans="47:47">
      <c r="AU693" s="2"/>
    </row>
    <row r="694" spans="47:47">
      <c r="AU694" s="2"/>
    </row>
    <row r="695" spans="47:47">
      <c r="AU695" s="2"/>
    </row>
    <row r="696" spans="47:47">
      <c r="AU696" s="2"/>
    </row>
    <row r="697" spans="47:47">
      <c r="AU697" s="2"/>
    </row>
    <row r="698" spans="47:47">
      <c r="AU698" s="2"/>
    </row>
    <row r="699" spans="47:47">
      <c r="AU699" s="2"/>
    </row>
    <row r="700" spans="47:47">
      <c r="AU700" s="2"/>
    </row>
    <row r="701" spans="47:47">
      <c r="AU701" s="2"/>
    </row>
    <row r="702" spans="47:47">
      <c r="AU702" s="2"/>
    </row>
    <row r="703" spans="47:47">
      <c r="AU703" s="2"/>
    </row>
    <row r="704" spans="47:47">
      <c r="AU704" s="2"/>
    </row>
    <row r="705" spans="47:47">
      <c r="AU705" s="2"/>
    </row>
    <row r="706" spans="47:47">
      <c r="AU706" s="2"/>
    </row>
    <row r="707" spans="47:47">
      <c r="AU707" s="2"/>
    </row>
    <row r="708" spans="47:47">
      <c r="AU708" s="2"/>
    </row>
    <row r="709" spans="47:47">
      <c r="AU709" s="2"/>
    </row>
    <row r="710" spans="47:47">
      <c r="AU710" s="2"/>
    </row>
    <row r="711" spans="47:47">
      <c r="AU711" s="2"/>
    </row>
    <row r="712" spans="47:47">
      <c r="AU712" s="2"/>
    </row>
    <row r="713" spans="47:47">
      <c r="AU713" s="2"/>
    </row>
    <row r="714" spans="47:47">
      <c r="AU714" s="2"/>
    </row>
    <row r="715" spans="47:47">
      <c r="AU715" s="2"/>
    </row>
    <row r="716" spans="47:47">
      <c r="AU716" s="2"/>
    </row>
    <row r="717" spans="47:47">
      <c r="AU717" s="2"/>
    </row>
    <row r="718" spans="47:47">
      <c r="AU718" s="2"/>
    </row>
    <row r="719" spans="47:47">
      <c r="AU719" s="2"/>
    </row>
    <row r="720" spans="47:47">
      <c r="AU720" s="2"/>
    </row>
    <row r="721" spans="47:47">
      <c r="AU721" s="2"/>
    </row>
    <row r="722" spans="47:47">
      <c r="AU722" s="2"/>
    </row>
    <row r="723" spans="47:47">
      <c r="AU723" s="2"/>
    </row>
    <row r="724" spans="47:47">
      <c r="AU724" s="2"/>
    </row>
    <row r="725" spans="47:47">
      <c r="AU725" s="2"/>
    </row>
    <row r="726" spans="47:47">
      <c r="AU726" s="2"/>
    </row>
    <row r="727" spans="47:47">
      <c r="AU727" s="2"/>
    </row>
    <row r="728" spans="47:47">
      <c r="AU728" s="2"/>
    </row>
    <row r="729" spans="47:47">
      <c r="AU729" s="2"/>
    </row>
    <row r="730" spans="47:47">
      <c r="AU730" s="2"/>
    </row>
    <row r="731" spans="47:47">
      <c r="AU731" s="2"/>
    </row>
    <row r="732" spans="47:47">
      <c r="AU732" s="2"/>
    </row>
    <row r="733" spans="47:47">
      <c r="AU733" s="2"/>
    </row>
    <row r="734" spans="47:47">
      <c r="AU734" s="2"/>
    </row>
    <row r="735" spans="47:47">
      <c r="AU735" s="2"/>
    </row>
    <row r="736" spans="47:47">
      <c r="AU736" s="2"/>
    </row>
    <row r="737" spans="47:47">
      <c r="AU737" s="2"/>
    </row>
    <row r="738" spans="47:47">
      <c r="AU738" s="2"/>
    </row>
    <row r="739" spans="47:47">
      <c r="AU739" s="2"/>
    </row>
    <row r="740" spans="47:47">
      <c r="AU740" s="2"/>
    </row>
    <row r="741" spans="47:47">
      <c r="AU741" s="2"/>
    </row>
    <row r="742" spans="47:47">
      <c r="AU742" s="2"/>
    </row>
    <row r="743" spans="47:47">
      <c r="AU743" s="2"/>
    </row>
    <row r="744" spans="47:47">
      <c r="AU744" s="2"/>
    </row>
    <row r="745" spans="47:47">
      <c r="AU745" s="2"/>
    </row>
    <row r="746" spans="47:47">
      <c r="AU746" s="2"/>
    </row>
    <row r="747" spans="47:47">
      <c r="AU747" s="2"/>
    </row>
    <row r="748" spans="47:47">
      <c r="AU748" s="2"/>
    </row>
    <row r="749" spans="47:47">
      <c r="AU749" s="2"/>
    </row>
    <row r="750" spans="47:47">
      <c r="AU750" s="2"/>
    </row>
    <row r="751" spans="47:47">
      <c r="AU751" s="2"/>
    </row>
    <row r="752" spans="47:47">
      <c r="AU752" s="2"/>
    </row>
    <row r="753" spans="47:47">
      <c r="AU753" s="2"/>
    </row>
    <row r="754" spans="47:47">
      <c r="AU754" s="2"/>
    </row>
    <row r="755" spans="47:47">
      <c r="AU755" s="2"/>
    </row>
    <row r="756" spans="47:47">
      <c r="AU756" s="2"/>
    </row>
    <row r="757" spans="47:47">
      <c r="AU757" s="2"/>
    </row>
    <row r="758" spans="47:47">
      <c r="AU758" s="2"/>
    </row>
    <row r="759" spans="47:47">
      <c r="AU759" s="2"/>
    </row>
    <row r="760" spans="47:47">
      <c r="AU760" s="2"/>
    </row>
    <row r="761" spans="47:47">
      <c r="AU761" s="2"/>
    </row>
    <row r="762" spans="47:47">
      <c r="AU762" s="2"/>
    </row>
    <row r="763" spans="47:47">
      <c r="AU763" s="2"/>
    </row>
    <row r="764" spans="47:47">
      <c r="AU764" s="2"/>
    </row>
    <row r="765" spans="47:47">
      <c r="AU765" s="2"/>
    </row>
    <row r="766" spans="47:47">
      <c r="AU766" s="2"/>
    </row>
    <row r="767" spans="47:47">
      <c r="AU767" s="2"/>
    </row>
    <row r="768" spans="47:47">
      <c r="AU768" s="2"/>
    </row>
    <row r="769" spans="47:47">
      <c r="AU769" s="2"/>
    </row>
    <row r="770" spans="47:47">
      <c r="AU770" s="2"/>
    </row>
    <row r="771" spans="47:47">
      <c r="AU771" s="2"/>
    </row>
    <row r="772" spans="47:47">
      <c r="AU772" s="2"/>
    </row>
    <row r="773" spans="47:47">
      <c r="AU773" s="2"/>
    </row>
    <row r="774" spans="47:47">
      <c r="AU774" s="2"/>
    </row>
    <row r="775" spans="47:47">
      <c r="AU775" s="2"/>
    </row>
    <row r="776" spans="47:47">
      <c r="AU776" s="2"/>
    </row>
    <row r="777" spans="47:47">
      <c r="AU777" s="2"/>
    </row>
    <row r="778" spans="47:47">
      <c r="AU778" s="2"/>
    </row>
    <row r="779" spans="47:47">
      <c r="AU779" s="2"/>
    </row>
    <row r="780" spans="47:47">
      <c r="AU780" s="2"/>
    </row>
    <row r="781" spans="47:47">
      <c r="AU781" s="2"/>
    </row>
    <row r="782" spans="47:47">
      <c r="AU782" s="2"/>
    </row>
    <row r="783" spans="47:47">
      <c r="AU783" s="2"/>
    </row>
    <row r="784" spans="47:47">
      <c r="AU784" s="2"/>
    </row>
    <row r="785" spans="47:47">
      <c r="AU785" s="2"/>
    </row>
    <row r="786" spans="47:47">
      <c r="AU786" s="2"/>
    </row>
    <row r="787" spans="47:47">
      <c r="AU787" s="2"/>
    </row>
    <row r="788" spans="47:47">
      <c r="AU788" s="2"/>
    </row>
    <row r="789" spans="47:47">
      <c r="AU789" s="2"/>
    </row>
    <row r="790" spans="47:47">
      <c r="AU790" s="2"/>
    </row>
    <row r="791" spans="47:47">
      <c r="AU791" s="2"/>
    </row>
    <row r="792" spans="47:47">
      <c r="AU792" s="2"/>
    </row>
    <row r="793" spans="47:47">
      <c r="AU793" s="2"/>
    </row>
    <row r="794" spans="47:47">
      <c r="AU794" s="2"/>
    </row>
    <row r="795" spans="47:47">
      <c r="AU795" s="2"/>
    </row>
    <row r="796" spans="47:47">
      <c r="AU796" s="2"/>
    </row>
    <row r="797" spans="47:47">
      <c r="AU797" s="2"/>
    </row>
    <row r="798" spans="47:47">
      <c r="AU798" s="2"/>
    </row>
    <row r="799" spans="47:47">
      <c r="AU799" s="2"/>
    </row>
    <row r="800" spans="47:47">
      <c r="AU800" s="2"/>
    </row>
    <row r="801" spans="47:47">
      <c r="AU801" s="2"/>
    </row>
    <row r="802" spans="47:47">
      <c r="AU802" s="2"/>
    </row>
    <row r="803" spans="47:47">
      <c r="AU803" s="2"/>
    </row>
    <row r="804" spans="47:47">
      <c r="AU804" s="2"/>
    </row>
    <row r="805" spans="47:47">
      <c r="AU805" s="2"/>
    </row>
    <row r="806" spans="47:47">
      <c r="AU806" s="2"/>
    </row>
    <row r="807" spans="47:47">
      <c r="AU807" s="2"/>
    </row>
    <row r="808" spans="47:47">
      <c r="AU808" s="2"/>
    </row>
    <row r="809" spans="47:47">
      <c r="AU809" s="2"/>
    </row>
    <row r="810" spans="47:47">
      <c r="AU810" s="2"/>
    </row>
    <row r="811" spans="47:47">
      <c r="AU811" s="2"/>
    </row>
    <row r="812" spans="47:47">
      <c r="AU812" s="2"/>
    </row>
    <row r="813" spans="47:47">
      <c r="AU813" s="2"/>
    </row>
    <row r="814" spans="47:47">
      <c r="AU814" s="2"/>
    </row>
    <row r="815" spans="47:47">
      <c r="AU815" s="2"/>
    </row>
    <row r="816" spans="47:47">
      <c r="AU816" s="2"/>
    </row>
    <row r="817" spans="47:47">
      <c r="AU817" s="2"/>
    </row>
    <row r="818" spans="47:47">
      <c r="AU818" s="2"/>
    </row>
    <row r="819" spans="47:47">
      <c r="AU819" s="2"/>
    </row>
    <row r="820" spans="47:47">
      <c r="AU820" s="2"/>
    </row>
    <row r="821" spans="47:47">
      <c r="AU821" s="2"/>
    </row>
    <row r="822" spans="47:47">
      <c r="AU822" s="2"/>
    </row>
    <row r="823" spans="47:47">
      <c r="AU823" s="2"/>
    </row>
    <row r="824" spans="47:47">
      <c r="AU824" s="2"/>
    </row>
    <row r="825" spans="47:47">
      <c r="AU825" s="2"/>
    </row>
    <row r="826" spans="47:47">
      <c r="AU826" s="2"/>
    </row>
    <row r="827" spans="47:47">
      <c r="AU827" s="2"/>
    </row>
    <row r="828" spans="47:47">
      <c r="AU828" s="2"/>
    </row>
    <row r="829" spans="47:47">
      <c r="AU829" s="2"/>
    </row>
    <row r="830" spans="47:47">
      <c r="AU830" s="2"/>
    </row>
    <row r="831" spans="47:47">
      <c r="AU831" s="2"/>
    </row>
    <row r="832" spans="47:47">
      <c r="AU832" s="2"/>
    </row>
    <row r="833" spans="47:47">
      <c r="AU833" s="2"/>
    </row>
    <row r="834" spans="47:47">
      <c r="AU834" s="2"/>
    </row>
    <row r="835" spans="47:47">
      <c r="AU835" s="2"/>
    </row>
    <row r="836" spans="47:47">
      <c r="AU836" s="2"/>
    </row>
    <row r="837" spans="47:47">
      <c r="AU837" s="2"/>
    </row>
    <row r="838" spans="47:47">
      <c r="AU838" s="2"/>
    </row>
    <row r="839" spans="47:47">
      <c r="AU839" s="2"/>
    </row>
    <row r="840" spans="47:47">
      <c r="AU840" s="2"/>
    </row>
    <row r="841" spans="47:47">
      <c r="AU841" s="2"/>
    </row>
    <row r="842" spans="47:47">
      <c r="AU842" s="2"/>
    </row>
    <row r="843" spans="47:47">
      <c r="AU843" s="2"/>
    </row>
    <row r="844" spans="47:47">
      <c r="AU844" s="2"/>
    </row>
    <row r="845" spans="47:47">
      <c r="AU845" s="2"/>
    </row>
    <row r="846" spans="47:47">
      <c r="AU846" s="2"/>
    </row>
    <row r="847" spans="47:47">
      <c r="AU847" s="2"/>
    </row>
    <row r="848" spans="47:47">
      <c r="AU848" s="2"/>
    </row>
    <row r="849" spans="47:47">
      <c r="AU849" s="2"/>
    </row>
    <row r="850" spans="47:47">
      <c r="AU850" s="2"/>
    </row>
    <row r="851" spans="47:47">
      <c r="AU851" s="2"/>
    </row>
    <row r="852" spans="47:47">
      <c r="AU852" s="2"/>
    </row>
    <row r="853" spans="47:47">
      <c r="AU853" s="2"/>
    </row>
    <row r="854" spans="47:47">
      <c r="AU854" s="2"/>
    </row>
    <row r="855" spans="47:47">
      <c r="AU855" s="2"/>
    </row>
    <row r="856" spans="47:47">
      <c r="AU856" s="2"/>
    </row>
    <row r="857" spans="47:47">
      <c r="AU857" s="2"/>
    </row>
    <row r="858" spans="47:47">
      <c r="AU858" s="2"/>
    </row>
    <row r="859" spans="47:47">
      <c r="AU859" s="2"/>
    </row>
    <row r="860" spans="47:47">
      <c r="AU860" s="2"/>
    </row>
    <row r="861" spans="47:47">
      <c r="AU861" s="2"/>
    </row>
    <row r="862" spans="47:47">
      <c r="AU862" s="2"/>
    </row>
    <row r="863" spans="47:47">
      <c r="AU863" s="2"/>
    </row>
    <row r="864" spans="47:47">
      <c r="AU864" s="2"/>
    </row>
    <row r="865" spans="47:47">
      <c r="AU865" s="2"/>
    </row>
    <row r="866" spans="47:47">
      <c r="AU866" s="2"/>
    </row>
    <row r="867" spans="47:47">
      <c r="AU867" s="2"/>
    </row>
    <row r="868" spans="47:47">
      <c r="AU868" s="2"/>
    </row>
    <row r="869" spans="47:47">
      <c r="AU869" s="2"/>
    </row>
    <row r="870" spans="47:47">
      <c r="AU870" s="2"/>
    </row>
    <row r="871" spans="47:47">
      <c r="AU871" s="2"/>
    </row>
    <row r="872" spans="47:47">
      <c r="AU872" s="2"/>
    </row>
    <row r="873" spans="47:47">
      <c r="AU873" s="2"/>
    </row>
    <row r="874" spans="47:47">
      <c r="AU874" s="2"/>
    </row>
    <row r="875" spans="47:47">
      <c r="AU875" s="2"/>
    </row>
    <row r="876" spans="47:47">
      <c r="AU876" s="2"/>
    </row>
    <row r="877" spans="47:47">
      <c r="AU877" s="2"/>
    </row>
    <row r="878" spans="47:47">
      <c r="AU878" s="2"/>
    </row>
    <row r="879" spans="47:47">
      <c r="AU879" s="2"/>
    </row>
    <row r="880" spans="47:47">
      <c r="AU880" s="2"/>
    </row>
    <row r="881" spans="47:47">
      <c r="AU881" s="2"/>
    </row>
    <row r="882" spans="47:47">
      <c r="AU882" s="2"/>
    </row>
    <row r="883" spans="47:47">
      <c r="AU883" s="2"/>
    </row>
    <row r="884" spans="47:47">
      <c r="AU884" s="2"/>
    </row>
    <row r="885" spans="47:47">
      <c r="AU885" s="2"/>
    </row>
    <row r="886" spans="47:47">
      <c r="AU886" s="2"/>
    </row>
    <row r="887" spans="47:47">
      <c r="AU887" s="2"/>
    </row>
    <row r="888" spans="47:47">
      <c r="AU888" s="2"/>
    </row>
    <row r="889" spans="47:47">
      <c r="AU889" s="2"/>
    </row>
    <row r="890" spans="47:47">
      <c r="AU890" s="2"/>
    </row>
    <row r="891" spans="47:47">
      <c r="AU891" s="2"/>
    </row>
    <row r="892" spans="47:47">
      <c r="AU892" s="2"/>
    </row>
    <row r="893" spans="47:47">
      <c r="AU893" s="2"/>
    </row>
    <row r="894" spans="47:47">
      <c r="AU894" s="2"/>
    </row>
    <row r="895" spans="47:47">
      <c r="AU895" s="2"/>
    </row>
    <row r="896" spans="47:47">
      <c r="AU896" s="2"/>
    </row>
    <row r="897" spans="47:47">
      <c r="AU897" s="2"/>
    </row>
    <row r="898" spans="47:47">
      <c r="AU898" s="2"/>
    </row>
    <row r="899" spans="47:47">
      <c r="AU899" s="2"/>
    </row>
    <row r="900" spans="47:47">
      <c r="AU900" s="2"/>
    </row>
    <row r="901" spans="47:47">
      <c r="AU901" s="2"/>
    </row>
    <row r="902" spans="47:47">
      <c r="AU902" s="2"/>
    </row>
    <row r="903" spans="47:47">
      <c r="AU903" s="2"/>
    </row>
    <row r="904" spans="47:47">
      <c r="AU904" s="2"/>
    </row>
    <row r="905" spans="47:47">
      <c r="AU905" s="2"/>
    </row>
    <row r="906" spans="47:47">
      <c r="AU906" s="2"/>
    </row>
    <row r="907" spans="47:47">
      <c r="AU907" s="2"/>
    </row>
    <row r="908" spans="47:47">
      <c r="AU908" s="2"/>
    </row>
    <row r="909" spans="47:47">
      <c r="AU909" s="2"/>
    </row>
    <row r="910" spans="47:47">
      <c r="AU910" s="2"/>
    </row>
    <row r="911" spans="47:47">
      <c r="AU911" s="2"/>
    </row>
    <row r="912" spans="47:47">
      <c r="AU912" s="2"/>
    </row>
    <row r="913" spans="47:47">
      <c r="AU913" s="2"/>
    </row>
    <row r="914" spans="47:47">
      <c r="AU914" s="2"/>
    </row>
    <row r="915" spans="47:47">
      <c r="AU915" s="2"/>
    </row>
    <row r="916" spans="47:47">
      <c r="AU916" s="2"/>
    </row>
    <row r="917" spans="47:47">
      <c r="AU917" s="2"/>
    </row>
    <row r="918" spans="47:47">
      <c r="AU918" s="2"/>
    </row>
    <row r="919" spans="47:47">
      <c r="AU919" s="2"/>
    </row>
    <row r="920" spans="47:47">
      <c r="AU920" s="2"/>
    </row>
    <row r="921" spans="47:47">
      <c r="AU921" s="2"/>
    </row>
    <row r="922" spans="47:47">
      <c r="AU922" s="2"/>
    </row>
    <row r="923" spans="47:47">
      <c r="AU923" s="2"/>
    </row>
    <row r="924" spans="47:47">
      <c r="AU924" s="2"/>
    </row>
    <row r="925" spans="47:47">
      <c r="AU925" s="2"/>
    </row>
    <row r="926" spans="47:47">
      <c r="AU926" s="2"/>
    </row>
    <row r="927" spans="47:47">
      <c r="AU927" s="2"/>
    </row>
    <row r="928" spans="47:47">
      <c r="AU928" s="2"/>
    </row>
    <row r="929" spans="47:47">
      <c r="AU929" s="2"/>
    </row>
    <row r="930" spans="47:47">
      <c r="AU930" s="2"/>
    </row>
    <row r="931" spans="47:47">
      <c r="AU931" s="2"/>
    </row>
    <row r="932" spans="47:47">
      <c r="AU932" s="2"/>
    </row>
    <row r="933" spans="47:47">
      <c r="AU933" s="2"/>
    </row>
    <row r="934" spans="47:47">
      <c r="AU934" s="2"/>
    </row>
    <row r="935" spans="47:47">
      <c r="AU935" s="2"/>
    </row>
    <row r="936" spans="47:47">
      <c r="AU936" s="2"/>
    </row>
    <row r="937" spans="47:47">
      <c r="AU937" s="2"/>
    </row>
    <row r="938" spans="47:47">
      <c r="AU938" s="2"/>
    </row>
    <row r="939" spans="47:47">
      <c r="AU939" s="2"/>
    </row>
    <row r="940" spans="47:47">
      <c r="AU940" s="2"/>
    </row>
    <row r="941" spans="47:47">
      <c r="AU941" s="2"/>
    </row>
    <row r="942" spans="47:47">
      <c r="AU942" s="2"/>
    </row>
    <row r="943" spans="47:47">
      <c r="AU943" s="2"/>
    </row>
    <row r="944" spans="47:47">
      <c r="AU944" s="2"/>
    </row>
    <row r="945" spans="47:47">
      <c r="AU945" s="2"/>
    </row>
    <row r="946" spans="47:47">
      <c r="AU946" s="2"/>
    </row>
    <row r="947" spans="47:47">
      <c r="AU947" s="2"/>
    </row>
    <row r="948" spans="47:47">
      <c r="AU948" s="2"/>
    </row>
    <row r="949" spans="47:47">
      <c r="AU949" s="2"/>
    </row>
    <row r="950" spans="47:47">
      <c r="AU950" s="2"/>
    </row>
    <row r="951" spans="47:47">
      <c r="AU951" s="2"/>
    </row>
    <row r="952" spans="47:47">
      <c r="AU952" s="2"/>
    </row>
    <row r="953" spans="47:47">
      <c r="AU953" s="2"/>
    </row>
    <row r="954" spans="47:47">
      <c r="AU954" s="2"/>
    </row>
    <row r="955" spans="47:47">
      <c r="AU955" s="2"/>
    </row>
    <row r="956" spans="47:47">
      <c r="AU956" s="2"/>
    </row>
    <row r="957" spans="47:47">
      <c r="AU957" s="2"/>
    </row>
    <row r="958" spans="47:47">
      <c r="AU958" s="2"/>
    </row>
    <row r="959" spans="47:47">
      <c r="AU959" s="2"/>
    </row>
    <row r="960" spans="47:47">
      <c r="AU960" s="2"/>
    </row>
    <row r="961" spans="47:47">
      <c r="AU961" s="2"/>
    </row>
    <row r="962" spans="47:47">
      <c r="AU962" s="2"/>
    </row>
    <row r="963" spans="47:47">
      <c r="AU963" s="2"/>
    </row>
    <row r="964" spans="47:47">
      <c r="AU964" s="2"/>
    </row>
    <row r="965" spans="47:47">
      <c r="AU965" s="2"/>
    </row>
    <row r="966" spans="47:47">
      <c r="AU966" s="2"/>
    </row>
    <row r="967" spans="47:47">
      <c r="AU967" s="2"/>
    </row>
    <row r="968" spans="47:47">
      <c r="AU968" s="2"/>
    </row>
    <row r="969" spans="47:47">
      <c r="AU969" s="2"/>
    </row>
    <row r="970" spans="47:47">
      <c r="AU970" s="2"/>
    </row>
    <row r="971" spans="47:47">
      <c r="AU971" s="2"/>
    </row>
    <row r="972" spans="47:47">
      <c r="AU972" s="2"/>
    </row>
    <row r="973" spans="47:47">
      <c r="AU973" s="2"/>
    </row>
    <row r="974" spans="47:47">
      <c r="AU974" s="2"/>
    </row>
    <row r="975" spans="47:47">
      <c r="AU975" s="2"/>
    </row>
    <row r="976" spans="47:47">
      <c r="AU976" s="2"/>
    </row>
    <row r="977" spans="47:47">
      <c r="AU977" s="2"/>
    </row>
    <row r="978" spans="47:47">
      <c r="AU978" s="2"/>
    </row>
    <row r="979" spans="47:47">
      <c r="AU979" s="2"/>
    </row>
    <row r="980" spans="47:47">
      <c r="AU980" s="2"/>
    </row>
    <row r="981" spans="47:47">
      <c r="AU981" s="2"/>
    </row>
    <row r="982" spans="47:47">
      <c r="AU982" s="2"/>
    </row>
    <row r="983" spans="47:47">
      <c r="AU983" s="2"/>
    </row>
    <row r="984" spans="47:47">
      <c r="AU984" s="2"/>
    </row>
    <row r="985" spans="47:47">
      <c r="AU985" s="2"/>
    </row>
    <row r="986" spans="47:47">
      <c r="AU986" s="2"/>
    </row>
    <row r="987" spans="47:47">
      <c r="AU987" s="2"/>
    </row>
    <row r="988" spans="47:47">
      <c r="AU988" s="2"/>
    </row>
    <row r="989" spans="47:47">
      <c r="AU989" s="2"/>
    </row>
    <row r="990" spans="47:47">
      <c r="AU990" s="2"/>
    </row>
    <row r="991" spans="47:47">
      <c r="AU991" s="2"/>
    </row>
    <row r="992" spans="47:47">
      <c r="AU992" s="2"/>
    </row>
    <row r="993" spans="47:47">
      <c r="AU993" s="2"/>
    </row>
    <row r="994" spans="47:47">
      <c r="AU994" s="2"/>
    </row>
    <row r="995" spans="47:47">
      <c r="AU995" s="2"/>
    </row>
    <row r="996" spans="47:47">
      <c r="AU996" s="2"/>
    </row>
    <row r="997" spans="47:47">
      <c r="AU997" s="2"/>
    </row>
    <row r="998" spans="47:47">
      <c r="AU998" s="2"/>
    </row>
    <row r="999" spans="47:47">
      <c r="AU999" s="2"/>
    </row>
    <row r="1000" spans="47:47">
      <c r="AU1000" s="2"/>
    </row>
    <row r="1001" spans="47:47">
      <c r="AU1001" s="2"/>
    </row>
    <row r="1002" spans="47:47">
      <c r="AU1002" s="2"/>
    </row>
    <row r="1003" spans="47:47">
      <c r="AU1003" s="2"/>
    </row>
    <row r="1004" spans="47:47">
      <c r="AU1004" s="2"/>
    </row>
    <row r="1005" spans="47:47">
      <c r="AU1005" s="2"/>
    </row>
    <row r="1006" spans="47:47">
      <c r="AU1006" s="2"/>
    </row>
    <row r="1007" spans="47:47">
      <c r="AU1007" s="2"/>
    </row>
    <row r="1008" spans="47:47">
      <c r="AU1008" s="2"/>
    </row>
    <row r="1009" spans="47:47">
      <c r="AU1009" s="2"/>
    </row>
    <row r="1010" spans="47:47">
      <c r="AU1010" s="2"/>
    </row>
    <row r="1011" spans="47:47">
      <c r="AU1011" s="2"/>
    </row>
    <row r="1012" spans="47:47">
      <c r="AU1012" s="2"/>
    </row>
    <row r="1013" spans="47:47">
      <c r="AU1013" s="2"/>
    </row>
    <row r="1014" spans="47:47">
      <c r="AU1014" s="2"/>
    </row>
    <row r="1015" spans="47:47">
      <c r="AU1015" s="2"/>
    </row>
    <row r="1016" spans="47:47">
      <c r="AU1016" s="2"/>
    </row>
    <row r="1017" spans="47:47">
      <c r="AU1017" s="2"/>
    </row>
    <row r="1018" spans="47:47">
      <c r="AU1018" s="2"/>
    </row>
    <row r="1019" spans="47:47">
      <c r="AU1019" s="2"/>
    </row>
    <row r="1020" spans="47:47">
      <c r="AU1020" s="2"/>
    </row>
    <row r="1021" spans="47:47">
      <c r="AU1021" s="2"/>
    </row>
    <row r="1022" spans="47:47">
      <c r="AU1022" s="2"/>
    </row>
    <row r="1023" spans="47:47">
      <c r="AU1023" s="2"/>
    </row>
    <row r="1024" spans="47:47">
      <c r="AU1024" s="2"/>
    </row>
    <row r="1025" spans="47:47">
      <c r="AU1025" s="2"/>
    </row>
    <row r="1026" spans="47:47">
      <c r="AU1026" s="2"/>
    </row>
    <row r="1027" spans="47:47">
      <c r="AU1027" s="2"/>
    </row>
    <row r="1028" spans="47:47">
      <c r="AU1028" s="2"/>
    </row>
    <row r="1029" spans="47:47">
      <c r="AU1029" s="2"/>
    </row>
    <row r="1030" spans="47:47">
      <c r="AU1030" s="2"/>
    </row>
    <row r="1031" spans="47:47">
      <c r="AU1031" s="2"/>
    </row>
    <row r="1032" spans="47:47">
      <c r="AU1032" s="2"/>
    </row>
    <row r="1033" spans="47:47">
      <c r="AU1033" s="2"/>
    </row>
    <row r="1034" spans="47:47">
      <c r="AU1034" s="2"/>
    </row>
    <row r="1035" spans="47:47">
      <c r="AU1035" s="2"/>
    </row>
    <row r="1036" spans="47:47">
      <c r="AU1036" s="2"/>
    </row>
    <row r="1037" spans="47:47">
      <c r="AU1037" s="2"/>
    </row>
    <row r="1038" spans="47:47">
      <c r="AU1038" s="2"/>
    </row>
    <row r="1039" spans="47:47">
      <c r="AU1039" s="2"/>
    </row>
    <row r="1040" spans="47:47">
      <c r="AU1040" s="2"/>
    </row>
    <row r="1041" spans="47:47">
      <c r="AU1041" s="2"/>
    </row>
    <row r="1042" spans="47:47">
      <c r="AU1042" s="2"/>
    </row>
    <row r="1043" spans="47:47">
      <c r="AU1043" s="2"/>
    </row>
    <row r="1044" spans="47:47">
      <c r="AU1044" s="2"/>
    </row>
    <row r="1045" spans="47:47">
      <c r="AU1045" s="2"/>
    </row>
    <row r="1046" spans="47:47">
      <c r="AU1046" s="2"/>
    </row>
    <row r="1047" spans="47:47">
      <c r="AU1047" s="2"/>
    </row>
    <row r="1048" spans="47:47">
      <c r="AU1048" s="2"/>
    </row>
    <row r="1049" spans="47:47">
      <c r="AU1049" s="2"/>
    </row>
    <row r="1050" spans="47:47">
      <c r="AU1050" s="2"/>
    </row>
    <row r="1051" spans="47:47">
      <c r="AU1051" s="2"/>
    </row>
    <row r="1052" spans="47:47">
      <c r="AU1052" s="2"/>
    </row>
    <row r="1053" spans="47:47">
      <c r="AU1053" s="2"/>
    </row>
    <row r="1054" spans="47:47">
      <c r="AU1054" s="2"/>
    </row>
    <row r="1055" spans="47:47">
      <c r="AU1055" s="2"/>
    </row>
    <row r="1056" spans="47:47">
      <c r="AU1056" s="2"/>
    </row>
    <row r="1057" spans="47:47">
      <c r="AU1057" s="2"/>
    </row>
    <row r="1058" spans="47:47">
      <c r="AU1058" s="2"/>
    </row>
    <row r="1059" spans="47:47">
      <c r="AU1059" s="2"/>
    </row>
    <row r="1060" spans="47:47">
      <c r="AU1060" s="2"/>
    </row>
    <row r="1061" spans="47:47">
      <c r="AU1061" s="2"/>
    </row>
    <row r="1062" spans="47:47">
      <c r="AU1062" s="2"/>
    </row>
    <row r="1063" spans="47:47">
      <c r="AU1063" s="2"/>
    </row>
    <row r="1064" spans="47:47">
      <c r="AU1064" s="2"/>
    </row>
    <row r="1065" spans="47:47">
      <c r="AU1065" s="2"/>
    </row>
    <row r="1066" spans="47:47">
      <c r="AU1066" s="2"/>
    </row>
    <row r="1067" spans="47:47">
      <c r="AU1067" s="2"/>
    </row>
    <row r="1068" spans="47:47">
      <c r="AU1068" s="2"/>
    </row>
    <row r="1069" spans="47:47">
      <c r="AU1069" s="2"/>
    </row>
    <row r="1070" spans="47:47">
      <c r="AU1070" s="2"/>
    </row>
    <row r="1071" spans="47:47">
      <c r="AU1071" s="2"/>
    </row>
    <row r="1072" spans="47:47">
      <c r="AU1072" s="2"/>
    </row>
    <row r="1073" spans="47:47">
      <c r="AU1073" s="2"/>
    </row>
    <row r="1074" spans="47:47">
      <c r="AU1074" s="2"/>
    </row>
    <row r="1075" spans="47:47">
      <c r="AU1075" s="2"/>
    </row>
    <row r="1076" spans="47:47">
      <c r="AU1076" s="2"/>
    </row>
    <row r="1077" spans="47:47">
      <c r="AU1077" s="2"/>
    </row>
    <row r="1078" spans="47:47">
      <c r="AU1078" s="2"/>
    </row>
    <row r="1079" spans="47:47">
      <c r="AU1079" s="2"/>
    </row>
    <row r="1080" spans="47:47">
      <c r="AU1080" s="2"/>
    </row>
    <row r="1081" spans="47:47">
      <c r="AU1081" s="2"/>
    </row>
    <row r="1082" spans="47:47">
      <c r="AU1082" s="2"/>
    </row>
    <row r="1083" spans="47:47">
      <c r="AU1083" s="2"/>
    </row>
    <row r="1084" spans="47:47">
      <c r="AU1084" s="2"/>
    </row>
    <row r="1085" spans="47:47">
      <c r="AU1085" s="2"/>
    </row>
    <row r="1086" spans="47:47">
      <c r="AU1086" s="2"/>
    </row>
    <row r="1087" spans="47:47">
      <c r="AU1087" s="2"/>
    </row>
    <row r="1088" spans="47:47">
      <c r="AU1088" s="2"/>
    </row>
    <row r="1089" spans="47:47">
      <c r="AU1089" s="2"/>
    </row>
    <row r="1090" spans="47:47">
      <c r="AU1090" s="2"/>
    </row>
    <row r="1091" spans="47:47">
      <c r="AU1091" s="2"/>
    </row>
    <row r="1092" spans="47:47">
      <c r="AU1092" s="2"/>
    </row>
    <row r="1093" spans="47:47">
      <c r="AU1093" s="2"/>
    </row>
    <row r="1094" spans="47:47">
      <c r="AU1094" s="2"/>
    </row>
    <row r="1095" spans="47:47">
      <c r="AU1095" s="2"/>
    </row>
    <row r="1096" spans="47:47">
      <c r="AU1096" s="2"/>
    </row>
    <row r="1097" spans="47:47">
      <c r="AU1097" s="2"/>
    </row>
    <row r="1098" spans="47:47">
      <c r="AU1098" s="2"/>
    </row>
    <row r="1099" spans="47:47">
      <c r="AU1099" s="2"/>
    </row>
    <row r="1100" spans="47:47">
      <c r="AU1100" s="2"/>
    </row>
    <row r="1101" spans="47:47">
      <c r="AU1101" s="2"/>
    </row>
    <row r="1102" spans="47:47">
      <c r="AU1102" s="2"/>
    </row>
    <row r="1103" spans="47:47">
      <c r="AU1103" s="2"/>
    </row>
    <row r="1104" spans="47:47">
      <c r="AU1104" s="2"/>
    </row>
    <row r="1105" spans="47:47">
      <c r="AU1105" s="2"/>
    </row>
    <row r="1106" spans="47:47">
      <c r="AU1106" s="2"/>
    </row>
    <row r="1107" spans="47:47">
      <c r="AU1107" s="2"/>
    </row>
    <row r="1108" spans="47:47">
      <c r="AU1108" s="2"/>
    </row>
    <row r="1109" spans="47:47">
      <c r="AU1109" s="2"/>
    </row>
    <row r="1110" spans="47:47">
      <c r="AU1110" s="2"/>
    </row>
    <row r="1111" spans="47:47">
      <c r="AU1111" s="2"/>
    </row>
    <row r="1112" spans="47:47">
      <c r="AU1112" s="2"/>
    </row>
    <row r="1113" spans="47:47">
      <c r="AU1113" s="2"/>
    </row>
    <row r="1114" spans="47:47">
      <c r="AU1114" s="2"/>
    </row>
    <row r="1115" spans="47:47">
      <c r="AU1115" s="2"/>
    </row>
    <row r="1116" spans="47:47">
      <c r="AU1116" s="2"/>
    </row>
    <row r="1117" spans="47:47">
      <c r="AU1117" s="2"/>
    </row>
    <row r="1118" spans="47:47">
      <c r="AU1118" s="2"/>
    </row>
    <row r="1119" spans="47:47">
      <c r="AU1119" s="2"/>
    </row>
    <row r="1120" spans="47:47">
      <c r="AU1120" s="2"/>
    </row>
    <row r="1121" spans="47:47">
      <c r="AU1121" s="2"/>
    </row>
    <row r="1122" spans="47:47">
      <c r="AU1122" s="2"/>
    </row>
    <row r="1123" spans="47:47">
      <c r="AU1123" s="2"/>
    </row>
    <row r="1124" spans="47:47">
      <c r="AU1124" s="2"/>
    </row>
    <row r="1125" spans="47:47">
      <c r="AU1125" s="2"/>
    </row>
    <row r="1126" spans="47:47">
      <c r="AU1126" s="2"/>
    </row>
    <row r="1127" spans="47:47">
      <c r="AU1127" s="2"/>
    </row>
    <row r="1128" spans="47:47">
      <c r="AU1128" s="2"/>
    </row>
    <row r="1129" spans="47:47">
      <c r="AU1129" s="2"/>
    </row>
    <row r="1130" spans="47:47">
      <c r="AU1130" s="2"/>
    </row>
    <row r="1131" spans="47:47">
      <c r="AU1131" s="2"/>
    </row>
    <row r="1132" spans="47:47">
      <c r="AU1132" s="2"/>
    </row>
    <row r="1133" spans="47:47">
      <c r="AU1133" s="2"/>
    </row>
    <row r="1134" spans="47:47">
      <c r="AU1134" s="2"/>
    </row>
    <row r="1135" spans="47:47">
      <c r="AU1135" s="2"/>
    </row>
    <row r="1136" spans="47:47">
      <c r="AU1136" s="2"/>
    </row>
    <row r="1137" spans="47:47">
      <c r="AU1137" s="2"/>
    </row>
    <row r="1138" spans="47:47">
      <c r="AU1138" s="2"/>
    </row>
    <row r="1139" spans="47:47">
      <c r="AU1139" s="2"/>
    </row>
    <row r="1140" spans="47:47">
      <c r="AU1140" s="2"/>
    </row>
    <row r="1141" spans="47:47">
      <c r="AU1141" s="2"/>
    </row>
    <row r="1142" spans="47:47">
      <c r="AU1142" s="2"/>
    </row>
    <row r="1143" spans="47:47">
      <c r="AU1143" s="2"/>
    </row>
    <row r="1144" spans="47:47">
      <c r="AU1144" s="2"/>
    </row>
    <row r="1145" spans="47:47">
      <c r="AU1145" s="2"/>
    </row>
    <row r="1146" spans="47:47">
      <c r="AU1146" s="2"/>
    </row>
    <row r="1147" spans="47:47">
      <c r="AU1147" s="2"/>
    </row>
    <row r="1148" spans="47:47">
      <c r="AU1148" s="2"/>
    </row>
    <row r="1149" spans="47:47">
      <c r="AU1149" s="2"/>
    </row>
    <row r="1150" spans="47:47">
      <c r="AU1150" s="2"/>
    </row>
    <row r="1151" spans="47:47">
      <c r="AU1151" s="2"/>
    </row>
    <row r="1152" spans="47:47">
      <c r="AU1152" s="2"/>
    </row>
    <row r="1153" spans="47:47">
      <c r="AU1153" s="2"/>
    </row>
    <row r="1154" spans="47:47">
      <c r="AU1154" s="2"/>
    </row>
    <row r="1155" spans="47:47">
      <c r="AU1155" s="2"/>
    </row>
    <row r="1156" spans="47:47">
      <c r="AU1156" s="2"/>
    </row>
    <row r="1157" spans="47:47">
      <c r="AU1157" s="2"/>
    </row>
    <row r="1158" spans="47:47">
      <c r="AU1158" s="2"/>
    </row>
    <row r="1159" spans="47:47">
      <c r="AU1159" s="2"/>
    </row>
    <row r="1160" spans="47:47">
      <c r="AU1160" s="2"/>
    </row>
    <row r="1161" spans="47:47">
      <c r="AU1161" s="2"/>
    </row>
    <row r="1162" spans="47:47">
      <c r="AU1162" s="2"/>
    </row>
    <row r="1163" spans="47:47">
      <c r="AU1163" s="2"/>
    </row>
    <row r="1164" spans="47:47">
      <c r="AU1164" s="2"/>
    </row>
    <row r="1165" spans="47:47">
      <c r="AU1165" s="2"/>
    </row>
    <row r="1166" spans="47:47">
      <c r="AU1166" s="2"/>
    </row>
    <row r="1167" spans="47:47">
      <c r="AU1167" s="2"/>
    </row>
    <row r="1168" spans="47:47">
      <c r="AU1168" s="2"/>
    </row>
    <row r="1169" spans="47:47">
      <c r="AU1169" s="2"/>
    </row>
    <row r="1170" spans="47:47">
      <c r="AU1170" s="2"/>
    </row>
    <row r="1171" spans="47:47">
      <c r="AU1171" s="2"/>
    </row>
    <row r="1172" spans="47:47">
      <c r="AU1172" s="2"/>
    </row>
    <row r="1173" spans="47:47">
      <c r="AU1173" s="2"/>
    </row>
    <row r="1174" spans="47:47">
      <c r="AU1174" s="2"/>
    </row>
    <row r="1175" spans="47:47">
      <c r="AU1175" s="2"/>
    </row>
    <row r="1176" spans="47:47">
      <c r="AU1176" s="2"/>
    </row>
    <row r="1177" spans="47:47">
      <c r="AU1177" s="2"/>
    </row>
    <row r="1178" spans="47:47">
      <c r="AU1178" s="2"/>
    </row>
    <row r="1179" spans="47:47">
      <c r="AU1179" s="2"/>
    </row>
    <row r="1180" spans="47:47">
      <c r="AU1180" s="2"/>
    </row>
    <row r="1181" spans="47:47">
      <c r="AU1181" s="2"/>
    </row>
    <row r="1182" spans="47:47">
      <c r="AU1182" s="2"/>
    </row>
    <row r="1183" spans="47:47">
      <c r="AU1183" s="2"/>
    </row>
    <row r="1184" spans="47:47">
      <c r="AU1184" s="2"/>
    </row>
    <row r="1185" spans="47:47">
      <c r="AU1185" s="2"/>
    </row>
    <row r="1186" spans="47:47">
      <c r="AU1186" s="2"/>
    </row>
    <row r="1187" spans="47:47">
      <c r="AU1187" s="2"/>
    </row>
    <row r="1188" spans="47:47">
      <c r="AU1188" s="2"/>
    </row>
    <row r="1189" spans="47:47">
      <c r="AU1189" s="2"/>
    </row>
    <row r="1190" spans="47:47">
      <c r="AU1190" s="2"/>
    </row>
    <row r="1191" spans="47:47">
      <c r="AU1191" s="2"/>
    </row>
    <row r="1192" spans="47:47">
      <c r="AU1192" s="2"/>
    </row>
    <row r="1193" spans="47:47">
      <c r="AU1193" s="2"/>
    </row>
    <row r="1194" spans="47:47">
      <c r="AU1194" s="2"/>
    </row>
    <row r="1195" spans="47:47">
      <c r="AU1195" s="2"/>
    </row>
    <row r="1196" spans="47:47">
      <c r="AU1196" s="2"/>
    </row>
    <row r="1197" spans="47:47">
      <c r="AU1197" s="2"/>
    </row>
    <row r="1198" spans="47:47">
      <c r="AU1198" s="2"/>
    </row>
    <row r="1199" spans="47:47">
      <c r="AU1199" s="2"/>
    </row>
    <row r="1200" spans="47:47">
      <c r="AU1200" s="2"/>
    </row>
    <row r="1201" spans="47:47">
      <c r="AU1201" s="2"/>
    </row>
    <row r="1202" spans="47:47">
      <c r="AU1202" s="2"/>
    </row>
    <row r="1203" spans="47:47">
      <c r="AU1203" s="2"/>
    </row>
    <row r="1204" spans="47:47">
      <c r="AU1204" s="2"/>
    </row>
    <row r="1205" spans="47:47">
      <c r="AU1205" s="2"/>
    </row>
    <row r="1206" spans="47:47">
      <c r="AU1206" s="2"/>
    </row>
    <row r="1207" spans="47:47">
      <c r="AU1207" s="2"/>
    </row>
    <row r="1208" spans="47:47">
      <c r="AU1208" s="2"/>
    </row>
    <row r="1209" spans="47:47">
      <c r="AU1209" s="2"/>
    </row>
    <row r="1210" spans="47:47">
      <c r="AU1210" s="2"/>
    </row>
    <row r="1211" spans="47:47">
      <c r="AU1211" s="2"/>
    </row>
    <row r="1212" spans="47:47">
      <c r="AU1212" s="2"/>
    </row>
    <row r="1213" spans="47:47">
      <c r="AU1213" s="2"/>
    </row>
    <row r="1214" spans="47:47">
      <c r="AU1214" s="2"/>
    </row>
    <row r="1215" spans="47:47">
      <c r="AU1215" s="2"/>
    </row>
    <row r="1216" spans="47:47">
      <c r="AU1216" s="2"/>
    </row>
    <row r="1217" spans="47:47">
      <c r="AU1217" s="2"/>
    </row>
    <row r="1218" spans="47:47">
      <c r="AU1218" s="2"/>
    </row>
    <row r="1219" spans="47:47">
      <c r="AU1219" s="2"/>
    </row>
    <row r="1220" spans="47:47">
      <c r="AU1220" s="2"/>
    </row>
    <row r="1221" spans="47:47">
      <c r="AU1221" s="2"/>
    </row>
    <row r="1222" spans="47:47">
      <c r="AU1222" s="2"/>
    </row>
    <row r="1223" spans="47:47">
      <c r="AU1223" s="2"/>
    </row>
    <row r="1224" spans="47:47">
      <c r="AU1224" s="2"/>
    </row>
    <row r="1225" spans="47:47">
      <c r="AU1225" s="2"/>
    </row>
    <row r="1226" spans="47:47">
      <c r="AU1226" s="2"/>
    </row>
    <row r="1227" spans="47:47">
      <c r="AU1227" s="2"/>
    </row>
    <row r="1228" spans="47:47">
      <c r="AU1228" s="2"/>
    </row>
    <row r="1229" spans="47:47">
      <c r="AU1229" s="2"/>
    </row>
    <row r="1230" spans="47:47">
      <c r="AU1230" s="2"/>
    </row>
    <row r="1231" spans="47:47">
      <c r="AU1231" s="2"/>
    </row>
    <row r="1232" spans="47:47">
      <c r="AU1232" s="2"/>
    </row>
    <row r="1233" spans="47:47">
      <c r="AU1233" s="2"/>
    </row>
    <row r="1234" spans="47:47">
      <c r="AU1234" s="2"/>
    </row>
    <row r="1235" spans="47:47">
      <c r="AU1235" s="2"/>
    </row>
    <row r="1236" spans="47:47">
      <c r="AU1236" s="2"/>
    </row>
    <row r="1237" spans="47:47">
      <c r="AU1237" s="2"/>
    </row>
    <row r="1238" spans="47:47">
      <c r="AU1238" s="2"/>
    </row>
    <row r="1239" spans="47:47">
      <c r="AU1239" s="2"/>
    </row>
    <row r="1240" spans="47:47">
      <c r="AU1240" s="2"/>
    </row>
    <row r="1241" spans="47:47">
      <c r="AU1241" s="2"/>
    </row>
    <row r="1242" spans="47:47">
      <c r="AU1242" s="2"/>
    </row>
    <row r="1243" spans="47:47">
      <c r="AU1243" s="2"/>
    </row>
    <row r="1244" spans="47:47">
      <c r="AU1244" s="2"/>
    </row>
    <row r="1245" spans="47:47">
      <c r="AU1245" s="2"/>
    </row>
    <row r="1246" spans="47:47">
      <c r="AU1246" s="2"/>
    </row>
    <row r="1247" spans="47:47">
      <c r="AU1247" s="2"/>
    </row>
    <row r="1248" spans="47:47">
      <c r="AU1248" s="2"/>
    </row>
    <row r="1249" spans="47:47">
      <c r="AU1249" s="2"/>
    </row>
    <row r="1250" spans="47:47">
      <c r="AU1250" s="2"/>
    </row>
    <row r="1251" spans="47:47">
      <c r="AU1251" s="2"/>
    </row>
    <row r="1252" spans="47:47">
      <c r="AU1252" s="2"/>
    </row>
    <row r="1253" spans="47:47">
      <c r="AU1253" s="2"/>
    </row>
    <row r="1254" spans="47:47">
      <c r="AU1254" s="2"/>
    </row>
    <row r="1255" spans="47:47">
      <c r="AU1255" s="2"/>
    </row>
    <row r="1256" spans="47:47">
      <c r="AU1256" s="2"/>
    </row>
    <row r="1257" spans="47:47">
      <c r="AU1257" s="2"/>
    </row>
    <row r="1258" spans="47:47">
      <c r="AU1258" s="2"/>
    </row>
    <row r="1259" spans="47:47">
      <c r="AU1259" s="2"/>
    </row>
    <row r="1260" spans="47:47">
      <c r="AU1260" s="2"/>
    </row>
    <row r="1261" spans="47:47">
      <c r="AU1261" s="2"/>
    </row>
    <row r="1262" spans="47:47">
      <c r="AU1262" s="2"/>
    </row>
    <row r="1263" spans="47:47">
      <c r="AU1263" s="2"/>
    </row>
    <row r="1264" spans="47:47">
      <c r="AU1264" s="2"/>
    </row>
    <row r="1265" spans="47:47">
      <c r="AU1265" s="2"/>
    </row>
    <row r="1266" spans="47:47">
      <c r="AU1266" s="2"/>
    </row>
    <row r="1267" spans="47:47">
      <c r="AU1267" s="2"/>
    </row>
    <row r="1268" spans="47:47">
      <c r="AU1268" s="2"/>
    </row>
    <row r="1269" spans="47:47">
      <c r="AU1269" s="2"/>
    </row>
    <row r="1270" spans="47:47">
      <c r="AU1270" s="2"/>
    </row>
    <row r="1271" spans="47:47">
      <c r="AU1271" s="2"/>
    </row>
    <row r="1272" spans="47:47">
      <c r="AU1272" s="2"/>
    </row>
    <row r="1273" spans="47:47">
      <c r="AU1273" s="2"/>
    </row>
    <row r="1274" spans="47:47">
      <c r="AU1274" s="2"/>
    </row>
    <row r="1275" spans="47:47">
      <c r="AU1275" s="2"/>
    </row>
    <row r="1276" spans="47:47">
      <c r="AU1276" s="2"/>
    </row>
    <row r="1277" spans="47:47">
      <c r="AU1277" s="2"/>
    </row>
    <row r="1278" spans="47:47">
      <c r="AU1278" s="2"/>
    </row>
    <row r="1279" spans="47:47">
      <c r="AU1279" s="2"/>
    </row>
    <row r="1280" spans="47:47">
      <c r="AU1280" s="2"/>
    </row>
    <row r="1281" spans="47:47">
      <c r="AU1281" s="2"/>
    </row>
    <row r="1282" spans="47:47">
      <c r="AU1282" s="2"/>
    </row>
    <row r="1283" spans="47:47">
      <c r="AU1283" s="2"/>
    </row>
    <row r="1284" spans="47:47">
      <c r="AU1284" s="2"/>
    </row>
    <row r="1285" spans="47:47">
      <c r="AU1285" s="2"/>
    </row>
    <row r="1286" spans="47:47">
      <c r="AU1286" s="2"/>
    </row>
    <row r="1287" spans="47:47">
      <c r="AU1287" s="2"/>
    </row>
    <row r="1288" spans="47:47">
      <c r="AU1288" s="2"/>
    </row>
    <row r="1289" spans="47:47">
      <c r="AU1289" s="2"/>
    </row>
    <row r="1290" spans="47:47">
      <c r="AU1290" s="2"/>
    </row>
    <row r="1291" spans="47:47">
      <c r="AU1291" s="2"/>
    </row>
    <row r="1292" spans="47:47">
      <c r="AU1292" s="2"/>
    </row>
    <row r="1293" spans="47:47">
      <c r="AU1293" s="2"/>
    </row>
    <row r="1294" spans="47:47">
      <c r="AU1294" s="2"/>
    </row>
    <row r="1295" spans="47:47">
      <c r="AU1295" s="2"/>
    </row>
    <row r="1296" spans="47:47">
      <c r="AU1296" s="2"/>
    </row>
    <row r="1297" spans="47:47">
      <c r="AU1297" s="2"/>
    </row>
    <row r="1298" spans="47:47">
      <c r="AU1298" s="2"/>
    </row>
    <row r="1299" spans="47:47">
      <c r="AU1299" s="2"/>
    </row>
    <row r="1300" spans="47:47">
      <c r="AU1300" s="2"/>
    </row>
    <row r="1301" spans="47:47">
      <c r="AU1301" s="2"/>
    </row>
    <row r="1302" spans="47:47">
      <c r="AU1302" s="2"/>
    </row>
    <row r="1303" spans="47:47">
      <c r="AU1303" s="2"/>
    </row>
    <row r="1304" spans="47:47">
      <c r="AU1304" s="2"/>
    </row>
    <row r="1305" spans="47:47">
      <c r="AU1305" s="2"/>
    </row>
    <row r="1306" spans="47:47">
      <c r="AU1306" s="2"/>
    </row>
    <row r="1307" spans="47:47">
      <c r="AU1307" s="2"/>
    </row>
    <row r="1308" spans="47:47">
      <c r="AU1308" s="2"/>
    </row>
    <row r="1309" spans="47:47">
      <c r="AU1309" s="2"/>
    </row>
    <row r="1310" spans="47:47">
      <c r="AU1310" s="2"/>
    </row>
    <row r="1311" spans="47:47">
      <c r="AU1311" s="2"/>
    </row>
    <row r="1312" spans="47:47">
      <c r="AU1312" s="2"/>
    </row>
    <row r="1313" spans="47:47">
      <c r="AU1313" s="2"/>
    </row>
    <row r="1314" spans="47:47">
      <c r="AU1314" s="2"/>
    </row>
    <row r="1315" spans="47:47">
      <c r="AU1315" s="2"/>
    </row>
    <row r="1316" spans="47:47">
      <c r="AU1316" s="2"/>
    </row>
    <row r="1317" spans="47:47">
      <c r="AU1317" s="2"/>
    </row>
    <row r="1318" spans="47:47">
      <c r="AU1318" s="2"/>
    </row>
    <row r="1319" spans="47:47">
      <c r="AU1319" s="2"/>
    </row>
    <row r="1320" spans="47:47">
      <c r="AU1320" s="2"/>
    </row>
    <row r="1321" spans="47:47">
      <c r="AU1321" s="2"/>
    </row>
    <row r="1322" spans="47:47">
      <c r="AU1322" s="2"/>
    </row>
    <row r="1323" spans="47:47">
      <c r="AU1323" s="2"/>
    </row>
    <row r="1324" spans="47:47">
      <c r="AU1324" s="2"/>
    </row>
    <row r="1325" spans="47:47">
      <c r="AU1325" s="2"/>
    </row>
    <row r="1326" spans="47:47">
      <c r="AU1326" s="2"/>
    </row>
    <row r="1327" spans="47:47">
      <c r="AU1327" s="2"/>
    </row>
    <row r="1328" spans="47:47">
      <c r="AU1328" s="2"/>
    </row>
    <row r="1329" spans="47:47">
      <c r="AU1329" s="2"/>
    </row>
    <row r="1330" spans="47:47">
      <c r="AU1330" s="2"/>
    </row>
    <row r="1331" spans="47:47">
      <c r="AU1331" s="2"/>
    </row>
    <row r="1332" spans="47:47">
      <c r="AU1332" s="2"/>
    </row>
    <row r="1333" spans="47:47">
      <c r="AU1333" s="2"/>
    </row>
    <row r="1334" spans="47:47">
      <c r="AU1334" s="2"/>
    </row>
    <row r="1335" spans="47:47">
      <c r="AU1335" s="2"/>
    </row>
    <row r="1336" spans="47:47">
      <c r="AU1336" s="2"/>
    </row>
    <row r="1337" spans="47:47">
      <c r="AU1337" s="2"/>
    </row>
    <row r="1338" spans="47:47">
      <c r="AU1338" s="2"/>
    </row>
    <row r="1339" spans="47:47">
      <c r="AU1339" s="2"/>
    </row>
    <row r="1340" spans="47:47">
      <c r="AU1340" s="2"/>
    </row>
    <row r="1341" spans="47:47">
      <c r="AU1341" s="2"/>
    </row>
    <row r="1342" spans="47:47">
      <c r="AU1342" s="2"/>
    </row>
    <row r="1343" spans="47:47">
      <c r="AU1343" s="2"/>
    </row>
    <row r="1344" spans="47:47">
      <c r="AU1344" s="2"/>
    </row>
    <row r="1345" spans="47:47">
      <c r="AU1345" s="2"/>
    </row>
    <row r="1346" spans="47:47">
      <c r="AU1346" s="2"/>
    </row>
    <row r="1347" spans="47:47">
      <c r="AU1347" s="2"/>
    </row>
    <row r="1348" spans="47:47">
      <c r="AU1348" s="2"/>
    </row>
    <row r="1349" spans="47:47">
      <c r="AU1349" s="2"/>
    </row>
    <row r="1350" spans="47:47">
      <c r="AU1350" s="2"/>
    </row>
    <row r="1351" spans="47:47">
      <c r="AU1351" s="2"/>
    </row>
    <row r="1352" spans="47:47">
      <c r="AU1352" s="2"/>
    </row>
    <row r="1353" spans="47:47">
      <c r="AU1353" s="2"/>
    </row>
    <row r="1354" spans="47:47">
      <c r="AU1354" s="2"/>
    </row>
    <row r="1355" spans="47:47">
      <c r="AU1355" s="2"/>
    </row>
    <row r="1356" spans="47:47">
      <c r="AU1356" s="2"/>
    </row>
    <row r="1357" spans="47:47">
      <c r="AU1357" s="2"/>
    </row>
    <row r="1358" spans="47:47">
      <c r="AU1358" s="2"/>
    </row>
    <row r="1359" spans="47:47">
      <c r="AU1359" s="2"/>
    </row>
    <row r="1360" spans="47:47">
      <c r="AU1360" s="2"/>
    </row>
    <row r="1361" spans="47:47">
      <c r="AU1361" s="2"/>
    </row>
    <row r="1362" spans="47:47">
      <c r="AU1362" s="2"/>
    </row>
    <row r="1363" spans="47:47">
      <c r="AU1363" s="2"/>
    </row>
    <row r="1364" spans="47:47">
      <c r="AU1364" s="2"/>
    </row>
    <row r="1365" spans="47:47">
      <c r="AU1365" s="2"/>
    </row>
    <row r="1366" spans="47:47">
      <c r="AU1366" s="2"/>
    </row>
    <row r="1367" spans="47:47">
      <c r="AU1367" s="2"/>
    </row>
    <row r="1368" spans="47:47">
      <c r="AU1368" s="2"/>
    </row>
    <row r="1369" spans="47:47">
      <c r="AU1369" s="2"/>
    </row>
    <row r="1370" spans="47:47">
      <c r="AU1370" s="2"/>
    </row>
    <row r="1371" spans="47:47">
      <c r="AU1371" s="2"/>
    </row>
    <row r="1372" spans="47:47">
      <c r="AU1372" s="2"/>
    </row>
    <row r="1373" spans="47:47">
      <c r="AU1373" s="2"/>
    </row>
    <row r="1374" spans="47:47">
      <c r="AU1374" s="2"/>
    </row>
    <row r="1375" spans="47:47">
      <c r="AU1375" s="2"/>
    </row>
    <row r="1376" spans="47:47">
      <c r="AU1376" s="2"/>
    </row>
    <row r="1377" spans="47:47">
      <c r="AU1377" s="2"/>
    </row>
    <row r="1378" spans="47:47">
      <c r="AU1378" s="2"/>
    </row>
    <row r="1379" spans="47:47">
      <c r="AU1379" s="2"/>
    </row>
    <row r="1380" spans="47:47">
      <c r="AU1380" s="2"/>
    </row>
    <row r="1381" spans="47:47">
      <c r="AU1381" s="2"/>
    </row>
    <row r="1382" spans="47:47">
      <c r="AU1382" s="2"/>
    </row>
    <row r="1383" spans="47:47">
      <c r="AU1383" s="2"/>
    </row>
    <row r="1384" spans="47:47">
      <c r="AU1384" s="2"/>
    </row>
    <row r="1385" spans="47:47">
      <c r="AU1385" s="2"/>
    </row>
    <row r="1386" spans="47:47">
      <c r="AU1386" s="2"/>
    </row>
    <row r="1387" spans="47:47">
      <c r="AU1387" s="2"/>
    </row>
    <row r="1388" spans="47:47">
      <c r="AU1388" s="2"/>
    </row>
    <row r="1389" spans="47:47">
      <c r="AU1389" s="2"/>
    </row>
    <row r="1390" spans="47:47">
      <c r="AU1390" s="2"/>
    </row>
    <row r="1391" spans="47:47">
      <c r="AU1391" s="2"/>
    </row>
    <row r="1392" spans="47:47">
      <c r="AU1392" s="2"/>
    </row>
    <row r="1393" spans="47:47">
      <c r="AU1393" s="2"/>
    </row>
    <row r="1394" spans="47:47">
      <c r="AU1394" s="2"/>
    </row>
    <row r="1395" spans="47:47">
      <c r="AU1395" s="2"/>
    </row>
    <row r="1396" spans="47:47">
      <c r="AU1396" s="2"/>
    </row>
    <row r="1397" spans="47:47">
      <c r="AU1397" s="2"/>
    </row>
    <row r="1398" spans="47:47">
      <c r="AU1398" s="2"/>
    </row>
    <row r="1399" spans="47:47">
      <c r="AU1399" s="2"/>
    </row>
    <row r="1400" spans="47:47">
      <c r="AU1400" s="2"/>
    </row>
    <row r="1401" spans="47:47">
      <c r="AU1401" s="2"/>
    </row>
    <row r="1402" spans="47:47">
      <c r="AU1402" s="2"/>
    </row>
    <row r="1403" spans="47:47">
      <c r="AU1403" s="2"/>
    </row>
    <row r="1404" spans="47:47">
      <c r="AU1404" s="2"/>
    </row>
    <row r="1405" spans="47:47">
      <c r="AU1405" s="2"/>
    </row>
    <row r="1406" spans="47:47">
      <c r="AU1406" s="2"/>
    </row>
    <row r="1407" spans="47:47">
      <c r="AU1407" s="2"/>
    </row>
    <row r="1408" spans="47:47">
      <c r="AU1408" s="2"/>
    </row>
    <row r="1409" spans="47:47">
      <c r="AU1409" s="2"/>
    </row>
    <row r="1410" spans="47:47">
      <c r="AU1410" s="2"/>
    </row>
    <row r="1411" spans="47:47">
      <c r="AU1411" s="2"/>
    </row>
    <row r="1412" spans="47:47">
      <c r="AU1412" s="2"/>
    </row>
    <row r="1413" spans="47:47">
      <c r="AU1413" s="2"/>
    </row>
    <row r="1414" spans="47:47">
      <c r="AU1414" s="2"/>
    </row>
    <row r="1415" spans="47:47">
      <c r="AU1415" s="2"/>
    </row>
    <row r="1416" spans="47:47">
      <c r="AU1416" s="2"/>
    </row>
    <row r="1417" spans="47:47">
      <c r="AU1417" s="2"/>
    </row>
    <row r="1418" spans="47:47">
      <c r="AU1418" s="2"/>
    </row>
    <row r="1419" spans="47:47">
      <c r="AU1419" s="2"/>
    </row>
    <row r="1420" spans="47:47">
      <c r="AU1420" s="2"/>
    </row>
    <row r="1421" spans="47:47">
      <c r="AU1421" s="2"/>
    </row>
    <row r="1422" spans="47:47">
      <c r="AU1422" s="2"/>
    </row>
    <row r="1423" spans="47:47">
      <c r="AU1423" s="2"/>
    </row>
    <row r="1424" spans="47:47">
      <c r="AU1424" s="2"/>
    </row>
    <row r="1425" spans="47:47">
      <c r="AU1425" s="2"/>
    </row>
    <row r="1426" spans="47:47">
      <c r="AU1426" s="2"/>
    </row>
    <row r="1427" spans="47:47">
      <c r="AU1427" s="2"/>
    </row>
    <row r="1428" spans="47:47">
      <c r="AU1428" s="2"/>
    </row>
    <row r="1429" spans="47:47">
      <c r="AU1429" s="2"/>
    </row>
    <row r="1430" spans="47:47">
      <c r="AU1430" s="2"/>
    </row>
    <row r="1431" spans="47:47">
      <c r="AU1431" s="2"/>
    </row>
    <row r="1432" spans="47:47">
      <c r="AU1432" s="2"/>
    </row>
    <row r="1433" spans="47:47">
      <c r="AU1433" s="2"/>
    </row>
    <row r="1434" spans="47:47">
      <c r="AU1434" s="2"/>
    </row>
    <row r="1435" spans="47:47">
      <c r="AU1435" s="2"/>
    </row>
    <row r="1436" spans="47:47">
      <c r="AU1436" s="2"/>
    </row>
    <row r="1437" spans="47:47">
      <c r="AU1437" s="2"/>
    </row>
    <row r="1438" spans="47:47">
      <c r="AU1438" s="2"/>
    </row>
    <row r="1439" spans="47:47">
      <c r="AU1439" s="2"/>
    </row>
    <row r="1440" spans="47:47">
      <c r="AU1440" s="3"/>
    </row>
    <row r="1441" spans="47:47">
      <c r="AU1441" s="3"/>
    </row>
    <row r="1442" spans="47:47">
      <c r="AU1442" s="3"/>
    </row>
    <row r="1443" spans="47:47">
      <c r="AU1443" s="3"/>
    </row>
    <row r="1444" spans="47:47">
      <c r="AU1444" s="3"/>
    </row>
    <row r="1445" spans="47:47">
      <c r="AU1445" s="3"/>
    </row>
    <row r="1446" spans="47:47">
      <c r="AU1446" s="3"/>
    </row>
    <row r="1447" spans="47:47">
      <c r="AU1447" s="3"/>
    </row>
    <row r="1448" spans="47:47">
      <c r="AU1448" s="3"/>
    </row>
    <row r="1449" spans="47:47">
      <c r="AU1449" s="3"/>
    </row>
    <row r="1450" spans="47:47">
      <c r="AU1450" s="3"/>
    </row>
    <row r="1451" spans="47:47">
      <c r="AU1451" s="3"/>
    </row>
    <row r="1452" spans="47:47">
      <c r="AU1452" s="3"/>
    </row>
    <row r="1453" spans="47:47">
      <c r="AU1453" s="3"/>
    </row>
    <row r="1454" spans="47:47">
      <c r="AU1454" s="3"/>
    </row>
    <row r="1455" spans="47:47">
      <c r="AU1455" s="3"/>
    </row>
    <row r="1456" spans="47:47">
      <c r="AU1456" s="3"/>
    </row>
    <row r="1457" spans="47:47">
      <c r="AU1457" s="3"/>
    </row>
    <row r="1458" spans="47:47">
      <c r="AU1458" s="3"/>
    </row>
    <row r="1459" spans="47:47">
      <c r="AU1459" s="3"/>
    </row>
    <row r="1460" spans="47:47">
      <c r="AU1460" s="3"/>
    </row>
    <row r="1461" spans="47:47">
      <c r="AU1461" s="3"/>
    </row>
    <row r="1462" spans="47:47">
      <c r="AU1462" s="3"/>
    </row>
    <row r="1463" spans="47:47">
      <c r="AU1463" s="3"/>
    </row>
    <row r="1464" spans="47:47">
      <c r="AU1464" s="3"/>
    </row>
    <row r="1465" spans="47:47">
      <c r="AU1465" s="3"/>
    </row>
    <row r="1466" spans="47:47">
      <c r="AU1466" s="3"/>
    </row>
    <row r="1467" spans="47:47">
      <c r="AU1467" s="3"/>
    </row>
    <row r="1468" spans="47:47">
      <c r="AU1468" s="3"/>
    </row>
    <row r="1469" spans="47:47">
      <c r="AU1469" s="3"/>
    </row>
    <row r="1470" spans="47:47">
      <c r="AU1470" s="3"/>
    </row>
    <row r="1471" spans="47:47">
      <c r="AU1471" s="3"/>
    </row>
    <row r="1472" spans="47:47">
      <c r="AU1472" s="3"/>
    </row>
    <row r="1473" spans="47:47">
      <c r="AU1473" s="3"/>
    </row>
    <row r="1474" spans="47:47">
      <c r="AU1474" s="3"/>
    </row>
    <row r="1475" spans="47:47">
      <c r="AU1475" s="3"/>
    </row>
    <row r="1476" spans="47:47">
      <c r="AU1476" s="3"/>
    </row>
    <row r="1477" spans="47:47">
      <c r="AU1477" s="3"/>
    </row>
    <row r="1478" spans="47:47">
      <c r="AU1478" s="3"/>
    </row>
    <row r="1479" spans="47:47">
      <c r="AU1479" s="3"/>
    </row>
    <row r="1480" spans="47:47">
      <c r="AU1480" s="3"/>
    </row>
    <row r="1481" spans="47:47">
      <c r="AU1481" s="3"/>
    </row>
    <row r="1482" spans="47:47">
      <c r="AU1482" s="3"/>
    </row>
    <row r="1483" spans="47:47">
      <c r="AU1483" s="3"/>
    </row>
    <row r="1484" spans="47:47">
      <c r="AU1484" s="3"/>
    </row>
    <row r="1485" spans="47:47">
      <c r="AU1485" s="3"/>
    </row>
    <row r="1486" spans="47:47">
      <c r="AU1486" s="3"/>
    </row>
    <row r="1487" spans="47:47">
      <c r="AU1487" s="3"/>
    </row>
    <row r="1488" spans="47:47">
      <c r="AU1488" s="3"/>
    </row>
    <row r="1489" spans="47:47">
      <c r="AU1489" s="3"/>
    </row>
    <row r="1490" spans="47:47">
      <c r="AU1490" s="3"/>
    </row>
    <row r="1491" spans="47:47">
      <c r="AU1491" s="3"/>
    </row>
    <row r="1492" spans="47:47">
      <c r="AU1492" s="3"/>
    </row>
    <row r="1493" spans="47:47">
      <c r="AU1493" s="3"/>
    </row>
    <row r="1494" spans="47:47">
      <c r="AU1494" s="3"/>
    </row>
    <row r="1495" spans="47:47">
      <c r="AU1495" s="3"/>
    </row>
    <row r="1496" spans="47:47">
      <c r="AU1496" s="3"/>
    </row>
    <row r="1497" spans="47:47">
      <c r="AU1497" s="3"/>
    </row>
    <row r="1498" spans="47:47">
      <c r="AU1498" s="3"/>
    </row>
    <row r="1499" spans="47:47">
      <c r="AU1499" s="3"/>
    </row>
    <row r="1500" spans="47:47">
      <c r="AU1500" s="3"/>
    </row>
    <row r="1501" spans="47:47">
      <c r="AU1501" s="3"/>
    </row>
    <row r="1502" spans="47:47">
      <c r="AU1502" s="3"/>
    </row>
    <row r="1503" spans="47:47">
      <c r="AU1503" s="3"/>
    </row>
    <row r="1504" spans="47:47">
      <c r="AU1504" s="3"/>
    </row>
    <row r="1505" spans="47:47">
      <c r="AU1505" s="3"/>
    </row>
    <row r="1506" spans="47:47">
      <c r="AU1506" s="3"/>
    </row>
    <row r="1507" spans="47:47">
      <c r="AU1507" s="3"/>
    </row>
    <row r="1508" spans="47:47">
      <c r="AU1508" s="3"/>
    </row>
    <row r="1509" spans="47:47">
      <c r="AU1509" s="3"/>
    </row>
    <row r="1510" spans="47:47">
      <c r="AU1510" s="3"/>
    </row>
    <row r="1511" spans="47:47">
      <c r="AU1511" s="3"/>
    </row>
    <row r="1512" spans="47:47">
      <c r="AU1512" s="3"/>
    </row>
    <row r="1513" spans="47:47">
      <c r="AU1513" s="3"/>
    </row>
    <row r="1514" spans="47:47">
      <c r="AU1514" s="3"/>
    </row>
    <row r="1515" spans="47:47">
      <c r="AU1515" s="3"/>
    </row>
    <row r="1516" spans="47:47">
      <c r="AU1516" s="3"/>
    </row>
    <row r="1517" spans="47:47">
      <c r="AU1517" s="3"/>
    </row>
    <row r="1518" spans="47:47">
      <c r="AU1518" s="3"/>
    </row>
    <row r="1519" spans="47:47">
      <c r="AU1519" s="3"/>
    </row>
    <row r="1520" spans="47:47">
      <c r="AU1520" s="3"/>
    </row>
    <row r="1521" spans="47:47">
      <c r="AU1521" s="3"/>
    </row>
    <row r="1522" spans="47:47">
      <c r="AU1522" s="3"/>
    </row>
    <row r="1523" spans="47:47">
      <c r="AU1523" s="3"/>
    </row>
    <row r="1524" spans="47:47">
      <c r="AU1524" s="3"/>
    </row>
    <row r="1525" spans="47:47">
      <c r="AU1525" s="3"/>
    </row>
    <row r="1526" spans="47:47">
      <c r="AU1526" s="3"/>
    </row>
    <row r="1527" spans="47:47">
      <c r="AU1527" s="3"/>
    </row>
    <row r="1528" spans="47:47">
      <c r="AU1528" s="3"/>
    </row>
    <row r="1529" spans="47:47">
      <c r="AU1529" s="3"/>
    </row>
    <row r="1530" spans="47:47">
      <c r="AU1530" s="3"/>
    </row>
    <row r="1531" spans="47:47">
      <c r="AU1531" s="3"/>
    </row>
    <row r="1532" spans="47:47">
      <c r="AU1532" s="3"/>
    </row>
    <row r="1533" spans="47:47">
      <c r="AU1533" s="3"/>
    </row>
    <row r="1534" spans="47:47">
      <c r="AU1534" s="3"/>
    </row>
    <row r="1535" spans="47:47">
      <c r="AU1535" s="3"/>
    </row>
    <row r="1536" spans="47:47">
      <c r="AU1536" s="3"/>
    </row>
    <row r="1537" spans="47:47">
      <c r="AU1537" s="3"/>
    </row>
    <row r="1538" spans="47:47">
      <c r="AU1538" s="3"/>
    </row>
    <row r="1539" spans="47:47">
      <c r="AU1539" s="3"/>
    </row>
    <row r="1540" spans="47:47">
      <c r="AU1540" s="3"/>
    </row>
    <row r="1541" spans="47:47">
      <c r="AU1541" s="3"/>
    </row>
    <row r="1542" spans="47:47">
      <c r="AU1542" s="3"/>
    </row>
    <row r="1543" spans="47:47">
      <c r="AU1543" s="3"/>
    </row>
    <row r="1544" spans="47:47">
      <c r="AU1544" s="3"/>
    </row>
    <row r="1545" spans="47:47">
      <c r="AU1545" s="3"/>
    </row>
    <row r="1546" spans="47:47">
      <c r="AU1546" s="3"/>
    </row>
    <row r="1547" spans="47:47">
      <c r="AU1547" s="3"/>
    </row>
    <row r="1548" spans="47:47">
      <c r="AU1548" s="3"/>
    </row>
    <row r="1549" spans="47:47">
      <c r="AU1549" s="3"/>
    </row>
    <row r="1550" spans="47:47">
      <c r="AU1550" s="3"/>
    </row>
    <row r="1551" spans="47:47">
      <c r="AU1551" s="3"/>
    </row>
  </sheetData>
  <mergeCells count="345">
    <mergeCell ref="P5:AI6"/>
    <mergeCell ref="AN5:AP6"/>
    <mergeCell ref="AD11:AN11"/>
    <mergeCell ref="I27:M28"/>
    <mergeCell ref="I31:M32"/>
    <mergeCell ref="AS52:AU52"/>
    <mergeCell ref="Z11:AC11"/>
    <mergeCell ref="I17:M18"/>
    <mergeCell ref="I19:M20"/>
    <mergeCell ref="I21:M22"/>
    <mergeCell ref="I25:M26"/>
    <mergeCell ref="N10:Q10"/>
    <mergeCell ref="R10:Y10"/>
    <mergeCell ref="Z10:AC10"/>
    <mergeCell ref="AT13:AU14"/>
    <mergeCell ref="I33:M34"/>
    <mergeCell ref="I35:M36"/>
    <mergeCell ref="N5:N6"/>
    <mergeCell ref="O5:O6"/>
    <mergeCell ref="AS42:AU42"/>
    <mergeCell ref="AL42:AN42"/>
    <mergeCell ref="AD42:AF42"/>
    <mergeCell ref="AG42:AI42"/>
    <mergeCell ref="AP43:AR43"/>
    <mergeCell ref="AV67:AW67"/>
    <mergeCell ref="I59:K59"/>
    <mergeCell ref="AD52:AF52"/>
    <mergeCell ref="AG52:AI52"/>
    <mergeCell ref="AJ52:AK52"/>
    <mergeCell ref="AJ42:AK42"/>
    <mergeCell ref="F43:K43"/>
    <mergeCell ref="L43:N43"/>
    <mergeCell ref="O43:P43"/>
    <mergeCell ref="AS53:AU53"/>
    <mergeCell ref="AS57:AU57"/>
    <mergeCell ref="F67:K67"/>
    <mergeCell ref="AS43:AU43"/>
    <mergeCell ref="AA43:AC43"/>
    <mergeCell ref="AD43:AF43"/>
    <mergeCell ref="AG43:AI43"/>
    <mergeCell ref="AJ43:AK43"/>
    <mergeCell ref="AL43:AN43"/>
    <mergeCell ref="L42:N42"/>
    <mergeCell ref="O42:P42"/>
    <mergeCell ref="Q42:S42"/>
    <mergeCell ref="U42:W42"/>
    <mergeCell ref="X42:Z42"/>
    <mergeCell ref="AA42:AC42"/>
    <mergeCell ref="B34:C34"/>
    <mergeCell ref="A33:B33"/>
    <mergeCell ref="D33:H34"/>
    <mergeCell ref="D35:H36"/>
    <mergeCell ref="A19:B19"/>
    <mergeCell ref="B16:C16"/>
    <mergeCell ref="B20:C20"/>
    <mergeCell ref="I23:M24"/>
    <mergeCell ref="D31:H32"/>
    <mergeCell ref="D27:H28"/>
    <mergeCell ref="B28:C28"/>
    <mergeCell ref="A27:B27"/>
    <mergeCell ref="A21:B21"/>
    <mergeCell ref="D21:H22"/>
    <mergeCell ref="A35:B35"/>
    <mergeCell ref="B36:C36"/>
    <mergeCell ref="B26:C26"/>
    <mergeCell ref="A25:B25"/>
    <mergeCell ref="D25:H26"/>
    <mergeCell ref="B24:C24"/>
    <mergeCell ref="A23:B23"/>
    <mergeCell ref="D23:H24"/>
    <mergeCell ref="B22:C22"/>
    <mergeCell ref="D29:H30"/>
    <mergeCell ref="A13:C14"/>
    <mergeCell ref="D8:D9"/>
    <mergeCell ref="E8:E9"/>
    <mergeCell ref="D15:H16"/>
    <mergeCell ref="D13:H14"/>
    <mergeCell ref="AO8:AU9"/>
    <mergeCell ref="AD10:AN10"/>
    <mergeCell ref="AI8:AI9"/>
    <mergeCell ref="AJ8:AJ9"/>
    <mergeCell ref="AG8:AG9"/>
    <mergeCell ref="R8:Y9"/>
    <mergeCell ref="Z8:AC9"/>
    <mergeCell ref="AO10:AP10"/>
    <mergeCell ref="AQ10:AU10"/>
    <mergeCell ref="AK8:AN9"/>
    <mergeCell ref="AH8:AH9"/>
    <mergeCell ref="AD8:AD9"/>
    <mergeCell ref="AE8:AE9"/>
    <mergeCell ref="AF8:AF9"/>
    <mergeCell ref="N8:Q9"/>
    <mergeCell ref="R11:Y11"/>
    <mergeCell ref="N11:Q11"/>
    <mergeCell ref="A5:E6"/>
    <mergeCell ref="K5:K6"/>
    <mergeCell ref="L5:L6"/>
    <mergeCell ref="M5:M6"/>
    <mergeCell ref="I5:J6"/>
    <mergeCell ref="D17:H18"/>
    <mergeCell ref="D19:H20"/>
    <mergeCell ref="B18:C18"/>
    <mergeCell ref="A17:B17"/>
    <mergeCell ref="A11:C11"/>
    <mergeCell ref="A15:B15"/>
    <mergeCell ref="D11:M11"/>
    <mergeCell ref="I13:M14"/>
    <mergeCell ref="I15:M16"/>
    <mergeCell ref="M8:M9"/>
    <mergeCell ref="K8:K9"/>
    <mergeCell ref="I8:I9"/>
    <mergeCell ref="J8:J9"/>
    <mergeCell ref="L8:L9"/>
    <mergeCell ref="A8:C9"/>
    <mergeCell ref="H8:H9"/>
    <mergeCell ref="F8:F9"/>
    <mergeCell ref="G8:G9"/>
    <mergeCell ref="A10:C10"/>
    <mergeCell ref="B44:E44"/>
    <mergeCell ref="F44:K44"/>
    <mergeCell ref="L44:N44"/>
    <mergeCell ref="O44:P44"/>
    <mergeCell ref="R44:S44"/>
    <mergeCell ref="U44:W44"/>
    <mergeCell ref="R43:S43"/>
    <mergeCell ref="U43:W43"/>
    <mergeCell ref="B42:E42"/>
    <mergeCell ref="B43:E43"/>
    <mergeCell ref="F45:K45"/>
    <mergeCell ref="L45:N45"/>
    <mergeCell ref="O45:P45"/>
    <mergeCell ref="R45:S45"/>
    <mergeCell ref="X44:Z44"/>
    <mergeCell ref="X43:Z43"/>
    <mergeCell ref="AA44:AC44"/>
    <mergeCell ref="AD44:AF44"/>
    <mergeCell ref="U45:W45"/>
    <mergeCell ref="X45:Z45"/>
    <mergeCell ref="AA45:AC45"/>
    <mergeCell ref="AL44:AN44"/>
    <mergeCell ref="AP44:AR44"/>
    <mergeCell ref="AJ45:AK45"/>
    <mergeCell ref="AL45:AN45"/>
    <mergeCell ref="AP45:AR45"/>
    <mergeCell ref="AG44:AI44"/>
    <mergeCell ref="AJ44:AK44"/>
    <mergeCell ref="B47:E47"/>
    <mergeCell ref="F47:K47"/>
    <mergeCell ref="L47:N47"/>
    <mergeCell ref="O47:P47"/>
    <mergeCell ref="R47:S47"/>
    <mergeCell ref="U47:W47"/>
    <mergeCell ref="AJ46:AK46"/>
    <mergeCell ref="AL46:AN46"/>
    <mergeCell ref="AP46:AR46"/>
    <mergeCell ref="B46:E46"/>
    <mergeCell ref="F46:K46"/>
    <mergeCell ref="L46:N46"/>
    <mergeCell ref="O46:P46"/>
    <mergeCell ref="R46:S46"/>
    <mergeCell ref="X46:Z46"/>
    <mergeCell ref="AA46:AC46"/>
    <mergeCell ref="B45:E45"/>
    <mergeCell ref="U46:W46"/>
    <mergeCell ref="AD46:AF46"/>
    <mergeCell ref="B49:E49"/>
    <mergeCell ref="F49:K49"/>
    <mergeCell ref="L49:N49"/>
    <mergeCell ref="O49:P49"/>
    <mergeCell ref="R49:S49"/>
    <mergeCell ref="U49:W49"/>
    <mergeCell ref="AL48:AN48"/>
    <mergeCell ref="B48:E48"/>
    <mergeCell ref="F48:K48"/>
    <mergeCell ref="L48:N48"/>
    <mergeCell ref="O48:P48"/>
    <mergeCell ref="R48:S48"/>
    <mergeCell ref="U48:W48"/>
    <mergeCell ref="AG46:AI46"/>
    <mergeCell ref="AP48:AR48"/>
    <mergeCell ref="AP47:AR47"/>
    <mergeCell ref="AD47:AF47"/>
    <mergeCell ref="AG47:AI47"/>
    <mergeCell ref="AJ47:AK47"/>
    <mergeCell ref="AL47:AN47"/>
    <mergeCell ref="X47:Z47"/>
    <mergeCell ref="AA47:AC47"/>
    <mergeCell ref="AD48:AF48"/>
    <mergeCell ref="AG48:AI48"/>
    <mergeCell ref="AJ48:AK48"/>
    <mergeCell ref="AP50:AR50"/>
    <mergeCell ref="AS50:AU50"/>
    <mergeCell ref="AV42:AW42"/>
    <mergeCell ref="AV43:AW43"/>
    <mergeCell ref="AV44:AW44"/>
    <mergeCell ref="AV45:AW45"/>
    <mergeCell ref="AV46:AW46"/>
    <mergeCell ref="AV47:AW47"/>
    <mergeCell ref="B52:E52"/>
    <mergeCell ref="F52:K52"/>
    <mergeCell ref="L52:N52"/>
    <mergeCell ref="O52:P52"/>
    <mergeCell ref="R52:S52"/>
    <mergeCell ref="U52:W52"/>
    <mergeCell ref="B51:E51"/>
    <mergeCell ref="F51:K51"/>
    <mergeCell ref="L51:N51"/>
    <mergeCell ref="O51:P51"/>
    <mergeCell ref="R51:S51"/>
    <mergeCell ref="U51:W51"/>
    <mergeCell ref="X49:Z49"/>
    <mergeCell ref="AA49:AC49"/>
    <mergeCell ref="AA48:AC48"/>
    <mergeCell ref="AD49:AF49"/>
    <mergeCell ref="AL53:AN53"/>
    <mergeCell ref="AP53:AR53"/>
    <mergeCell ref="B53:E53"/>
    <mergeCell ref="F53:K53"/>
    <mergeCell ref="L53:N53"/>
    <mergeCell ref="O53:P53"/>
    <mergeCell ref="R53:S53"/>
    <mergeCell ref="B54:E54"/>
    <mergeCell ref="AV48:AW48"/>
    <mergeCell ref="U53:W53"/>
    <mergeCell ref="X53:Z53"/>
    <mergeCell ref="AA53:AC53"/>
    <mergeCell ref="AD53:AF53"/>
    <mergeCell ref="AV49:AW49"/>
    <mergeCell ref="AV51:AW51"/>
    <mergeCell ref="AV52:AW52"/>
    <mergeCell ref="AS49:AU49"/>
    <mergeCell ref="AL52:AN52"/>
    <mergeCell ref="AP52:AR52"/>
    <mergeCell ref="AL49:AN49"/>
    <mergeCell ref="AP49:AR49"/>
    <mergeCell ref="AL51:AN51"/>
    <mergeCell ref="AP51:AR51"/>
    <mergeCell ref="X48:Z48"/>
    <mergeCell ref="AA51:AC51"/>
    <mergeCell ref="AD51:AF51"/>
    <mergeCell ref="AD45:AF45"/>
    <mergeCell ref="AG45:AI45"/>
    <mergeCell ref="AG53:AI53"/>
    <mergeCell ref="AJ55:AK55"/>
    <mergeCell ref="F55:K55"/>
    <mergeCell ref="L55:N55"/>
    <mergeCell ref="O55:P55"/>
    <mergeCell ref="R55:S55"/>
    <mergeCell ref="U55:W55"/>
    <mergeCell ref="AJ54:AK54"/>
    <mergeCell ref="X54:Z54"/>
    <mergeCell ref="AA54:AC54"/>
    <mergeCell ref="AD54:AF54"/>
    <mergeCell ref="AG54:AI54"/>
    <mergeCell ref="F54:K54"/>
    <mergeCell ref="L54:N54"/>
    <mergeCell ref="O54:P54"/>
    <mergeCell ref="R54:S54"/>
    <mergeCell ref="U54:W54"/>
    <mergeCell ref="AJ53:AK53"/>
    <mergeCell ref="AG49:AI49"/>
    <mergeCell ref="AJ49:AK49"/>
    <mergeCell ref="AJ56:AK56"/>
    <mergeCell ref="AL55:AN55"/>
    <mergeCell ref="AV57:AW57"/>
    <mergeCell ref="U57:W57"/>
    <mergeCell ref="X57:Z57"/>
    <mergeCell ref="AL57:AN57"/>
    <mergeCell ref="AA57:AC57"/>
    <mergeCell ref="U56:W56"/>
    <mergeCell ref="AD56:AF56"/>
    <mergeCell ref="AA56:AC56"/>
    <mergeCell ref="X56:Z56"/>
    <mergeCell ref="AG57:AI57"/>
    <mergeCell ref="AG56:AI56"/>
    <mergeCell ref="AP55:AR55"/>
    <mergeCell ref="X55:Z55"/>
    <mergeCell ref="AA55:AC55"/>
    <mergeCell ref="AD55:AF55"/>
    <mergeCell ref="AG55:AI55"/>
    <mergeCell ref="AA59:AD59"/>
    <mergeCell ref="T63:Z63"/>
    <mergeCell ref="Q67:S67"/>
    <mergeCell ref="U67:W67"/>
    <mergeCell ref="AD57:AF57"/>
    <mergeCell ref="B56:E56"/>
    <mergeCell ref="A59:D59"/>
    <mergeCell ref="E59:H59"/>
    <mergeCell ref="A57:K57"/>
    <mergeCell ref="P59:S59"/>
    <mergeCell ref="T59:W59"/>
    <mergeCell ref="X59:Z59"/>
    <mergeCell ref="L56:N56"/>
    <mergeCell ref="O56:P56"/>
    <mergeCell ref="R56:S56"/>
    <mergeCell ref="B67:E67"/>
    <mergeCell ref="F56:K56"/>
    <mergeCell ref="I29:M30"/>
    <mergeCell ref="F42:K42"/>
    <mergeCell ref="L67:N67"/>
    <mergeCell ref="L59:O59"/>
    <mergeCell ref="L57:N57"/>
    <mergeCell ref="O57:S57"/>
    <mergeCell ref="B55:E55"/>
    <mergeCell ref="B40:AU40"/>
    <mergeCell ref="AG67:AI67"/>
    <mergeCell ref="AJ67:AK67"/>
    <mergeCell ref="AD67:AF67"/>
    <mergeCell ref="AL67:AN67"/>
    <mergeCell ref="AO67:AQ67"/>
    <mergeCell ref="AL56:AN56"/>
    <mergeCell ref="AP56:AR56"/>
    <mergeCell ref="AP57:AR57"/>
    <mergeCell ref="AR67:AU67"/>
    <mergeCell ref="AJ57:AK57"/>
    <mergeCell ref="A29:B29"/>
    <mergeCell ref="B30:C30"/>
    <mergeCell ref="X67:Z67"/>
    <mergeCell ref="AA67:AC67"/>
    <mergeCell ref="AJ50:AK50"/>
    <mergeCell ref="AL50:AN50"/>
    <mergeCell ref="AS54:AU54"/>
    <mergeCell ref="F50:K50"/>
    <mergeCell ref="L50:N50"/>
    <mergeCell ref="O50:P50"/>
    <mergeCell ref="R50:S50"/>
    <mergeCell ref="U50:W50"/>
    <mergeCell ref="AG50:AI50"/>
    <mergeCell ref="A37:B37"/>
    <mergeCell ref="D37:H38"/>
    <mergeCell ref="I37:M38"/>
    <mergeCell ref="B38:C38"/>
    <mergeCell ref="AS44:AU44"/>
    <mergeCell ref="AS45:AU45"/>
    <mergeCell ref="AS46:AU46"/>
    <mergeCell ref="AS47:AU47"/>
    <mergeCell ref="AS48:AU48"/>
    <mergeCell ref="AP54:AR54"/>
    <mergeCell ref="AS51:AU51"/>
    <mergeCell ref="AL54:AN54"/>
    <mergeCell ref="X52:Z52"/>
    <mergeCell ref="AA52:AC52"/>
    <mergeCell ref="AG51:AI51"/>
    <mergeCell ref="AJ51:AK51"/>
    <mergeCell ref="X51:Z51"/>
  </mergeCells>
  <phoneticPr fontId="2"/>
  <dataValidations count="13">
    <dataValidation type="list" allowBlank="1" sqref="K5:K6 AE8:AE9">
      <formula1>$BQ$10:$BQ$14</formula1>
    </dataValidation>
    <dataValidation type="list" allowBlank="1" sqref="M5:M6 AG8:AG9">
      <formula1>"1,2,3,4,5,6,7,8,9,10,11,12"</formula1>
    </dataValidation>
    <dataValidation type="list" allowBlank="1" showInputMessage="1" showErrorMessage="1" sqref="A5:E6">
      <formula1>"認定済,申請中"</formula1>
    </dataValidation>
    <dataValidation type="list" allowBlank="1" showInputMessage="1" showErrorMessage="1" sqref="AI8:AI9">
      <formula1>"1,2,3,4,5,6,7,8,9,10,11,12,13,14,15,16,17,18,19,20,21,22,23,24,25,26,27,28,29,30,31"</formula1>
    </dataValidation>
    <dataValidation type="list" allowBlank="1" showInputMessage="1" sqref="D21:H26">
      <formula1>$AY$16:$AY$19</formula1>
    </dataValidation>
    <dataValidation type="list" allowBlank="1" showInputMessage="1" sqref="D15:H20">
      <formula1>$AY$12:$AY$15</formula1>
    </dataValidation>
    <dataValidation type="list" allowBlank="1" showInputMessage="1" showErrorMessage="1" sqref="AQ10:AU10">
      <formula1>$BP$10:$BP$12</formula1>
    </dataValidation>
    <dataValidation type="list" allowBlank="1" showInputMessage="1" showErrorMessage="1" sqref="B39:B40">
      <formula1>"サービス利用票別表,サービス提供票別表"</formula1>
    </dataValidation>
    <dataValidation type="list" errorStyle="information" allowBlank="1" sqref="A15:B15 A29:B29 B30:C32 B28:C28 A27:B27 B26:C26 A23:B23 B24:C24 A25:B25 B22:C22 A21:B21 B20:C20 A17:B17 B18:C18 A19:B19 B16:C16 A33:B33 B34:C34 A35:B35 B36:C36 A37:B37 B38:C38">
      <formula1>$BF$12:$BF$102</formula1>
    </dataValidation>
    <dataValidation type="list" allowBlank="1" showInputMessage="1" showErrorMessage="1" sqref="E27:H28 D27:D29 D31:H32">
      <formula1>$AY$20:$AY$41</formula1>
    </dataValidation>
    <dataValidation type="list" allowBlank="1" showInputMessage="1" showErrorMessage="1" sqref="D33:H34">
      <formula1>$AY$42:$AY$43</formula1>
    </dataValidation>
    <dataValidation type="list" allowBlank="1" showInputMessage="1" showErrorMessage="1" sqref="D35:H38">
      <formula1>$AY$44:$AY$51</formula1>
    </dataValidation>
    <dataValidation type="list" allowBlank="1" showInputMessage="1" showErrorMessage="1" sqref="R10:Y10">
      <formula1>$BC$12:$BC$16</formula1>
    </dataValidation>
  </dataValidations>
  <printOptions horizontalCentered="1" verticalCentered="1"/>
  <pageMargins left="0.2" right="0.2" top="3.937007874015748E-2" bottom="3.937007874015748E-2" header="0.19685039370078741" footer="0.19685039370078741"/>
  <pageSetup paperSize="9" orientation="landscape" errors="blank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Q1548"/>
  <sheetViews>
    <sheetView topLeftCell="A43" zoomScaleNormal="100" workbookViewId="0">
      <selection activeCell="AP57" sqref="AP57"/>
    </sheetView>
  </sheetViews>
  <sheetFormatPr defaultColWidth="3" defaultRowHeight="13.5"/>
  <cols>
    <col min="1" max="1" width="5.140625" style="1" customWidth="1"/>
    <col min="2" max="14" width="3" style="1" customWidth="1"/>
    <col min="15" max="15" width="2.7109375" style="1" customWidth="1"/>
    <col min="16" max="16" width="2.85546875" style="1" customWidth="1"/>
    <col min="17" max="17" width="3.140625" style="1" customWidth="1"/>
    <col min="18" max="45" width="2.7109375" style="1" customWidth="1"/>
    <col min="46" max="46" width="2.28515625" style="1" customWidth="1"/>
    <col min="47" max="47" width="1.5703125" style="1" customWidth="1"/>
    <col min="48" max="48" width="2" style="1" customWidth="1"/>
    <col min="49" max="49" width="3.42578125" style="1" customWidth="1"/>
    <col min="50" max="50" width="0.42578125" style="1" hidden="1" customWidth="1"/>
    <col min="51" max="51" width="35.42578125" bestFit="1" customWidth="1"/>
    <col min="52" max="53" width="9" customWidth="1"/>
    <col min="54" max="54" width="3" style="1"/>
    <col min="55" max="55" width="8.42578125" style="1" customWidth="1"/>
    <col min="56" max="56" width="10" style="1" customWidth="1"/>
    <col min="57" max="57" width="3" style="1"/>
    <col min="58" max="58" width="8.42578125" style="1" customWidth="1"/>
    <col min="59" max="61" width="3" style="1"/>
    <col min="62" max="62" width="8.5703125" style="1" customWidth="1"/>
    <col min="63" max="16384" width="3" style="1"/>
  </cols>
  <sheetData>
    <row r="4" spans="1:69" ht="7.5" customHeight="1"/>
    <row r="5" spans="1:69" ht="9.75" customHeight="1">
      <c r="A5" s="213" t="s">
        <v>6</v>
      </c>
      <c r="B5" s="214"/>
      <c r="C5" s="214"/>
      <c r="D5" s="214"/>
      <c r="E5" s="215"/>
      <c r="F5" s="6"/>
      <c r="G5" s="6"/>
      <c r="H5" s="6"/>
      <c r="I5" s="235" t="s">
        <v>235</v>
      </c>
      <c r="J5" s="235"/>
      <c r="K5" s="236">
        <v>1</v>
      </c>
      <c r="L5" s="212" t="s">
        <v>2</v>
      </c>
      <c r="M5" s="236">
        <v>4</v>
      </c>
      <c r="N5" s="212" t="s">
        <v>0</v>
      </c>
      <c r="O5" s="212" t="s">
        <v>3</v>
      </c>
      <c r="P5" s="212" t="s">
        <v>171</v>
      </c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7"/>
      <c r="AK5" s="27"/>
      <c r="AL5" s="27"/>
      <c r="AM5" s="27"/>
      <c r="AN5" s="243" t="s">
        <v>14</v>
      </c>
      <c r="AO5" s="243"/>
      <c r="AP5" s="243"/>
      <c r="AQ5" s="6"/>
      <c r="AR5" s="6"/>
      <c r="AS5" s="6"/>
      <c r="AT5" s="6"/>
      <c r="AU5" s="6"/>
    </row>
    <row r="6" spans="1:69" ht="9.75" customHeight="1">
      <c r="A6" s="216"/>
      <c r="B6" s="217"/>
      <c r="C6" s="217"/>
      <c r="D6" s="217"/>
      <c r="E6" s="218"/>
      <c r="F6" s="6"/>
      <c r="G6" s="6"/>
      <c r="H6" s="6"/>
      <c r="I6" s="235"/>
      <c r="J6" s="235"/>
      <c r="K6" s="236"/>
      <c r="L6" s="212"/>
      <c r="M6" s="236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7"/>
      <c r="AK6" s="27"/>
      <c r="AL6" s="27"/>
      <c r="AM6" s="27"/>
      <c r="AN6" s="243"/>
      <c r="AO6" s="243"/>
      <c r="AP6" s="243"/>
      <c r="AQ6" s="6"/>
      <c r="AR6" s="6"/>
      <c r="AS6" s="6"/>
      <c r="AT6" s="6"/>
      <c r="AU6" s="6"/>
    </row>
    <row r="7" spans="1:69" ht="11.2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69" customFormat="1" ht="18" customHeight="1">
      <c r="A8" s="205" t="s">
        <v>12</v>
      </c>
      <c r="B8" s="244"/>
      <c r="C8" s="245"/>
      <c r="D8" s="249"/>
      <c r="E8" s="185"/>
      <c r="F8" s="185"/>
      <c r="G8" s="185"/>
      <c r="H8" s="185"/>
      <c r="I8" s="185"/>
      <c r="J8" s="185"/>
      <c r="K8" s="185"/>
      <c r="L8" s="185"/>
      <c r="M8" s="193"/>
      <c r="N8" s="195" t="s">
        <v>15</v>
      </c>
      <c r="O8" s="196"/>
      <c r="P8" s="196"/>
      <c r="Q8" s="197"/>
      <c r="R8" s="237"/>
      <c r="S8" s="238"/>
      <c r="T8" s="238"/>
      <c r="U8" s="238"/>
      <c r="V8" s="238"/>
      <c r="W8" s="238"/>
      <c r="X8" s="238"/>
      <c r="Y8" s="239"/>
      <c r="Z8" s="205" t="s">
        <v>7</v>
      </c>
      <c r="AA8" s="196"/>
      <c r="AB8" s="196"/>
      <c r="AC8" s="196"/>
      <c r="AD8" s="187" t="s">
        <v>235</v>
      </c>
      <c r="AE8" s="189">
        <v>1</v>
      </c>
      <c r="AF8" s="191" t="s">
        <v>17</v>
      </c>
      <c r="AG8" s="189">
        <v>3</v>
      </c>
      <c r="AH8" s="191" t="s">
        <v>18</v>
      </c>
      <c r="AI8" s="201">
        <v>1</v>
      </c>
      <c r="AJ8" s="203" t="s">
        <v>19</v>
      </c>
      <c r="AK8" s="205" t="s">
        <v>20</v>
      </c>
      <c r="AL8" s="196"/>
      <c r="AM8" s="196"/>
      <c r="AN8" s="196"/>
      <c r="AO8" s="206"/>
      <c r="AP8" s="207"/>
      <c r="AQ8" s="207"/>
      <c r="AR8" s="207"/>
      <c r="AS8" s="207"/>
      <c r="AT8" s="207"/>
      <c r="AU8" s="208"/>
    </row>
    <row r="9" spans="1:69" customFormat="1" ht="18.75" customHeight="1">
      <c r="A9" s="246"/>
      <c r="B9" s="247"/>
      <c r="C9" s="248"/>
      <c r="D9" s="250"/>
      <c r="E9" s="186"/>
      <c r="F9" s="186"/>
      <c r="G9" s="186"/>
      <c r="H9" s="186"/>
      <c r="I9" s="186"/>
      <c r="J9" s="186"/>
      <c r="K9" s="186"/>
      <c r="L9" s="186"/>
      <c r="M9" s="194"/>
      <c r="N9" s="198"/>
      <c r="O9" s="199"/>
      <c r="P9" s="199"/>
      <c r="Q9" s="200"/>
      <c r="R9" s="240"/>
      <c r="S9" s="241"/>
      <c r="T9" s="241"/>
      <c r="U9" s="241"/>
      <c r="V9" s="241"/>
      <c r="W9" s="241"/>
      <c r="X9" s="241"/>
      <c r="Y9" s="242"/>
      <c r="Z9" s="198"/>
      <c r="AA9" s="199"/>
      <c r="AB9" s="199"/>
      <c r="AC9" s="199"/>
      <c r="AD9" s="188"/>
      <c r="AE9" s="190"/>
      <c r="AF9" s="192"/>
      <c r="AG9" s="190"/>
      <c r="AH9" s="192"/>
      <c r="AI9" s="202"/>
      <c r="AJ9" s="204"/>
      <c r="AK9" s="198"/>
      <c r="AL9" s="199"/>
      <c r="AM9" s="199"/>
      <c r="AN9" s="199"/>
      <c r="AO9" s="209"/>
      <c r="AP9" s="210"/>
      <c r="AQ9" s="210"/>
      <c r="AR9" s="210"/>
      <c r="AS9" s="210"/>
      <c r="AT9" s="210"/>
      <c r="AU9" s="211"/>
    </row>
    <row r="10" spans="1:69" customFormat="1" ht="36" customHeight="1">
      <c r="A10" s="219" t="s">
        <v>21</v>
      </c>
      <c r="B10" s="220"/>
      <c r="C10" s="221"/>
      <c r="D10" s="7"/>
      <c r="E10" s="8"/>
      <c r="F10" s="8"/>
      <c r="G10" s="8"/>
      <c r="H10" s="8"/>
      <c r="I10" s="8"/>
      <c r="J10" s="8"/>
      <c r="K10" s="8"/>
      <c r="L10" s="8"/>
      <c r="M10" s="9"/>
      <c r="N10" s="222" t="s">
        <v>22</v>
      </c>
      <c r="O10" s="223"/>
      <c r="P10" s="223"/>
      <c r="Q10" s="224"/>
      <c r="R10" s="225" t="s">
        <v>27</v>
      </c>
      <c r="S10" s="226"/>
      <c r="T10" s="226"/>
      <c r="U10" s="226"/>
      <c r="V10" s="226"/>
      <c r="W10" s="226"/>
      <c r="X10" s="226"/>
      <c r="Y10" s="227"/>
      <c r="Z10" s="228" t="s">
        <v>23</v>
      </c>
      <c r="AA10" s="229"/>
      <c r="AB10" s="229"/>
      <c r="AC10" s="230"/>
      <c r="AD10" s="231"/>
      <c r="AE10" s="232"/>
      <c r="AF10" s="232"/>
      <c r="AG10" s="232"/>
      <c r="AH10" s="232"/>
      <c r="AI10" s="232"/>
      <c r="AJ10" s="232"/>
      <c r="AK10" s="233"/>
      <c r="AL10" s="233"/>
      <c r="AM10" s="233"/>
      <c r="AN10" s="234"/>
      <c r="AO10" s="450" t="s">
        <v>170</v>
      </c>
      <c r="AP10" s="452"/>
      <c r="AQ10" s="562">
        <v>90</v>
      </c>
      <c r="AR10" s="563"/>
      <c r="AS10" s="563"/>
      <c r="AT10" s="563"/>
      <c r="AU10" s="564"/>
      <c r="BP10" s="1">
        <v>90</v>
      </c>
      <c r="BQ10" s="1">
        <v>1</v>
      </c>
    </row>
    <row r="11" spans="1:69" customFormat="1" ht="35.25" customHeight="1">
      <c r="A11" s="219" t="s">
        <v>24</v>
      </c>
      <c r="B11" s="220"/>
      <c r="C11" s="221"/>
      <c r="D11" s="251"/>
      <c r="E11" s="252"/>
      <c r="F11" s="252"/>
      <c r="G11" s="252"/>
      <c r="H11" s="252"/>
      <c r="I11" s="253"/>
      <c r="J11" s="253"/>
      <c r="K11" s="253"/>
      <c r="L11" s="253"/>
      <c r="M11" s="254"/>
      <c r="N11" s="219" t="s">
        <v>25</v>
      </c>
      <c r="O11" s="220"/>
      <c r="P11" s="220"/>
      <c r="Q11" s="221"/>
      <c r="R11" s="255">
        <f>VLOOKUP(R10,BC12:BD14,2,FALSE)</f>
        <v>50320</v>
      </c>
      <c r="S11" s="256"/>
      <c r="T11" s="256"/>
      <c r="U11" s="256"/>
      <c r="V11" s="256"/>
      <c r="W11" s="256"/>
      <c r="X11" s="256"/>
      <c r="Y11" s="257"/>
      <c r="Z11" s="258" t="s">
        <v>26</v>
      </c>
      <c r="AA11" s="259"/>
      <c r="AB11" s="259"/>
      <c r="AC11" s="260"/>
      <c r="AD11" s="251"/>
      <c r="AE11" s="252"/>
      <c r="AF11" s="252"/>
      <c r="AG11" s="252"/>
      <c r="AH11" s="252"/>
      <c r="AI11" s="252"/>
      <c r="AJ11" s="252"/>
      <c r="AK11" s="252"/>
      <c r="AL11" s="252"/>
      <c r="AM11" s="252"/>
      <c r="AN11" s="261"/>
      <c r="AO11" s="147"/>
      <c r="AP11" s="145"/>
      <c r="AQ11" s="145"/>
      <c r="AR11" s="144"/>
      <c r="AS11" s="144"/>
      <c r="AT11" s="145"/>
      <c r="AU11" s="145"/>
      <c r="AV11" s="98"/>
      <c r="AY11" s="29" t="s">
        <v>247</v>
      </c>
      <c r="AZ11" s="30" t="s">
        <v>248</v>
      </c>
      <c r="BA11" s="31" t="s">
        <v>249</v>
      </c>
      <c r="BC11" s="4" t="s">
        <v>40</v>
      </c>
      <c r="BD11" s="25" t="s">
        <v>25</v>
      </c>
      <c r="BF11" s="4" t="s">
        <v>42</v>
      </c>
      <c r="BP11" s="1">
        <v>80</v>
      </c>
      <c r="BQ11" s="1">
        <v>2</v>
      </c>
    </row>
    <row r="12" spans="1:69" ht="27" customHeight="1" thickBo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146"/>
      <c r="AQ12" s="146"/>
      <c r="AR12" s="6"/>
      <c r="AS12" s="6"/>
      <c r="AT12" s="146"/>
      <c r="AU12" s="146"/>
      <c r="AY12" s="32"/>
      <c r="AZ12" s="32"/>
      <c r="BA12" s="32"/>
      <c r="BB12" s="28"/>
      <c r="BC12" s="24"/>
      <c r="BD12" s="24"/>
      <c r="BF12" s="4"/>
      <c r="BP12" s="1">
        <v>70</v>
      </c>
      <c r="BQ12" s="1">
        <v>3</v>
      </c>
    </row>
    <row r="13" spans="1:69" ht="18" customHeight="1" thickBot="1">
      <c r="A13" s="262" t="s">
        <v>36</v>
      </c>
      <c r="B13" s="263"/>
      <c r="C13" s="264"/>
      <c r="D13" s="267" t="s">
        <v>8</v>
      </c>
      <c r="E13" s="267"/>
      <c r="F13" s="267"/>
      <c r="G13" s="267"/>
      <c r="H13" s="267"/>
      <c r="I13" s="552" t="s">
        <v>166</v>
      </c>
      <c r="J13" s="263"/>
      <c r="K13" s="263"/>
      <c r="L13" s="263"/>
      <c r="M13" s="264"/>
      <c r="N13" s="11" t="s">
        <v>4</v>
      </c>
      <c r="O13" s="12">
        <v>1</v>
      </c>
      <c r="P13" s="13">
        <v>2</v>
      </c>
      <c r="Q13" s="13">
        <v>3</v>
      </c>
      <c r="R13" s="13">
        <v>4</v>
      </c>
      <c r="S13" s="13">
        <v>5</v>
      </c>
      <c r="T13" s="13">
        <v>6</v>
      </c>
      <c r="U13" s="13">
        <v>7</v>
      </c>
      <c r="V13" s="13">
        <v>8</v>
      </c>
      <c r="W13" s="13">
        <v>9</v>
      </c>
      <c r="X13" s="13">
        <v>10</v>
      </c>
      <c r="Y13" s="13">
        <v>11</v>
      </c>
      <c r="Z13" s="13">
        <v>12</v>
      </c>
      <c r="AA13" s="13">
        <v>13</v>
      </c>
      <c r="AB13" s="13">
        <v>14</v>
      </c>
      <c r="AC13" s="13">
        <v>15</v>
      </c>
      <c r="AD13" s="13">
        <v>16</v>
      </c>
      <c r="AE13" s="13">
        <v>17</v>
      </c>
      <c r="AF13" s="13">
        <v>18</v>
      </c>
      <c r="AG13" s="13">
        <v>19</v>
      </c>
      <c r="AH13" s="13">
        <v>20</v>
      </c>
      <c r="AI13" s="13">
        <v>21</v>
      </c>
      <c r="AJ13" s="13">
        <v>22</v>
      </c>
      <c r="AK13" s="13">
        <v>23</v>
      </c>
      <c r="AL13" s="13">
        <v>24</v>
      </c>
      <c r="AM13" s="13">
        <v>25</v>
      </c>
      <c r="AN13" s="13">
        <v>26</v>
      </c>
      <c r="AO13" s="13">
        <v>27</v>
      </c>
      <c r="AP13" s="13">
        <v>28</v>
      </c>
      <c r="AQ13" s="13">
        <v>29</v>
      </c>
      <c r="AR13" s="13">
        <v>30</v>
      </c>
      <c r="AS13" s="14">
        <v>31</v>
      </c>
      <c r="AT13" s="269" t="s">
        <v>9</v>
      </c>
      <c r="AU13" s="270"/>
      <c r="AV13" s="6"/>
      <c r="AW13" s="6"/>
      <c r="AX13" s="1" t="s">
        <v>27</v>
      </c>
      <c r="AY13" s="40" t="s">
        <v>250</v>
      </c>
      <c r="AZ13" s="40">
        <v>0</v>
      </c>
      <c r="BA13" s="40">
        <v>0</v>
      </c>
      <c r="BB13" s="28"/>
      <c r="BC13" s="24" t="s">
        <v>95</v>
      </c>
      <c r="BD13" s="184">
        <v>50320</v>
      </c>
      <c r="BF13" s="26">
        <v>0</v>
      </c>
      <c r="BQ13" s="1">
        <v>4</v>
      </c>
    </row>
    <row r="14" spans="1:69" ht="18" customHeight="1">
      <c r="A14" s="265"/>
      <c r="B14" s="243"/>
      <c r="C14" s="266"/>
      <c r="D14" s="268"/>
      <c r="E14" s="268"/>
      <c r="F14" s="268"/>
      <c r="G14" s="268"/>
      <c r="H14" s="268"/>
      <c r="I14" s="553"/>
      <c r="J14" s="554"/>
      <c r="K14" s="554"/>
      <c r="L14" s="554"/>
      <c r="M14" s="555"/>
      <c r="N14" s="15" t="s">
        <v>10</v>
      </c>
      <c r="O14" s="60" t="s">
        <v>101</v>
      </c>
      <c r="P14" s="61" t="s">
        <v>102</v>
      </c>
      <c r="Q14" s="61" t="s">
        <v>103</v>
      </c>
      <c r="R14" s="61" t="s">
        <v>104</v>
      </c>
      <c r="S14" s="61" t="s">
        <v>105</v>
      </c>
      <c r="T14" s="61" t="s">
        <v>106</v>
      </c>
      <c r="U14" s="61" t="s">
        <v>107</v>
      </c>
      <c r="V14" s="61" t="s">
        <v>108</v>
      </c>
      <c r="W14" s="61" t="s">
        <v>109</v>
      </c>
      <c r="X14" s="61" t="s">
        <v>110</v>
      </c>
      <c r="Y14" s="61" t="s">
        <v>111</v>
      </c>
      <c r="Z14" s="61" t="s">
        <v>105</v>
      </c>
      <c r="AA14" s="61" t="s">
        <v>106</v>
      </c>
      <c r="AB14" s="61" t="s">
        <v>107</v>
      </c>
      <c r="AC14" s="61" t="s">
        <v>108</v>
      </c>
      <c r="AD14" s="61" t="s">
        <v>109</v>
      </c>
      <c r="AE14" s="61" t="s">
        <v>110</v>
      </c>
      <c r="AF14" s="61" t="s">
        <v>111</v>
      </c>
      <c r="AG14" s="61" t="s">
        <v>105</v>
      </c>
      <c r="AH14" s="61" t="s">
        <v>106</v>
      </c>
      <c r="AI14" s="61" t="s">
        <v>107</v>
      </c>
      <c r="AJ14" s="61" t="s">
        <v>108</v>
      </c>
      <c r="AK14" s="61" t="s">
        <v>109</v>
      </c>
      <c r="AL14" s="61" t="s">
        <v>110</v>
      </c>
      <c r="AM14" s="61" t="s">
        <v>111</v>
      </c>
      <c r="AN14" s="61" t="s">
        <v>105</v>
      </c>
      <c r="AO14" s="61" t="s">
        <v>106</v>
      </c>
      <c r="AP14" s="61" t="s">
        <v>107</v>
      </c>
      <c r="AQ14" s="61" t="s">
        <v>108</v>
      </c>
      <c r="AR14" s="61" t="s">
        <v>109</v>
      </c>
      <c r="AS14" s="62" t="s">
        <v>103</v>
      </c>
      <c r="AT14" s="271"/>
      <c r="AU14" s="272"/>
      <c r="AV14" s="6"/>
      <c r="AW14" s="6"/>
      <c r="AX14" s="1" t="s">
        <v>28</v>
      </c>
      <c r="AY14" s="168" t="s">
        <v>251</v>
      </c>
      <c r="AZ14" s="169" t="s">
        <v>252</v>
      </c>
      <c r="BA14" s="170">
        <v>1655</v>
      </c>
      <c r="BB14" s="28"/>
      <c r="BC14" s="24" t="s">
        <v>27</v>
      </c>
      <c r="BD14" s="184">
        <v>50320</v>
      </c>
      <c r="BF14" s="26">
        <v>1.0416666666666666E-2</v>
      </c>
      <c r="BJ14" s="1" t="str">
        <f>"A5"&amp;AZ14</f>
        <v>A5A61111</v>
      </c>
      <c r="BQ14" s="1">
        <v>5</v>
      </c>
    </row>
    <row r="15" spans="1:69" ht="15.95" customHeight="1" thickBot="1">
      <c r="A15" s="275">
        <v>0.39583333333333298</v>
      </c>
      <c r="B15" s="276"/>
      <c r="C15" s="16" t="s">
        <v>5</v>
      </c>
      <c r="D15" s="277"/>
      <c r="E15" s="277"/>
      <c r="F15" s="277"/>
      <c r="G15" s="277"/>
      <c r="H15" s="278"/>
      <c r="I15" s="556"/>
      <c r="J15" s="557"/>
      <c r="K15" s="557"/>
      <c r="L15" s="557"/>
      <c r="M15" s="558"/>
      <c r="N15" s="134" t="s">
        <v>169</v>
      </c>
      <c r="O15" s="135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7"/>
      <c r="AT15" s="138">
        <f>SUM(O15:AS15)</f>
        <v>0</v>
      </c>
      <c r="AU15" s="139"/>
      <c r="AV15" s="6"/>
      <c r="AW15" s="6"/>
      <c r="AX15" s="1" t="s">
        <v>29</v>
      </c>
      <c r="AY15" s="171" t="s">
        <v>253</v>
      </c>
      <c r="AZ15" s="172" t="s">
        <v>254</v>
      </c>
      <c r="BA15" s="173">
        <v>3393</v>
      </c>
      <c r="BB15" s="28"/>
      <c r="BC15" s="24" t="s">
        <v>28</v>
      </c>
      <c r="BD15" s="184">
        <v>105310</v>
      </c>
      <c r="BF15" s="26">
        <v>2.0833333333333301E-2</v>
      </c>
      <c r="BJ15" s="1" t="str">
        <f>"A5"&amp;AZ15</f>
        <v>A5A61121</v>
      </c>
    </row>
    <row r="16" spans="1:69" ht="15.95" customHeight="1">
      <c r="A16" s="17"/>
      <c r="B16" s="290">
        <v>0.66666666666666663</v>
      </c>
      <c r="C16" s="291"/>
      <c r="D16" s="279"/>
      <c r="E16" s="279"/>
      <c r="F16" s="279"/>
      <c r="G16" s="279"/>
      <c r="H16" s="280"/>
      <c r="I16" s="559"/>
      <c r="J16" s="560"/>
      <c r="K16" s="560"/>
      <c r="L16" s="560"/>
      <c r="M16" s="561"/>
      <c r="N16" s="134" t="s">
        <v>11</v>
      </c>
      <c r="O16" s="64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5"/>
      <c r="AT16" s="138">
        <f t="shared" ref="AT16:AT33" si="0">SUM(O16:AS16)</f>
        <v>0</v>
      </c>
      <c r="AU16" s="133"/>
      <c r="AV16" s="6"/>
      <c r="AW16" s="6"/>
      <c r="AY16" s="43"/>
      <c r="AZ16" s="44"/>
      <c r="BA16" s="45"/>
      <c r="BB16" s="28"/>
      <c r="BC16" s="24" t="s">
        <v>35</v>
      </c>
      <c r="BD16" s="5" t="s">
        <v>41</v>
      </c>
      <c r="BF16" s="26">
        <v>3.125E-2</v>
      </c>
    </row>
    <row r="17" spans="1:62" ht="15.95" customHeight="1">
      <c r="A17" s="275"/>
      <c r="B17" s="276"/>
      <c r="C17" s="16" t="s">
        <v>5</v>
      </c>
      <c r="D17" s="277"/>
      <c r="E17" s="277"/>
      <c r="F17" s="277"/>
      <c r="G17" s="277"/>
      <c r="H17" s="278"/>
      <c r="I17" s="556"/>
      <c r="J17" s="557"/>
      <c r="K17" s="557"/>
      <c r="L17" s="557"/>
      <c r="M17" s="558"/>
      <c r="N17" s="134" t="s">
        <v>169</v>
      </c>
      <c r="O17" s="135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136"/>
      <c r="AK17" s="136"/>
      <c r="AL17" s="136"/>
      <c r="AM17" s="136"/>
      <c r="AN17" s="136"/>
      <c r="AO17" s="136"/>
      <c r="AP17" s="136"/>
      <c r="AQ17" s="136"/>
      <c r="AR17" s="136"/>
      <c r="AS17" s="137"/>
      <c r="AT17" s="138">
        <f t="shared" si="0"/>
        <v>0</v>
      </c>
      <c r="AU17" s="139"/>
      <c r="AV17" s="6"/>
      <c r="AW17" s="6"/>
      <c r="AY17" s="43" t="s">
        <v>250</v>
      </c>
      <c r="AZ17" s="44">
        <v>0</v>
      </c>
      <c r="BA17" s="45">
        <v>0</v>
      </c>
      <c r="BB17" s="28"/>
      <c r="BF17" s="26">
        <v>4.1666666666666699E-2</v>
      </c>
    </row>
    <row r="18" spans="1:62" ht="15.95" customHeight="1">
      <c r="A18" s="17"/>
      <c r="B18" s="290"/>
      <c r="C18" s="291"/>
      <c r="D18" s="279"/>
      <c r="E18" s="279"/>
      <c r="F18" s="279"/>
      <c r="G18" s="279"/>
      <c r="H18" s="280"/>
      <c r="I18" s="559"/>
      <c r="J18" s="560"/>
      <c r="K18" s="560"/>
      <c r="L18" s="560"/>
      <c r="M18" s="561"/>
      <c r="N18" s="134" t="s">
        <v>11</v>
      </c>
      <c r="O18" s="64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5"/>
      <c r="AT18" s="138">
        <f t="shared" si="0"/>
        <v>0</v>
      </c>
      <c r="AU18" s="133"/>
      <c r="AV18" s="6"/>
      <c r="AW18" s="6"/>
      <c r="AY18" s="174" t="s">
        <v>255</v>
      </c>
      <c r="AZ18" s="175" t="s">
        <v>256</v>
      </c>
      <c r="BA18" s="176">
        <v>380</v>
      </c>
      <c r="BB18" s="28"/>
      <c r="BF18" s="26">
        <v>5.2083333333333301E-2</v>
      </c>
      <c r="BJ18" s="1" t="str">
        <f>"A5"&amp;AZ18</f>
        <v>A5A61113</v>
      </c>
    </row>
    <row r="19" spans="1:62" ht="15.95" customHeight="1">
      <c r="A19" s="275"/>
      <c r="B19" s="276"/>
      <c r="C19" s="16" t="s">
        <v>5</v>
      </c>
      <c r="D19" s="277"/>
      <c r="E19" s="277"/>
      <c r="F19" s="277"/>
      <c r="G19" s="277"/>
      <c r="H19" s="278"/>
      <c r="I19" s="556"/>
      <c r="J19" s="557"/>
      <c r="K19" s="557"/>
      <c r="L19" s="557"/>
      <c r="M19" s="558"/>
      <c r="N19" s="134" t="s">
        <v>169</v>
      </c>
      <c r="O19" s="135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  <c r="AQ19" s="136"/>
      <c r="AR19" s="136"/>
      <c r="AS19" s="137"/>
      <c r="AT19" s="138">
        <f t="shared" si="0"/>
        <v>0</v>
      </c>
      <c r="AU19" s="139"/>
      <c r="AV19" s="6"/>
      <c r="AW19" s="6"/>
      <c r="AY19" s="174" t="s">
        <v>257</v>
      </c>
      <c r="AZ19" s="175" t="s">
        <v>258</v>
      </c>
      <c r="BA19" s="176">
        <v>391</v>
      </c>
      <c r="BB19" s="28"/>
      <c r="BF19" s="26">
        <v>6.25E-2</v>
      </c>
      <c r="BJ19" s="1" t="str">
        <f>"A5"&amp;AZ19</f>
        <v>A5A61123</v>
      </c>
    </row>
    <row r="20" spans="1:62" ht="15.95" customHeight="1">
      <c r="A20" s="17"/>
      <c r="B20" s="290"/>
      <c r="C20" s="291"/>
      <c r="D20" s="279"/>
      <c r="E20" s="279"/>
      <c r="F20" s="279"/>
      <c r="G20" s="279"/>
      <c r="H20" s="280"/>
      <c r="I20" s="559"/>
      <c r="J20" s="560"/>
      <c r="K20" s="560"/>
      <c r="L20" s="560"/>
      <c r="M20" s="561"/>
      <c r="N20" s="134" t="s">
        <v>11</v>
      </c>
      <c r="O20" s="64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5"/>
      <c r="AT20" s="138">
        <f t="shared" si="0"/>
        <v>0</v>
      </c>
      <c r="AU20" s="133"/>
      <c r="AV20" s="6"/>
      <c r="AW20" s="6"/>
      <c r="AY20" s="33"/>
      <c r="AZ20" s="50"/>
      <c r="BA20" s="51"/>
      <c r="BB20" s="28"/>
      <c r="BF20" s="26">
        <v>7.2916666666666699E-2</v>
      </c>
    </row>
    <row r="21" spans="1:62" ht="15.95" customHeight="1">
      <c r="A21" s="605"/>
      <c r="B21" s="606"/>
      <c r="C21" s="16" t="s">
        <v>5</v>
      </c>
      <c r="D21" s="607"/>
      <c r="E21" s="293"/>
      <c r="F21" s="293"/>
      <c r="G21" s="293"/>
      <c r="H21" s="294"/>
      <c r="I21" s="569"/>
      <c r="J21" s="570"/>
      <c r="K21" s="570"/>
      <c r="L21" s="570"/>
      <c r="M21" s="571"/>
      <c r="N21" s="134" t="s">
        <v>169</v>
      </c>
      <c r="O21" s="135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7"/>
      <c r="AT21" s="138">
        <f t="shared" si="0"/>
        <v>0</v>
      </c>
      <c r="AU21" s="139"/>
      <c r="AV21" s="6"/>
      <c r="AW21" s="6"/>
      <c r="AY21" s="33" t="s">
        <v>259</v>
      </c>
      <c r="AZ21" s="50" t="s">
        <v>260</v>
      </c>
      <c r="BA21" s="34">
        <f>ROUND($U$43*5/100,0)</f>
        <v>0</v>
      </c>
      <c r="BB21" s="28"/>
      <c r="BF21" s="26">
        <v>8.3333333333333301E-2</v>
      </c>
      <c r="BJ21" s="1" t="str">
        <f>AZ21</f>
        <v>A68110</v>
      </c>
    </row>
    <row r="22" spans="1:62" ht="15.95" customHeight="1">
      <c r="A22" s="17"/>
      <c r="B22" s="605"/>
      <c r="C22" s="606"/>
      <c r="D22" s="608"/>
      <c r="E22" s="295"/>
      <c r="F22" s="295"/>
      <c r="G22" s="295"/>
      <c r="H22" s="296"/>
      <c r="I22" s="572"/>
      <c r="J22" s="573"/>
      <c r="K22" s="573"/>
      <c r="L22" s="573"/>
      <c r="M22" s="574"/>
      <c r="N22" s="134" t="s">
        <v>11</v>
      </c>
      <c r="O22" s="64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5"/>
      <c r="AT22" s="138">
        <f t="shared" si="0"/>
        <v>0</v>
      </c>
      <c r="AU22" s="133"/>
      <c r="AV22" s="6"/>
      <c r="AW22" s="6"/>
      <c r="AY22" s="33" t="s">
        <v>261</v>
      </c>
      <c r="AZ22" s="50" t="s">
        <v>262</v>
      </c>
      <c r="BA22" s="51">
        <v>240</v>
      </c>
      <c r="BB22" s="28"/>
      <c r="BF22" s="26">
        <v>9.375E-2</v>
      </c>
      <c r="BJ22" s="1" t="str">
        <f t="shared" ref="BJ22:BJ46" si="1">AZ22</f>
        <v>A66109</v>
      </c>
    </row>
    <row r="23" spans="1:62" ht="15.95" customHeight="1">
      <c r="A23" s="605"/>
      <c r="B23" s="606"/>
      <c r="C23" s="16" t="s">
        <v>5</v>
      </c>
      <c r="D23" s="607"/>
      <c r="E23" s="293"/>
      <c r="F23" s="293"/>
      <c r="G23" s="293"/>
      <c r="H23" s="294"/>
      <c r="I23" s="569"/>
      <c r="J23" s="570"/>
      <c r="K23" s="570"/>
      <c r="L23" s="570"/>
      <c r="M23" s="571"/>
      <c r="N23" s="134" t="s">
        <v>169</v>
      </c>
      <c r="O23" s="135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7"/>
      <c r="AT23" s="138">
        <f t="shared" si="0"/>
        <v>0</v>
      </c>
      <c r="AU23" s="139"/>
      <c r="AV23" s="6"/>
      <c r="AW23" s="6"/>
      <c r="AY23" s="33" t="s">
        <v>263</v>
      </c>
      <c r="AZ23" s="50" t="s">
        <v>264</v>
      </c>
      <c r="BA23" s="51">
        <v>-376</v>
      </c>
      <c r="BB23" s="28"/>
      <c r="BF23" s="26">
        <v>0.104166666666667</v>
      </c>
      <c r="BJ23" s="1" t="str">
        <f t="shared" si="1"/>
        <v>A66105</v>
      </c>
    </row>
    <row r="24" spans="1:62" ht="15.95" customHeight="1">
      <c r="A24" s="17"/>
      <c r="B24" s="605"/>
      <c r="C24" s="606"/>
      <c r="D24" s="608"/>
      <c r="E24" s="295"/>
      <c r="F24" s="295"/>
      <c r="G24" s="295"/>
      <c r="H24" s="296"/>
      <c r="I24" s="572"/>
      <c r="J24" s="573"/>
      <c r="K24" s="573"/>
      <c r="L24" s="573"/>
      <c r="M24" s="574"/>
      <c r="N24" s="134" t="s">
        <v>11</v>
      </c>
      <c r="O24" s="64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5"/>
      <c r="AT24" s="138">
        <f t="shared" si="0"/>
        <v>0</v>
      </c>
      <c r="AU24" s="133"/>
      <c r="AV24" s="6"/>
      <c r="AW24" s="6"/>
      <c r="AY24" s="33" t="s">
        <v>265</v>
      </c>
      <c r="AZ24" s="50" t="s">
        <v>266</v>
      </c>
      <c r="BA24" s="51">
        <v>-752</v>
      </c>
      <c r="BB24" s="28"/>
      <c r="BF24" s="26">
        <v>0.114583333333333</v>
      </c>
      <c r="BJ24" s="1" t="str">
        <f t="shared" si="1"/>
        <v>A66106</v>
      </c>
    </row>
    <row r="25" spans="1:62" ht="15.95" customHeight="1">
      <c r="A25" s="605"/>
      <c r="B25" s="606"/>
      <c r="C25" s="16" t="s">
        <v>5</v>
      </c>
      <c r="D25" s="607"/>
      <c r="E25" s="293"/>
      <c r="F25" s="293"/>
      <c r="G25" s="293"/>
      <c r="H25" s="294"/>
      <c r="I25" s="569"/>
      <c r="J25" s="570"/>
      <c r="K25" s="570"/>
      <c r="L25" s="570"/>
      <c r="M25" s="571"/>
      <c r="N25" s="134" t="s">
        <v>169</v>
      </c>
      <c r="O25" s="135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136"/>
      <c r="AO25" s="136"/>
      <c r="AP25" s="136"/>
      <c r="AQ25" s="136"/>
      <c r="AR25" s="136"/>
      <c r="AS25" s="137"/>
      <c r="AT25" s="138">
        <f t="shared" si="0"/>
        <v>0</v>
      </c>
      <c r="AU25" s="139"/>
      <c r="AV25" s="6"/>
      <c r="AW25" s="6"/>
      <c r="AY25" s="33" t="s">
        <v>267</v>
      </c>
      <c r="AZ25" s="50" t="s">
        <v>268</v>
      </c>
      <c r="BA25" s="51">
        <v>100</v>
      </c>
      <c r="BB25" s="28"/>
      <c r="BF25" s="26">
        <v>0.125</v>
      </c>
      <c r="BJ25" s="1" t="str">
        <f t="shared" si="1"/>
        <v>A65010</v>
      </c>
    </row>
    <row r="26" spans="1:62" ht="15.95" customHeight="1">
      <c r="A26" s="17"/>
      <c r="B26" s="605"/>
      <c r="C26" s="606"/>
      <c r="D26" s="608"/>
      <c r="E26" s="295"/>
      <c r="F26" s="295"/>
      <c r="G26" s="295"/>
      <c r="H26" s="296"/>
      <c r="I26" s="572"/>
      <c r="J26" s="573"/>
      <c r="K26" s="573"/>
      <c r="L26" s="573"/>
      <c r="M26" s="574"/>
      <c r="N26" s="134" t="s">
        <v>11</v>
      </c>
      <c r="O26" s="64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5"/>
      <c r="AT26" s="138">
        <f t="shared" si="0"/>
        <v>0</v>
      </c>
      <c r="AU26" s="133"/>
      <c r="AV26" s="6"/>
      <c r="AW26" s="6"/>
      <c r="AY26" s="33" t="s">
        <v>269</v>
      </c>
      <c r="AZ26" s="50" t="s">
        <v>270</v>
      </c>
      <c r="BA26" s="51">
        <v>225</v>
      </c>
      <c r="BF26" s="26">
        <v>0.13541666666666699</v>
      </c>
      <c r="BJ26" s="1" t="str">
        <f t="shared" si="1"/>
        <v>A65002</v>
      </c>
    </row>
    <row r="27" spans="1:62" ht="15.95" customHeight="1">
      <c r="A27" s="275"/>
      <c r="B27" s="276"/>
      <c r="C27" s="16" t="s">
        <v>5</v>
      </c>
      <c r="D27" s="575"/>
      <c r="E27" s="575"/>
      <c r="F27" s="575"/>
      <c r="G27" s="575"/>
      <c r="H27" s="576"/>
      <c r="I27" s="410"/>
      <c r="J27" s="411"/>
      <c r="K27" s="411"/>
      <c r="L27" s="411"/>
      <c r="M27" s="412"/>
      <c r="N27" s="134" t="s">
        <v>169</v>
      </c>
      <c r="O27" s="135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36"/>
      <c r="AO27" s="136"/>
      <c r="AP27" s="136"/>
      <c r="AQ27" s="136"/>
      <c r="AR27" s="136"/>
      <c r="AS27" s="137"/>
      <c r="AT27" s="138">
        <f t="shared" si="0"/>
        <v>0</v>
      </c>
      <c r="AU27" s="139"/>
      <c r="AV27" s="6"/>
      <c r="AW27" s="6"/>
      <c r="AY27" s="33" t="s">
        <v>271</v>
      </c>
      <c r="AZ27" s="50" t="s">
        <v>272</v>
      </c>
      <c r="BA27" s="51">
        <v>150</v>
      </c>
      <c r="BF27" s="26">
        <v>0.14583333333333301</v>
      </c>
      <c r="BJ27" s="1" t="str">
        <f t="shared" si="1"/>
        <v>A65003</v>
      </c>
    </row>
    <row r="28" spans="1:62" ht="15.95" customHeight="1">
      <c r="A28" s="17"/>
      <c r="B28" s="290"/>
      <c r="C28" s="291"/>
      <c r="D28" s="577"/>
      <c r="E28" s="577"/>
      <c r="F28" s="577"/>
      <c r="G28" s="577"/>
      <c r="H28" s="578"/>
      <c r="I28" s="413"/>
      <c r="J28" s="414"/>
      <c r="K28" s="414"/>
      <c r="L28" s="414"/>
      <c r="M28" s="415"/>
      <c r="N28" s="134" t="s">
        <v>11</v>
      </c>
      <c r="O28" s="64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5"/>
      <c r="AT28" s="138">
        <f t="shared" si="0"/>
        <v>0</v>
      </c>
      <c r="AU28" s="133"/>
      <c r="AV28" s="6"/>
      <c r="AW28" s="6"/>
      <c r="AY28" s="33" t="s">
        <v>273</v>
      </c>
      <c r="AZ28" s="50" t="s">
        <v>274</v>
      </c>
      <c r="BA28" s="51">
        <v>150</v>
      </c>
      <c r="BF28" s="26">
        <v>0.15625</v>
      </c>
      <c r="BJ28" s="1" t="str">
        <f t="shared" si="1"/>
        <v>A65004</v>
      </c>
    </row>
    <row r="29" spans="1:62" ht="15.95" customHeight="1">
      <c r="A29" s="119"/>
      <c r="B29" s="153"/>
      <c r="C29" s="154"/>
      <c r="D29" s="575"/>
      <c r="E29" s="575"/>
      <c r="F29" s="575"/>
      <c r="G29" s="575"/>
      <c r="H29" s="576"/>
      <c r="I29" s="410"/>
      <c r="J29" s="411"/>
      <c r="K29" s="411"/>
      <c r="L29" s="411"/>
      <c r="M29" s="412"/>
      <c r="N29" s="134" t="s">
        <v>169</v>
      </c>
      <c r="O29" s="135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  <c r="AN29" s="136"/>
      <c r="AO29" s="136"/>
      <c r="AP29" s="136"/>
      <c r="AQ29" s="136"/>
      <c r="AR29" s="136"/>
      <c r="AS29" s="137"/>
      <c r="AT29" s="138">
        <f t="shared" si="0"/>
        <v>0</v>
      </c>
      <c r="AU29" s="139"/>
      <c r="AV29" s="6"/>
      <c r="AW29" s="6"/>
      <c r="AY29" s="33" t="s">
        <v>275</v>
      </c>
      <c r="AZ29" s="50" t="s">
        <v>276</v>
      </c>
      <c r="BA29" s="51">
        <v>480</v>
      </c>
      <c r="BF29" s="26">
        <v>0.16666666666666699</v>
      </c>
      <c r="BJ29" s="1" t="str">
        <f t="shared" si="1"/>
        <v>A65006</v>
      </c>
    </row>
    <row r="30" spans="1:62" ht="15.95" customHeight="1">
      <c r="A30" s="119"/>
      <c r="B30" s="153"/>
      <c r="C30" s="154"/>
      <c r="D30" s="577"/>
      <c r="E30" s="577"/>
      <c r="F30" s="577"/>
      <c r="G30" s="577"/>
      <c r="H30" s="578"/>
      <c r="I30" s="413"/>
      <c r="J30" s="414"/>
      <c r="K30" s="414"/>
      <c r="L30" s="414"/>
      <c r="M30" s="415"/>
      <c r="N30" s="134" t="s">
        <v>11</v>
      </c>
      <c r="O30" s="122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4"/>
      <c r="AT30" s="138">
        <f t="shared" si="0"/>
        <v>0</v>
      </c>
      <c r="AU30" s="133"/>
      <c r="AV30" s="6"/>
      <c r="AW30" s="6"/>
      <c r="AY30" s="33" t="s">
        <v>277</v>
      </c>
      <c r="AZ30" s="50" t="s">
        <v>278</v>
      </c>
      <c r="BA30" s="51">
        <v>480</v>
      </c>
      <c r="BF30" s="26">
        <v>0.17708333333333301</v>
      </c>
      <c r="BJ30" s="1" t="str">
        <f t="shared" si="1"/>
        <v>A65007</v>
      </c>
    </row>
    <row r="31" spans="1:62" ht="15.95" customHeight="1">
      <c r="A31" s="275"/>
      <c r="B31" s="276"/>
      <c r="C31" s="16" t="s">
        <v>5</v>
      </c>
      <c r="D31" s="307"/>
      <c r="E31" s="307"/>
      <c r="F31" s="307"/>
      <c r="G31" s="307"/>
      <c r="H31" s="308"/>
      <c r="I31" s="595"/>
      <c r="J31" s="596"/>
      <c r="K31" s="596"/>
      <c r="L31" s="596"/>
      <c r="M31" s="597"/>
      <c r="N31" s="134" t="s">
        <v>169</v>
      </c>
      <c r="O31" s="135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 s="136"/>
      <c r="AL31" s="136"/>
      <c r="AM31" s="136"/>
      <c r="AN31" s="136"/>
      <c r="AO31" s="136"/>
      <c r="AP31" s="136"/>
      <c r="AQ31" s="136"/>
      <c r="AR31" s="136"/>
      <c r="AS31" s="137"/>
      <c r="AT31" s="138">
        <f t="shared" si="0"/>
        <v>0</v>
      </c>
      <c r="AU31" s="139"/>
      <c r="AV31" s="6"/>
      <c r="AW31" s="6"/>
      <c r="AY31" s="33" t="s">
        <v>279</v>
      </c>
      <c r="AZ31" s="50" t="s">
        <v>280</v>
      </c>
      <c r="BA31" s="51">
        <v>480</v>
      </c>
      <c r="BF31" s="26">
        <v>0.1875</v>
      </c>
      <c r="BJ31" s="1" t="str">
        <f t="shared" si="1"/>
        <v>A65008</v>
      </c>
    </row>
    <row r="32" spans="1:62" ht="15.95" customHeight="1">
      <c r="A32" s="17"/>
      <c r="B32" s="290"/>
      <c r="C32" s="291"/>
      <c r="D32" s="309"/>
      <c r="E32" s="309"/>
      <c r="F32" s="309"/>
      <c r="G32" s="309"/>
      <c r="H32" s="310"/>
      <c r="I32" s="598"/>
      <c r="J32" s="599"/>
      <c r="K32" s="599"/>
      <c r="L32" s="599"/>
      <c r="M32" s="600"/>
      <c r="N32" s="134" t="s">
        <v>11</v>
      </c>
      <c r="O32" s="64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5"/>
      <c r="AT32" s="138">
        <f t="shared" si="0"/>
        <v>0</v>
      </c>
      <c r="AU32" s="133"/>
      <c r="AV32" s="6"/>
      <c r="AW32" s="6"/>
      <c r="AY32" s="33" t="s">
        <v>281</v>
      </c>
      <c r="AZ32" s="50" t="s">
        <v>282</v>
      </c>
      <c r="BA32" s="51">
        <v>700</v>
      </c>
      <c r="BF32" s="26">
        <v>0.19791666666666699</v>
      </c>
      <c r="BJ32" s="1" t="str">
        <f t="shared" si="1"/>
        <v>A65009</v>
      </c>
    </row>
    <row r="33" spans="1:62" ht="15.95" customHeight="1">
      <c r="A33" s="275"/>
      <c r="B33" s="276"/>
      <c r="C33" s="16" t="s">
        <v>5</v>
      </c>
      <c r="D33" s="312"/>
      <c r="E33" s="312"/>
      <c r="F33" s="312"/>
      <c r="G33" s="312"/>
      <c r="H33" s="313"/>
      <c r="I33" s="390"/>
      <c r="J33" s="391"/>
      <c r="K33" s="391"/>
      <c r="L33" s="391"/>
      <c r="M33" s="392"/>
      <c r="N33" s="134" t="s">
        <v>169</v>
      </c>
      <c r="O33" s="135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7"/>
      <c r="AT33" s="138">
        <f t="shared" si="0"/>
        <v>0</v>
      </c>
      <c r="AU33" s="139"/>
      <c r="AV33" s="6"/>
      <c r="AW33" s="6"/>
      <c r="AY33" s="33" t="s">
        <v>283</v>
      </c>
      <c r="AZ33" s="50" t="s">
        <v>284</v>
      </c>
      <c r="BA33" s="51">
        <v>120</v>
      </c>
      <c r="BF33" s="26">
        <v>0.20833333333333301</v>
      </c>
      <c r="BJ33" s="1" t="str">
        <f t="shared" si="1"/>
        <v>A65005</v>
      </c>
    </row>
    <row r="34" spans="1:62" ht="15.95" customHeight="1" thickBot="1">
      <c r="A34" s="18"/>
      <c r="B34" s="567"/>
      <c r="C34" s="568"/>
      <c r="D34" s="565"/>
      <c r="E34" s="565"/>
      <c r="F34" s="565"/>
      <c r="G34" s="565"/>
      <c r="H34" s="566"/>
      <c r="I34" s="601"/>
      <c r="J34" s="602"/>
      <c r="K34" s="602"/>
      <c r="L34" s="602"/>
      <c r="M34" s="603"/>
      <c r="N34" s="140" t="s">
        <v>11</v>
      </c>
      <c r="O34" s="122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4"/>
      <c r="AT34" s="132">
        <f>SUM(O34:AS34)</f>
        <v>0</v>
      </c>
      <c r="AU34" s="143"/>
      <c r="AV34" s="6"/>
      <c r="AW34" s="6"/>
      <c r="AY34" s="33" t="s">
        <v>285</v>
      </c>
      <c r="AZ34" s="50" t="s">
        <v>286</v>
      </c>
      <c r="BA34" s="51">
        <v>72</v>
      </c>
      <c r="BC34" s="24" t="s">
        <v>44</v>
      </c>
      <c r="BD34" s="36">
        <f>SUM(IF(ISERROR(SUM(U41:W46,U47:W49)),0,SUM(U41:W46,U47:W49)))</f>
        <v>0</v>
      </c>
      <c r="BF34" s="26">
        <v>0.21875</v>
      </c>
      <c r="BJ34" s="1" t="str">
        <f t="shared" si="1"/>
        <v>A66107</v>
      </c>
    </row>
    <row r="35" spans="1:62" ht="15.95" customHeight="1">
      <c r="A35" s="275"/>
      <c r="B35" s="276"/>
      <c r="C35" s="16" t="s">
        <v>5</v>
      </c>
      <c r="D35" s="312"/>
      <c r="E35" s="312"/>
      <c r="F35" s="312"/>
      <c r="G35" s="312"/>
      <c r="H35" s="313"/>
      <c r="I35" s="390"/>
      <c r="J35" s="391"/>
      <c r="K35" s="391"/>
      <c r="L35" s="391"/>
      <c r="M35" s="392"/>
      <c r="N35" s="134" t="s">
        <v>169</v>
      </c>
      <c r="O35" s="135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7"/>
      <c r="AT35" s="138">
        <f t="shared" ref="AT35" si="2">SUM(O35:AS35)</f>
        <v>0</v>
      </c>
      <c r="AU35" s="139"/>
      <c r="AV35" s="6"/>
      <c r="AW35" s="6"/>
      <c r="AX35"/>
      <c r="AY35" s="33" t="s">
        <v>287</v>
      </c>
      <c r="AZ35" s="50" t="s">
        <v>288</v>
      </c>
      <c r="BA35" s="51">
        <v>144</v>
      </c>
      <c r="BF35" s="26">
        <v>0.22916666666666699</v>
      </c>
      <c r="BJ35" s="1" t="str">
        <f t="shared" si="1"/>
        <v>A66108</v>
      </c>
    </row>
    <row r="36" spans="1:62" ht="15.95" customHeight="1" thickBot="1">
      <c r="A36" s="18"/>
      <c r="B36" s="320"/>
      <c r="C36" s="321"/>
      <c r="D36" s="314"/>
      <c r="E36" s="314"/>
      <c r="F36" s="314"/>
      <c r="G36" s="314"/>
      <c r="H36" s="315"/>
      <c r="I36" s="393"/>
      <c r="J36" s="394"/>
      <c r="K36" s="394"/>
      <c r="L36" s="394"/>
      <c r="M36" s="395"/>
      <c r="N36" s="177" t="s">
        <v>11</v>
      </c>
      <c r="O36" s="166"/>
      <c r="P36" s="167"/>
      <c r="Q36" s="167"/>
      <c r="R36" s="167"/>
      <c r="S36" s="167"/>
      <c r="T36" s="167"/>
      <c r="U36" s="167"/>
      <c r="V36" s="167"/>
      <c r="W36" s="167"/>
      <c r="X36" s="167"/>
      <c r="Y36" s="167"/>
      <c r="Z36" s="167"/>
      <c r="AA36" s="167"/>
      <c r="AB36" s="167"/>
      <c r="AC36" s="167"/>
      <c r="AD36" s="167"/>
      <c r="AE36" s="167"/>
      <c r="AF36" s="167"/>
      <c r="AG36" s="167"/>
      <c r="AH36" s="167"/>
      <c r="AI36" s="167"/>
      <c r="AJ36" s="167"/>
      <c r="AK36" s="167"/>
      <c r="AL36" s="167"/>
      <c r="AM36" s="167"/>
      <c r="AN36" s="167"/>
      <c r="AO36" s="167"/>
      <c r="AP36" s="167"/>
      <c r="AQ36" s="167"/>
      <c r="AR36" s="167"/>
      <c r="AS36" s="178"/>
      <c r="AT36" s="179">
        <f>SUM(O36:AS36)</f>
        <v>0</v>
      </c>
      <c r="AU36" s="180"/>
      <c r="AV36" s="6"/>
      <c r="AW36" s="6"/>
      <c r="AX36"/>
      <c r="AY36" s="33" t="s">
        <v>289</v>
      </c>
      <c r="AZ36" s="50" t="s">
        <v>290</v>
      </c>
      <c r="BA36" s="51">
        <v>48</v>
      </c>
      <c r="BF36" s="26">
        <v>0.23958333333333301</v>
      </c>
      <c r="BJ36" s="1" t="str">
        <f t="shared" si="1"/>
        <v>A66101</v>
      </c>
    </row>
    <row r="37" spans="1:62">
      <c r="A37"/>
      <c r="B37" s="70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/>
      <c r="AW37"/>
      <c r="AX37"/>
      <c r="AY37" s="33" t="s">
        <v>291</v>
      </c>
      <c r="AZ37" s="50" t="s">
        <v>292</v>
      </c>
      <c r="BA37" s="51">
        <v>96</v>
      </c>
      <c r="BF37" s="26">
        <v>0.25</v>
      </c>
      <c r="BJ37" s="1" t="str">
        <f t="shared" si="1"/>
        <v>A66102</v>
      </c>
    </row>
    <row r="38" spans="1:62" ht="15.95" customHeight="1">
      <c r="A38"/>
      <c r="B38" s="431" t="s">
        <v>113</v>
      </c>
      <c r="C38" s="432"/>
      <c r="D38" s="432"/>
      <c r="E38" s="432"/>
      <c r="F38" s="432"/>
      <c r="G38" s="432"/>
      <c r="H38" s="432"/>
      <c r="I38" s="432"/>
      <c r="J38" s="432"/>
      <c r="K38" s="432"/>
      <c r="L38" s="432"/>
      <c r="M38" s="432"/>
      <c r="N38" s="432"/>
      <c r="O38" s="432"/>
      <c r="P38" s="432"/>
      <c r="Q38" s="432"/>
      <c r="R38" s="432"/>
      <c r="S38" s="432"/>
      <c r="T38" s="432"/>
      <c r="U38" s="432"/>
      <c r="V38" s="432"/>
      <c r="W38" s="432"/>
      <c r="X38" s="432"/>
      <c r="Y38" s="432"/>
      <c r="Z38" s="432"/>
      <c r="AA38" s="432"/>
      <c r="AB38" s="432"/>
      <c r="AC38" s="432"/>
      <c r="AD38" s="432"/>
      <c r="AE38" s="432"/>
      <c r="AF38" s="432"/>
      <c r="AG38" s="432"/>
      <c r="AH38" s="432"/>
      <c r="AI38" s="432"/>
      <c r="AJ38" s="432"/>
      <c r="AK38" s="432"/>
      <c r="AL38" s="432"/>
      <c r="AM38" s="432"/>
      <c r="AN38" s="432"/>
      <c r="AO38" s="432"/>
      <c r="AP38" s="432"/>
      <c r="AQ38" s="432"/>
      <c r="AR38" s="432"/>
      <c r="AS38" s="432"/>
      <c r="AT38" s="432"/>
      <c r="AU38" s="432"/>
      <c r="AV38"/>
      <c r="AW38"/>
      <c r="AX38"/>
      <c r="AY38" s="33" t="s">
        <v>293</v>
      </c>
      <c r="AZ38" s="50" t="s">
        <v>294</v>
      </c>
      <c r="BA38" s="51">
        <v>24</v>
      </c>
      <c r="BF38" s="26">
        <v>0.26041666666666702</v>
      </c>
      <c r="BJ38" s="1" t="str">
        <f t="shared" si="1"/>
        <v>A66103</v>
      </c>
    </row>
    <row r="39" spans="1:62" ht="15.95" customHeight="1">
      <c r="A39" s="72" t="s">
        <v>114</v>
      </c>
      <c r="B39"/>
      <c r="C39"/>
      <c r="D39"/>
      <c r="E39" s="73"/>
      <c r="F39" s="73"/>
      <c r="G39" s="73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 s="33" t="s">
        <v>295</v>
      </c>
      <c r="AZ39" s="50" t="s">
        <v>296</v>
      </c>
      <c r="BA39" s="51">
        <v>48</v>
      </c>
      <c r="BF39" s="26">
        <v>0.27083333333333298</v>
      </c>
      <c r="BJ39" s="1" t="str">
        <f t="shared" si="1"/>
        <v>A66104</v>
      </c>
    </row>
    <row r="40" spans="1:62" ht="25.5" customHeight="1">
      <c r="A40" s="74" t="s">
        <v>168</v>
      </c>
      <c r="B40" s="416" t="s">
        <v>116</v>
      </c>
      <c r="C40" s="448"/>
      <c r="D40" s="448"/>
      <c r="E40" s="449"/>
      <c r="F40" s="416" t="s">
        <v>117</v>
      </c>
      <c r="G40" s="417"/>
      <c r="H40" s="417"/>
      <c r="I40" s="417"/>
      <c r="J40" s="417"/>
      <c r="K40" s="418"/>
      <c r="L40" s="586" t="s">
        <v>118</v>
      </c>
      <c r="M40" s="448"/>
      <c r="N40" s="449"/>
      <c r="O40" s="416" t="s">
        <v>119</v>
      </c>
      <c r="P40" s="590"/>
      <c r="Q40" s="591" t="s">
        <v>120</v>
      </c>
      <c r="R40" s="592"/>
      <c r="S40" s="592"/>
      <c r="T40" s="76" t="s">
        <v>121</v>
      </c>
      <c r="U40" s="591" t="s">
        <v>122</v>
      </c>
      <c r="V40" s="591"/>
      <c r="W40" s="591"/>
      <c r="X40" s="593" t="s">
        <v>123</v>
      </c>
      <c r="Y40" s="594"/>
      <c r="Z40" s="594"/>
      <c r="AA40" s="593" t="s">
        <v>124</v>
      </c>
      <c r="AB40" s="593"/>
      <c r="AC40" s="593"/>
      <c r="AD40" s="593" t="s">
        <v>125</v>
      </c>
      <c r="AE40" s="593"/>
      <c r="AF40" s="593"/>
      <c r="AG40" s="593" t="s">
        <v>126</v>
      </c>
      <c r="AH40" s="593"/>
      <c r="AI40" s="593"/>
      <c r="AJ40" s="586" t="s">
        <v>127</v>
      </c>
      <c r="AK40" s="418"/>
      <c r="AL40" s="593" t="s">
        <v>128</v>
      </c>
      <c r="AM40" s="604"/>
      <c r="AN40" s="604"/>
      <c r="AO40" s="77" t="s">
        <v>129</v>
      </c>
      <c r="AP40" s="75" t="s">
        <v>130</v>
      </c>
      <c r="AQ40" s="78"/>
      <c r="AR40" s="75"/>
      <c r="AS40" s="593" t="s">
        <v>161</v>
      </c>
      <c r="AT40" s="593"/>
      <c r="AU40" s="593"/>
      <c r="AV40" s="419" t="s">
        <v>162</v>
      </c>
      <c r="AW40" s="421"/>
      <c r="AX40"/>
      <c r="AY40" s="33" t="s">
        <v>297</v>
      </c>
      <c r="AZ40" s="50" t="s">
        <v>298</v>
      </c>
      <c r="BA40" s="51">
        <v>200</v>
      </c>
      <c r="BF40" s="26">
        <v>0.28125</v>
      </c>
    </row>
    <row r="41" spans="1:62" ht="15.95" customHeight="1">
      <c r="A41" s="79"/>
      <c r="B41" s="530"/>
      <c r="C41" s="531"/>
      <c r="D41" s="531"/>
      <c r="E41" s="532"/>
      <c r="F41" s="541"/>
      <c r="G41" s="542"/>
      <c r="H41" s="542"/>
      <c r="I41" s="542"/>
      <c r="J41" s="542"/>
      <c r="K41" s="543"/>
      <c r="L41" s="544"/>
      <c r="M41" s="545"/>
      <c r="N41" s="546"/>
      <c r="O41" s="547"/>
      <c r="P41" s="548"/>
      <c r="Q41" s="80">
        <v>100</v>
      </c>
      <c r="R41" s="471"/>
      <c r="S41" s="473"/>
      <c r="T41" s="81"/>
      <c r="U41" s="549"/>
      <c r="V41" s="550"/>
      <c r="W41" s="551"/>
      <c r="X41" s="471"/>
      <c r="Y41" s="472"/>
      <c r="Z41" s="473"/>
      <c r="AA41" s="471"/>
      <c r="AB41" s="472"/>
      <c r="AC41" s="473"/>
      <c r="AD41" s="471"/>
      <c r="AE41" s="472"/>
      <c r="AF41" s="473"/>
      <c r="AG41" s="474">
        <f>U41</f>
        <v>0</v>
      </c>
      <c r="AH41" s="475"/>
      <c r="AI41" s="476"/>
      <c r="AJ41" s="525">
        <v>10</v>
      </c>
      <c r="AK41" s="526"/>
      <c r="AL41" s="396">
        <f>IF(ISERROR(AG41*AJ41),0,AG41*AJ41)</f>
        <v>0</v>
      </c>
      <c r="AM41" s="397"/>
      <c r="AN41" s="398"/>
      <c r="AO41" s="82">
        <f>AQ10</f>
        <v>90</v>
      </c>
      <c r="AP41" s="396">
        <f>AL41*0.9</f>
        <v>0</v>
      </c>
      <c r="AQ41" s="397"/>
      <c r="AR41" s="398"/>
      <c r="AS41" s="396">
        <f>AL41-AP41</f>
        <v>0</v>
      </c>
      <c r="AT41" s="397"/>
      <c r="AU41" s="398"/>
      <c r="AV41" s="496"/>
      <c r="AW41" s="497"/>
      <c r="AX41"/>
      <c r="AY41" s="33" t="s">
        <v>299</v>
      </c>
      <c r="AZ41" s="50" t="s">
        <v>300</v>
      </c>
      <c r="BA41" s="51">
        <v>100</v>
      </c>
      <c r="BF41" s="26">
        <v>0.29166666666666702</v>
      </c>
      <c r="BJ41" s="1" t="str">
        <f t="shared" si="1"/>
        <v>A64003</v>
      </c>
    </row>
    <row r="42" spans="1:62" ht="15.95" customHeight="1">
      <c r="A42" s="79"/>
      <c r="B42" s="530"/>
      <c r="C42" s="531"/>
      <c r="D42" s="531"/>
      <c r="E42" s="532"/>
      <c r="F42" s="541"/>
      <c r="G42" s="542"/>
      <c r="H42" s="542"/>
      <c r="I42" s="542"/>
      <c r="J42" s="542"/>
      <c r="K42" s="543"/>
      <c r="L42" s="544"/>
      <c r="M42" s="545"/>
      <c r="N42" s="546"/>
      <c r="O42" s="547"/>
      <c r="P42" s="548"/>
      <c r="Q42" s="80">
        <v>100</v>
      </c>
      <c r="R42" s="471"/>
      <c r="S42" s="473"/>
      <c r="T42" s="81"/>
      <c r="U42" s="549"/>
      <c r="V42" s="550"/>
      <c r="W42" s="551"/>
      <c r="X42" s="471"/>
      <c r="Y42" s="472"/>
      <c r="Z42" s="473"/>
      <c r="AA42" s="471"/>
      <c r="AB42" s="472"/>
      <c r="AC42" s="473"/>
      <c r="AD42" s="471"/>
      <c r="AE42" s="472"/>
      <c r="AF42" s="473"/>
      <c r="AG42" s="474">
        <f t="shared" ref="AG42:AG53" si="3">U42</f>
        <v>0</v>
      </c>
      <c r="AH42" s="475"/>
      <c r="AI42" s="476"/>
      <c r="AJ42" s="525">
        <v>10</v>
      </c>
      <c r="AK42" s="526"/>
      <c r="AL42" s="396">
        <f t="shared" ref="AL42:AL49" si="4">IF(ISERROR(AG42*AJ42),0,AG42*AJ42)</f>
        <v>0</v>
      </c>
      <c r="AM42" s="397"/>
      <c r="AN42" s="398"/>
      <c r="AO42" s="82">
        <f>AQ10</f>
        <v>90</v>
      </c>
      <c r="AP42" s="396">
        <f>AL42*0.9</f>
        <v>0</v>
      </c>
      <c r="AQ42" s="397"/>
      <c r="AR42" s="398"/>
      <c r="AS42" s="396">
        <f>AL42-AP42</f>
        <v>0</v>
      </c>
      <c r="AT42" s="397"/>
      <c r="AU42" s="398"/>
      <c r="AV42" s="496"/>
      <c r="AW42" s="497"/>
      <c r="AX42" s="110"/>
      <c r="AY42" s="37"/>
      <c r="AZ42" s="38"/>
      <c r="BA42" s="52"/>
      <c r="BF42" s="26">
        <v>0.30208333333333298</v>
      </c>
    </row>
    <row r="43" spans="1:62" ht="21.75" customHeight="1">
      <c r="A43" s="79"/>
      <c r="B43" s="530"/>
      <c r="C43" s="531"/>
      <c r="D43" s="531"/>
      <c r="E43" s="532"/>
      <c r="F43" s="541"/>
      <c r="G43" s="542"/>
      <c r="H43" s="542"/>
      <c r="I43" s="542"/>
      <c r="J43" s="542"/>
      <c r="K43" s="543"/>
      <c r="L43" s="544"/>
      <c r="M43" s="545"/>
      <c r="N43" s="546"/>
      <c r="O43" s="547"/>
      <c r="P43" s="548"/>
      <c r="Q43" s="80">
        <v>100</v>
      </c>
      <c r="R43" s="471"/>
      <c r="S43" s="473"/>
      <c r="T43" s="81"/>
      <c r="U43" s="549"/>
      <c r="V43" s="550"/>
      <c r="W43" s="551"/>
      <c r="X43" s="471"/>
      <c r="Y43" s="472"/>
      <c r="Z43" s="473"/>
      <c r="AA43" s="471"/>
      <c r="AB43" s="472"/>
      <c r="AC43" s="473"/>
      <c r="AD43" s="471"/>
      <c r="AE43" s="472"/>
      <c r="AF43" s="473"/>
      <c r="AG43" s="474">
        <f t="shared" si="3"/>
        <v>0</v>
      </c>
      <c r="AH43" s="475"/>
      <c r="AI43" s="476"/>
      <c r="AJ43" s="525">
        <v>10</v>
      </c>
      <c r="AK43" s="526"/>
      <c r="AL43" s="396">
        <f t="shared" si="4"/>
        <v>0</v>
      </c>
      <c r="AM43" s="397"/>
      <c r="AN43" s="398"/>
      <c r="AO43" s="82">
        <f>AQ10</f>
        <v>90</v>
      </c>
      <c r="AP43" s="396">
        <f>AL43*0.9</f>
        <v>0</v>
      </c>
      <c r="AQ43" s="397"/>
      <c r="AR43" s="398"/>
      <c r="AS43" s="396">
        <f>AL43-AP43</f>
        <v>0</v>
      </c>
      <c r="AT43" s="397"/>
      <c r="AU43" s="398"/>
      <c r="AV43" s="496"/>
      <c r="AW43" s="497"/>
      <c r="AX43" s="83"/>
      <c r="AY43" s="37" t="s">
        <v>301</v>
      </c>
      <c r="AZ43" s="38" t="s">
        <v>302</v>
      </c>
      <c r="BA43" s="52">
        <v>5</v>
      </c>
      <c r="BF43" s="26">
        <v>0.3125</v>
      </c>
      <c r="BJ43" s="1" t="str">
        <f t="shared" si="1"/>
        <v>A66201</v>
      </c>
    </row>
    <row r="44" spans="1:62" ht="15.95" customHeight="1">
      <c r="A44" s="117"/>
      <c r="B44" s="530"/>
      <c r="C44" s="531"/>
      <c r="D44" s="531"/>
      <c r="E44" s="532"/>
      <c r="F44" s="533"/>
      <c r="G44" s="534"/>
      <c r="H44" s="534"/>
      <c r="I44" s="534"/>
      <c r="J44" s="534"/>
      <c r="K44" s="535"/>
      <c r="L44" s="536"/>
      <c r="M44" s="537"/>
      <c r="N44" s="538"/>
      <c r="O44" s="539"/>
      <c r="P44" s="540"/>
      <c r="Q44" s="80">
        <v>100</v>
      </c>
      <c r="R44" s="471"/>
      <c r="S44" s="473"/>
      <c r="T44" s="118"/>
      <c r="U44" s="527"/>
      <c r="V44" s="528"/>
      <c r="W44" s="529"/>
      <c r="X44" s="471"/>
      <c r="Y44" s="472"/>
      <c r="Z44" s="473"/>
      <c r="AA44" s="471"/>
      <c r="AB44" s="472"/>
      <c r="AC44" s="473"/>
      <c r="AD44" s="471"/>
      <c r="AE44" s="472"/>
      <c r="AF44" s="473"/>
      <c r="AG44" s="474">
        <f t="shared" si="3"/>
        <v>0</v>
      </c>
      <c r="AH44" s="475"/>
      <c r="AI44" s="476"/>
      <c r="AJ44" s="525">
        <v>10</v>
      </c>
      <c r="AK44" s="526"/>
      <c r="AL44" s="396">
        <f>IF(ISERROR(AG44*AJ44),0,AG44*AJ44)</f>
        <v>0</v>
      </c>
      <c r="AM44" s="397"/>
      <c r="AN44" s="398"/>
      <c r="AO44" s="82">
        <f>AQ10</f>
        <v>90</v>
      </c>
      <c r="AP44" s="396">
        <f t="shared" ref="AP44:AP49" si="5">AL44*0.9</f>
        <v>0</v>
      </c>
      <c r="AQ44" s="397"/>
      <c r="AR44" s="398"/>
      <c r="AS44" s="396">
        <f t="shared" ref="AS44:AS49" si="6">AL44-AP44</f>
        <v>0</v>
      </c>
      <c r="AT44" s="397"/>
      <c r="AU44" s="398"/>
      <c r="AV44" s="496"/>
      <c r="AW44" s="497"/>
      <c r="AX44" s="83"/>
      <c r="AY44" s="35"/>
      <c r="AZ44" s="39"/>
      <c r="BA44" s="53"/>
      <c r="BF44" s="26">
        <v>0.32291666666666702</v>
      </c>
      <c r="BJ44" s="1">
        <f t="shared" si="1"/>
        <v>0</v>
      </c>
    </row>
    <row r="45" spans="1:62" ht="15.95" customHeight="1">
      <c r="A45" s="117"/>
      <c r="B45" s="530"/>
      <c r="C45" s="531"/>
      <c r="D45" s="531"/>
      <c r="E45" s="532"/>
      <c r="F45" s="533"/>
      <c r="G45" s="534"/>
      <c r="H45" s="534"/>
      <c r="I45" s="534"/>
      <c r="J45" s="534"/>
      <c r="K45" s="535"/>
      <c r="L45" s="536"/>
      <c r="M45" s="537"/>
      <c r="N45" s="538"/>
      <c r="O45" s="539"/>
      <c r="P45" s="540"/>
      <c r="Q45" s="80">
        <v>100</v>
      </c>
      <c r="R45" s="471"/>
      <c r="S45" s="473"/>
      <c r="T45" s="118"/>
      <c r="U45" s="527"/>
      <c r="V45" s="528"/>
      <c r="W45" s="529"/>
      <c r="X45" s="471"/>
      <c r="Y45" s="472"/>
      <c r="Z45" s="473"/>
      <c r="AA45" s="471"/>
      <c r="AB45" s="472"/>
      <c r="AC45" s="473"/>
      <c r="AD45" s="471"/>
      <c r="AE45" s="472"/>
      <c r="AF45" s="473"/>
      <c r="AG45" s="474">
        <f t="shared" si="3"/>
        <v>0</v>
      </c>
      <c r="AH45" s="475"/>
      <c r="AI45" s="476"/>
      <c r="AJ45" s="525">
        <v>10</v>
      </c>
      <c r="AK45" s="526"/>
      <c r="AL45" s="396">
        <f t="shared" si="4"/>
        <v>0</v>
      </c>
      <c r="AM45" s="397"/>
      <c r="AN45" s="398"/>
      <c r="AO45" s="82">
        <f>AQ10</f>
        <v>90</v>
      </c>
      <c r="AP45" s="396">
        <f t="shared" si="5"/>
        <v>0</v>
      </c>
      <c r="AQ45" s="397"/>
      <c r="AR45" s="398"/>
      <c r="AS45" s="396">
        <f t="shared" si="6"/>
        <v>0</v>
      </c>
      <c r="AT45" s="397"/>
      <c r="AU45" s="398"/>
      <c r="AV45" s="496"/>
      <c r="AW45" s="497"/>
      <c r="AX45" s="83"/>
      <c r="AY45" s="35" t="s">
        <v>228</v>
      </c>
      <c r="AZ45" s="39" t="s">
        <v>236</v>
      </c>
      <c r="BA45" s="54">
        <f>ROUND(BD34*59/1000,0)</f>
        <v>0</v>
      </c>
      <c r="BF45" s="26">
        <v>0.33333333333333298</v>
      </c>
      <c r="BJ45" s="1" t="str">
        <f t="shared" si="1"/>
        <v>A66100</v>
      </c>
    </row>
    <row r="46" spans="1:62" ht="15.95" customHeight="1">
      <c r="A46" s="117"/>
      <c r="B46" s="530"/>
      <c r="C46" s="531"/>
      <c r="D46" s="531"/>
      <c r="E46" s="532"/>
      <c r="F46" s="533"/>
      <c r="G46" s="534"/>
      <c r="H46" s="534"/>
      <c r="I46" s="534"/>
      <c r="J46" s="534"/>
      <c r="K46" s="535"/>
      <c r="L46" s="536"/>
      <c r="M46" s="537"/>
      <c r="N46" s="538"/>
      <c r="O46" s="539"/>
      <c r="P46" s="540"/>
      <c r="Q46" s="80">
        <v>100</v>
      </c>
      <c r="R46" s="471"/>
      <c r="S46" s="473"/>
      <c r="T46" s="118"/>
      <c r="U46" s="527"/>
      <c r="V46" s="528"/>
      <c r="W46" s="529"/>
      <c r="X46" s="471"/>
      <c r="Y46" s="472"/>
      <c r="Z46" s="473"/>
      <c r="AA46" s="471"/>
      <c r="AB46" s="472"/>
      <c r="AC46" s="473"/>
      <c r="AD46" s="471"/>
      <c r="AE46" s="472"/>
      <c r="AF46" s="473"/>
      <c r="AG46" s="474">
        <f>U46</f>
        <v>0</v>
      </c>
      <c r="AH46" s="475"/>
      <c r="AI46" s="476"/>
      <c r="AJ46" s="525">
        <v>10</v>
      </c>
      <c r="AK46" s="526"/>
      <c r="AL46" s="396">
        <f t="shared" si="4"/>
        <v>0</v>
      </c>
      <c r="AM46" s="397"/>
      <c r="AN46" s="398"/>
      <c r="AO46" s="82">
        <f>AQ10</f>
        <v>90</v>
      </c>
      <c r="AP46" s="396">
        <f t="shared" si="5"/>
        <v>0</v>
      </c>
      <c r="AQ46" s="397"/>
      <c r="AR46" s="398"/>
      <c r="AS46" s="396">
        <f t="shared" si="6"/>
        <v>0</v>
      </c>
      <c r="AT46" s="397"/>
      <c r="AU46" s="398"/>
      <c r="AV46" s="496"/>
      <c r="AW46" s="497"/>
      <c r="AX46" s="83"/>
      <c r="AY46" s="35" t="s">
        <v>237</v>
      </c>
      <c r="AZ46" s="39" t="s">
        <v>238</v>
      </c>
      <c r="BA46" s="54">
        <f>ROUND(BD34*43/1000,0)</f>
        <v>0</v>
      </c>
      <c r="BF46" s="26">
        <v>0.34375</v>
      </c>
      <c r="BJ46" s="1" t="str">
        <f t="shared" si="1"/>
        <v>A66110</v>
      </c>
    </row>
    <row r="47" spans="1:62" ht="15.95" customHeight="1">
      <c r="A47" s="125"/>
      <c r="B47" s="519"/>
      <c r="C47" s="520"/>
      <c r="D47" s="520"/>
      <c r="E47" s="521"/>
      <c r="F47" s="374"/>
      <c r="G47" s="375"/>
      <c r="H47" s="375"/>
      <c r="I47" s="375"/>
      <c r="J47" s="375"/>
      <c r="K47" s="376"/>
      <c r="L47" s="377"/>
      <c r="M47" s="378"/>
      <c r="N47" s="379"/>
      <c r="O47" s="380"/>
      <c r="P47" s="381"/>
      <c r="Q47" s="150">
        <v>100</v>
      </c>
      <c r="R47" s="407"/>
      <c r="S47" s="409"/>
      <c r="T47" s="126"/>
      <c r="U47" s="384"/>
      <c r="V47" s="385"/>
      <c r="W47" s="386"/>
      <c r="X47" s="407"/>
      <c r="Y47" s="408"/>
      <c r="Z47" s="409"/>
      <c r="AA47" s="407"/>
      <c r="AB47" s="408"/>
      <c r="AC47" s="409"/>
      <c r="AD47" s="407"/>
      <c r="AE47" s="408"/>
      <c r="AF47" s="409"/>
      <c r="AG47" s="387">
        <f>U47</f>
        <v>0</v>
      </c>
      <c r="AH47" s="388"/>
      <c r="AI47" s="389"/>
      <c r="AJ47" s="405">
        <v>10</v>
      </c>
      <c r="AK47" s="406"/>
      <c r="AL47" s="387">
        <f t="shared" si="4"/>
        <v>0</v>
      </c>
      <c r="AM47" s="388"/>
      <c r="AN47" s="389"/>
      <c r="AO47" s="151">
        <f>AQ10</f>
        <v>90</v>
      </c>
      <c r="AP47" s="387">
        <f t="shared" si="5"/>
        <v>0</v>
      </c>
      <c r="AQ47" s="388"/>
      <c r="AR47" s="389"/>
      <c r="AS47" s="387">
        <f t="shared" si="6"/>
        <v>0</v>
      </c>
      <c r="AT47" s="388"/>
      <c r="AU47" s="389"/>
      <c r="AV47" s="498"/>
      <c r="AW47" s="499"/>
      <c r="AX47" s="83"/>
      <c r="AY47" s="35" t="s">
        <v>303</v>
      </c>
      <c r="AZ47" s="39" t="s">
        <v>304</v>
      </c>
      <c r="BA47" s="54">
        <f>ROUND(BD34*23/1000,0)</f>
        <v>0</v>
      </c>
      <c r="BF47" s="26">
        <v>0.35416666666666702</v>
      </c>
    </row>
    <row r="48" spans="1:62" ht="15.95" customHeight="1">
      <c r="A48" s="125"/>
      <c r="B48" s="519"/>
      <c r="C48" s="520"/>
      <c r="D48" s="520"/>
      <c r="E48" s="521"/>
      <c r="F48" s="522"/>
      <c r="G48" s="523"/>
      <c r="H48" s="523"/>
      <c r="I48" s="523"/>
      <c r="J48" s="523"/>
      <c r="K48" s="524"/>
      <c r="L48" s="377"/>
      <c r="M48" s="378"/>
      <c r="N48" s="379"/>
      <c r="O48" s="380"/>
      <c r="P48" s="381"/>
      <c r="Q48" s="150">
        <v>100</v>
      </c>
      <c r="R48" s="407"/>
      <c r="S48" s="409"/>
      <c r="T48" s="126"/>
      <c r="U48" s="384"/>
      <c r="V48" s="385"/>
      <c r="W48" s="386"/>
      <c r="X48" s="407"/>
      <c r="Y48" s="408"/>
      <c r="Z48" s="409"/>
      <c r="AA48" s="407"/>
      <c r="AB48" s="408"/>
      <c r="AC48" s="409"/>
      <c r="AD48" s="407"/>
      <c r="AE48" s="408"/>
      <c r="AF48" s="409"/>
      <c r="AG48" s="387">
        <f t="shared" si="3"/>
        <v>0</v>
      </c>
      <c r="AH48" s="388"/>
      <c r="AI48" s="389"/>
      <c r="AJ48" s="405">
        <v>10</v>
      </c>
      <c r="AK48" s="406"/>
      <c r="AL48" s="387">
        <f t="shared" si="4"/>
        <v>0</v>
      </c>
      <c r="AM48" s="388"/>
      <c r="AN48" s="389"/>
      <c r="AO48" s="151">
        <f>AQ10</f>
        <v>90</v>
      </c>
      <c r="AP48" s="387">
        <f>AL48*0.9</f>
        <v>0</v>
      </c>
      <c r="AQ48" s="388"/>
      <c r="AR48" s="389"/>
      <c r="AS48" s="387">
        <f t="shared" si="6"/>
        <v>0</v>
      </c>
      <c r="AT48" s="388"/>
      <c r="AU48" s="389"/>
      <c r="AV48" s="498"/>
      <c r="AW48" s="499"/>
      <c r="AX48" s="83"/>
      <c r="AY48" s="181" t="s">
        <v>239</v>
      </c>
      <c r="AZ48" s="182" t="s">
        <v>243</v>
      </c>
      <c r="BA48" s="183">
        <f>ROUND(BD34*12/1000,0)</f>
        <v>0</v>
      </c>
      <c r="BF48" s="26">
        <v>0.36458333333333298</v>
      </c>
    </row>
    <row r="49" spans="1:58" ht="15.95" customHeight="1">
      <c r="A49" s="141"/>
      <c r="B49" s="505"/>
      <c r="C49" s="506"/>
      <c r="D49" s="506"/>
      <c r="E49" s="507"/>
      <c r="F49" s="508"/>
      <c r="G49" s="509"/>
      <c r="H49" s="509"/>
      <c r="I49" s="509"/>
      <c r="J49" s="509"/>
      <c r="K49" s="510"/>
      <c r="L49" s="511"/>
      <c r="M49" s="512"/>
      <c r="N49" s="513"/>
      <c r="O49" s="514"/>
      <c r="P49" s="515"/>
      <c r="Q49" s="148">
        <v>100</v>
      </c>
      <c r="R49" s="402"/>
      <c r="S49" s="404"/>
      <c r="T49" s="142"/>
      <c r="U49" s="516"/>
      <c r="V49" s="517"/>
      <c r="W49" s="518"/>
      <c r="X49" s="402"/>
      <c r="Y49" s="403"/>
      <c r="Z49" s="404"/>
      <c r="AA49" s="402"/>
      <c r="AB49" s="403"/>
      <c r="AC49" s="404"/>
      <c r="AD49" s="402"/>
      <c r="AE49" s="403"/>
      <c r="AF49" s="404"/>
      <c r="AG49" s="502">
        <f t="shared" si="3"/>
        <v>0</v>
      </c>
      <c r="AH49" s="503"/>
      <c r="AI49" s="504"/>
      <c r="AJ49" s="584">
        <v>10</v>
      </c>
      <c r="AK49" s="585"/>
      <c r="AL49" s="502">
        <f t="shared" si="4"/>
        <v>0</v>
      </c>
      <c r="AM49" s="503"/>
      <c r="AN49" s="504"/>
      <c r="AO49" s="149">
        <f>AQ10</f>
        <v>90</v>
      </c>
      <c r="AP49" s="502">
        <f t="shared" si="5"/>
        <v>0</v>
      </c>
      <c r="AQ49" s="503"/>
      <c r="AR49" s="504"/>
      <c r="AS49" s="502">
        <f t="shared" si="6"/>
        <v>0</v>
      </c>
      <c r="AT49" s="503"/>
      <c r="AU49" s="504"/>
      <c r="AV49" s="500"/>
      <c r="AW49" s="501"/>
      <c r="AX49" s="83"/>
      <c r="AY49" s="181" t="s">
        <v>241</v>
      </c>
      <c r="AZ49" s="182" t="s">
        <v>245</v>
      </c>
      <c r="BA49" s="183">
        <f>ROUND(BD34*10/1000,0)</f>
        <v>0</v>
      </c>
      <c r="BF49" s="26">
        <v>0.375</v>
      </c>
    </row>
    <row r="50" spans="1:58" ht="15.95" customHeight="1">
      <c r="A50" s="84"/>
      <c r="B50" s="493"/>
      <c r="C50" s="494"/>
      <c r="D50" s="494"/>
      <c r="E50" s="495"/>
      <c r="F50" s="482"/>
      <c r="G50" s="483"/>
      <c r="H50" s="483"/>
      <c r="I50" s="483"/>
      <c r="J50" s="483"/>
      <c r="K50" s="484"/>
      <c r="L50" s="485"/>
      <c r="M50" s="486"/>
      <c r="N50" s="487"/>
      <c r="O50" s="488"/>
      <c r="P50" s="489"/>
      <c r="Q50" s="85">
        <v>100</v>
      </c>
      <c r="R50" s="479"/>
      <c r="S50" s="481"/>
      <c r="T50" s="86"/>
      <c r="U50" s="490"/>
      <c r="V50" s="491"/>
      <c r="W50" s="492"/>
      <c r="X50" s="479"/>
      <c r="Y50" s="480"/>
      <c r="Z50" s="481"/>
      <c r="AA50" s="479"/>
      <c r="AB50" s="480"/>
      <c r="AC50" s="481"/>
      <c r="AD50" s="479"/>
      <c r="AE50" s="480"/>
      <c r="AF50" s="481"/>
      <c r="AG50" s="371">
        <f>U50</f>
        <v>0</v>
      </c>
      <c r="AH50" s="372"/>
      <c r="AI50" s="373"/>
      <c r="AJ50" s="477">
        <v>10</v>
      </c>
      <c r="AK50" s="478"/>
      <c r="AL50" s="399">
        <f>IF(ISERROR(AG50*AJ50),0,AG50*AJ50)</f>
        <v>0</v>
      </c>
      <c r="AM50" s="400"/>
      <c r="AN50" s="401"/>
      <c r="AO50" s="87">
        <f>AQ10</f>
        <v>90</v>
      </c>
      <c r="AP50" s="371">
        <f>AL50*0.9</f>
        <v>0</v>
      </c>
      <c r="AQ50" s="372"/>
      <c r="AR50" s="373"/>
      <c r="AS50" s="371">
        <f>AL50-AP50</f>
        <v>0</v>
      </c>
      <c r="AT50" s="372"/>
      <c r="AU50" s="373"/>
      <c r="AV50" s="112"/>
      <c r="AW50" s="113"/>
      <c r="AX50" s="83"/>
      <c r="AY50" s="35" t="s">
        <v>305</v>
      </c>
      <c r="AZ50" s="39" t="s">
        <v>306</v>
      </c>
      <c r="BA50" s="54">
        <f>ROUND((BA47*90/100),0)</f>
        <v>0</v>
      </c>
      <c r="BF50" s="26">
        <v>0.38541666666666702</v>
      </c>
    </row>
    <row r="51" spans="1:58" ht="15.95" customHeight="1">
      <c r="A51" s="84"/>
      <c r="B51" s="493"/>
      <c r="C51" s="494"/>
      <c r="D51" s="494"/>
      <c r="E51" s="495"/>
      <c r="F51" s="482"/>
      <c r="G51" s="483"/>
      <c r="H51" s="483"/>
      <c r="I51" s="483"/>
      <c r="J51" s="483"/>
      <c r="K51" s="484"/>
      <c r="L51" s="485"/>
      <c r="M51" s="486"/>
      <c r="N51" s="487"/>
      <c r="O51" s="488"/>
      <c r="P51" s="489"/>
      <c r="Q51" s="85">
        <v>100</v>
      </c>
      <c r="R51" s="479"/>
      <c r="S51" s="481"/>
      <c r="T51" s="86"/>
      <c r="U51" s="490"/>
      <c r="V51" s="491"/>
      <c r="W51" s="492"/>
      <c r="X51" s="479"/>
      <c r="Y51" s="480"/>
      <c r="Z51" s="481"/>
      <c r="AA51" s="479"/>
      <c r="AB51" s="480"/>
      <c r="AC51" s="481"/>
      <c r="AD51" s="479"/>
      <c r="AE51" s="480"/>
      <c r="AF51" s="481"/>
      <c r="AG51" s="371">
        <f>U51</f>
        <v>0</v>
      </c>
      <c r="AH51" s="372"/>
      <c r="AI51" s="373"/>
      <c r="AJ51" s="477">
        <v>10</v>
      </c>
      <c r="AK51" s="478"/>
      <c r="AL51" s="399">
        <f>IF(ISERROR(AG51*AJ51),0,AG51*AJ51)</f>
        <v>0</v>
      </c>
      <c r="AM51" s="400"/>
      <c r="AN51" s="401"/>
      <c r="AO51" s="87">
        <f>AQ10</f>
        <v>90</v>
      </c>
      <c r="AP51" s="371">
        <f>AL51*0.9</f>
        <v>0</v>
      </c>
      <c r="AQ51" s="372"/>
      <c r="AR51" s="373"/>
      <c r="AS51" s="371">
        <f>AL51-AP51</f>
        <v>0</v>
      </c>
      <c r="AT51" s="372"/>
      <c r="AU51" s="373"/>
      <c r="AV51" s="112"/>
      <c r="AW51" s="113"/>
      <c r="AX51" s="83"/>
      <c r="AY51" s="35" t="s">
        <v>307</v>
      </c>
      <c r="AZ51" s="39" t="s">
        <v>308</v>
      </c>
      <c r="BA51" s="54">
        <f>ROUND((BA47*80/100),0)</f>
        <v>0</v>
      </c>
      <c r="BF51" s="26">
        <v>0.39583333333333298</v>
      </c>
    </row>
    <row r="52" spans="1:58" ht="15.95" customHeight="1">
      <c r="A52" s="90"/>
      <c r="B52" s="428"/>
      <c r="C52" s="429"/>
      <c r="D52" s="429"/>
      <c r="E52" s="430"/>
      <c r="F52" s="450"/>
      <c r="G52" s="451"/>
      <c r="H52" s="451"/>
      <c r="I52" s="451"/>
      <c r="J52" s="451"/>
      <c r="K52" s="452"/>
      <c r="L52" s="450"/>
      <c r="M52" s="451"/>
      <c r="N52" s="452"/>
      <c r="O52" s="453"/>
      <c r="P52" s="454"/>
      <c r="Q52" s="88"/>
      <c r="R52" s="455"/>
      <c r="S52" s="456"/>
      <c r="T52" s="91"/>
      <c r="U52" s="467" t="str">
        <f>IF(ISERROR(VLOOKUP(F52,BB21:BD43,3,0)),"",IF(VLOOKUP(F52,BB21:BD43,3,0)=0,"",VLOOKUP(F52,BB21:BD43,3,0)))</f>
        <v/>
      </c>
      <c r="V52" s="468"/>
      <c r="W52" s="469"/>
      <c r="X52" s="455"/>
      <c r="Y52" s="464"/>
      <c r="Z52" s="456"/>
      <c r="AA52" s="455"/>
      <c r="AB52" s="464"/>
      <c r="AC52" s="456"/>
      <c r="AD52" s="455"/>
      <c r="AE52" s="464"/>
      <c r="AF52" s="456"/>
      <c r="AG52" s="438" t="str">
        <f t="shared" si="3"/>
        <v/>
      </c>
      <c r="AH52" s="439"/>
      <c r="AI52" s="440"/>
      <c r="AJ52" s="457"/>
      <c r="AK52" s="458"/>
      <c r="AL52" s="438"/>
      <c r="AM52" s="439"/>
      <c r="AN52" s="440"/>
      <c r="AO52" s="152"/>
      <c r="AP52" s="438"/>
      <c r="AQ52" s="439"/>
      <c r="AR52" s="440"/>
      <c r="AS52" s="127"/>
      <c r="AT52" s="128"/>
      <c r="AU52" s="128"/>
      <c r="AV52" s="114"/>
      <c r="AW52" s="115"/>
      <c r="AX52" s="83"/>
      <c r="BF52" s="26">
        <v>0.40625</v>
      </c>
    </row>
    <row r="53" spans="1:58" ht="15.95" customHeight="1">
      <c r="A53" s="90"/>
      <c r="B53" s="428"/>
      <c r="C53" s="429"/>
      <c r="D53" s="429"/>
      <c r="E53" s="430"/>
      <c r="F53" s="450"/>
      <c r="G53" s="451"/>
      <c r="H53" s="451"/>
      <c r="I53" s="451"/>
      <c r="J53" s="451"/>
      <c r="K53" s="452"/>
      <c r="L53" s="450"/>
      <c r="M53" s="451"/>
      <c r="N53" s="452"/>
      <c r="O53" s="453"/>
      <c r="P53" s="454"/>
      <c r="Q53" s="88"/>
      <c r="R53" s="455"/>
      <c r="S53" s="456"/>
      <c r="T53" s="91"/>
      <c r="U53" s="467" t="str">
        <f>IF(ISERROR(VLOOKUP(F53,BB21:BD43,3,0)),"",IF(VLOOKUP(F53,BB21:BD43,3,0)=0,"",VLOOKUP(F53,BB21:BD43,3,0)))</f>
        <v/>
      </c>
      <c r="V53" s="468"/>
      <c r="W53" s="469"/>
      <c r="X53" s="470"/>
      <c r="Y53" s="464"/>
      <c r="Z53" s="456"/>
      <c r="AA53" s="455"/>
      <c r="AB53" s="464"/>
      <c r="AC53" s="456"/>
      <c r="AD53" s="455"/>
      <c r="AE53" s="464"/>
      <c r="AF53" s="456"/>
      <c r="AG53" s="438" t="str">
        <f t="shared" si="3"/>
        <v/>
      </c>
      <c r="AH53" s="439"/>
      <c r="AI53" s="440"/>
      <c r="AJ53" s="457"/>
      <c r="AK53" s="458"/>
      <c r="AL53" s="438"/>
      <c r="AM53" s="439"/>
      <c r="AN53" s="440"/>
      <c r="AO53" s="152"/>
      <c r="AP53" s="438"/>
      <c r="AQ53" s="439"/>
      <c r="AR53" s="440"/>
      <c r="AS53" s="127"/>
      <c r="AT53" s="128"/>
      <c r="AU53" s="128"/>
      <c r="AV53" s="114"/>
      <c r="AW53" s="115"/>
      <c r="AX53" s="111"/>
      <c r="BF53" s="26">
        <v>0.41666666666666702</v>
      </c>
    </row>
    <row r="54" spans="1:58" ht="24.75" customHeight="1">
      <c r="A54" s="443"/>
      <c r="B54" s="444"/>
      <c r="C54" s="444"/>
      <c r="D54" s="444"/>
      <c r="E54" s="444"/>
      <c r="F54" s="444"/>
      <c r="G54" s="444"/>
      <c r="H54" s="444"/>
      <c r="I54" s="444"/>
      <c r="J54" s="444"/>
      <c r="K54" s="445"/>
      <c r="L54" s="422" t="s">
        <v>131</v>
      </c>
      <c r="M54" s="424"/>
      <c r="N54" s="424"/>
      <c r="O54" s="425">
        <f>R11/10</f>
        <v>5032</v>
      </c>
      <c r="P54" s="426"/>
      <c r="Q54" s="426"/>
      <c r="R54" s="426"/>
      <c r="S54" s="427"/>
      <c r="T54" s="92" t="s">
        <v>132</v>
      </c>
      <c r="U54" s="461">
        <f>SUM(U41:W46,IF(ISERROR(VLOOKUP($F$47,$AY$22:$BA$33,3,0)),0,$U$47),IF(ISERROR(VLOOKUP($F$48,$AY$22:$BA$33,3,0)),0,$U$48))</f>
        <v>0</v>
      </c>
      <c r="V54" s="462"/>
      <c r="W54" s="463"/>
      <c r="X54" s="455"/>
      <c r="Y54" s="464"/>
      <c r="Z54" s="456"/>
      <c r="AA54" s="466"/>
      <c r="AB54" s="466"/>
      <c r="AC54" s="466"/>
      <c r="AD54" s="446" t="str">
        <f>IF(U54&gt;O54,U54-O54,"")</f>
        <v/>
      </c>
      <c r="AE54" s="446"/>
      <c r="AF54" s="446"/>
      <c r="AG54" s="461">
        <f>IF(U54&gt;O54,O54,U54)</f>
        <v>0</v>
      </c>
      <c r="AH54" s="462"/>
      <c r="AI54" s="463"/>
      <c r="AJ54" s="442"/>
      <c r="AK54" s="442"/>
      <c r="AL54" s="465">
        <f>SUM(AL41:AN53)</f>
        <v>0</v>
      </c>
      <c r="AM54" s="462"/>
      <c r="AN54" s="463"/>
      <c r="AO54" s="93"/>
      <c r="AP54" s="441">
        <f>SUM(AP41:AR53)</f>
        <v>0</v>
      </c>
      <c r="AQ54" s="441"/>
      <c r="AR54" s="441"/>
      <c r="AS54" s="587">
        <f>SUM(AS41:AU53)</f>
        <v>0</v>
      </c>
      <c r="AT54" s="588"/>
      <c r="AU54" s="589"/>
      <c r="AV54" s="459">
        <v>0</v>
      </c>
      <c r="AW54" s="460"/>
      <c r="AX54" s="113"/>
      <c r="BF54" s="26">
        <v>0.42708333333333298</v>
      </c>
    </row>
    <row r="55" spans="1:58" ht="15.95" customHeight="1">
      <c r="A55" s="94" t="s">
        <v>133</v>
      </c>
      <c r="B55" s="95"/>
      <c r="C55" s="95"/>
      <c r="D55" s="95"/>
      <c r="E55" s="96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8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 s="115"/>
      <c r="BF55" s="26">
        <v>0.4375</v>
      </c>
    </row>
    <row r="56" spans="1:58" ht="24" customHeight="1">
      <c r="A56" s="447" t="s">
        <v>134</v>
      </c>
      <c r="B56" s="448"/>
      <c r="C56" s="448"/>
      <c r="D56" s="449"/>
      <c r="E56" s="419" t="s">
        <v>164</v>
      </c>
      <c r="F56" s="448"/>
      <c r="G56" s="448"/>
      <c r="H56" s="449"/>
      <c r="I56" s="447" t="s">
        <v>136</v>
      </c>
      <c r="J56" s="582"/>
      <c r="K56" s="583"/>
      <c r="L56" s="422" t="s">
        <v>165</v>
      </c>
      <c r="M56" s="423"/>
      <c r="N56" s="423"/>
      <c r="O56" s="423"/>
      <c r="P56" s="447" t="s">
        <v>134</v>
      </c>
      <c r="Q56" s="448"/>
      <c r="R56" s="448"/>
      <c r="S56" s="449"/>
      <c r="T56" s="422" t="s">
        <v>135</v>
      </c>
      <c r="U56" s="424"/>
      <c r="V56" s="424"/>
      <c r="W56" s="424"/>
      <c r="X56" s="447" t="s">
        <v>136</v>
      </c>
      <c r="Y56" s="448"/>
      <c r="Z56" s="449"/>
      <c r="AA56" s="422" t="s">
        <v>165</v>
      </c>
      <c r="AB56" s="423"/>
      <c r="AC56" s="423"/>
      <c r="AD56" s="423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 s="115"/>
      <c r="BF56" s="26">
        <v>0.44791666666666702</v>
      </c>
    </row>
    <row r="57" spans="1:58" ht="15.95" customHeight="1">
      <c r="A57" s="99" t="s">
        <v>137</v>
      </c>
      <c r="B57" s="100"/>
      <c r="C57" s="100"/>
      <c r="D57" s="101"/>
      <c r="E57" s="102"/>
      <c r="F57" s="100"/>
      <c r="G57" s="100"/>
      <c r="H57" s="101"/>
      <c r="I57" s="102"/>
      <c r="J57" s="100"/>
      <c r="K57" s="101"/>
      <c r="L57" s="102"/>
      <c r="M57" s="100"/>
      <c r="N57" s="100"/>
      <c r="O57" s="101"/>
      <c r="P57" s="80" t="s">
        <v>138</v>
      </c>
      <c r="Q57" s="80"/>
      <c r="R57" s="102"/>
      <c r="S57" s="101"/>
      <c r="T57" s="102"/>
      <c r="U57" s="100"/>
      <c r="V57" s="100"/>
      <c r="W57" s="101"/>
      <c r="X57" s="102"/>
      <c r="Y57" s="100"/>
      <c r="Z57" s="101"/>
      <c r="AA57" s="102"/>
      <c r="AB57" s="100"/>
      <c r="AC57" s="100"/>
      <c r="AD57" s="101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 s="115"/>
      <c r="BF57" s="26">
        <v>0.45833333333333298</v>
      </c>
    </row>
    <row r="58" spans="1:58" ht="18" customHeight="1">
      <c r="A58" s="99" t="s">
        <v>139</v>
      </c>
      <c r="B58" s="100"/>
      <c r="C58" s="100"/>
      <c r="D58" s="101"/>
      <c r="E58" s="102"/>
      <c r="F58" s="100"/>
      <c r="G58" s="100"/>
      <c r="H58" s="101"/>
      <c r="I58" s="102"/>
      <c r="J58" s="100"/>
      <c r="K58" s="101"/>
      <c r="L58" s="102"/>
      <c r="M58" s="100"/>
      <c r="N58" s="100"/>
      <c r="O58" s="101"/>
      <c r="P58" s="103" t="s">
        <v>140</v>
      </c>
      <c r="Q58" s="80"/>
      <c r="R58" s="102"/>
      <c r="S58" s="101"/>
      <c r="T58" s="102"/>
      <c r="U58" s="100"/>
      <c r="V58" s="100"/>
      <c r="W58" s="101"/>
      <c r="X58" s="102"/>
      <c r="Y58" s="100"/>
      <c r="Z58" s="101"/>
      <c r="AA58" s="102"/>
      <c r="AB58" s="100"/>
      <c r="AC58" s="100"/>
      <c r="AD58" s="101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 s="116"/>
      <c r="BF58" s="26">
        <v>0.46875</v>
      </c>
    </row>
    <row r="59" spans="1:58" ht="15.75" customHeight="1">
      <c r="A59" s="99" t="s">
        <v>137</v>
      </c>
      <c r="B59" s="100"/>
      <c r="C59" s="100"/>
      <c r="D59" s="101"/>
      <c r="E59" s="102"/>
      <c r="F59" s="100"/>
      <c r="G59" s="100"/>
      <c r="H59" s="101"/>
      <c r="I59" s="102"/>
      <c r="J59" s="100"/>
      <c r="K59" s="101"/>
      <c r="L59" s="102"/>
      <c r="M59" s="100"/>
      <c r="N59" s="100"/>
      <c r="O59" s="101"/>
      <c r="P59" s="80" t="s">
        <v>141</v>
      </c>
      <c r="Q59" s="80"/>
      <c r="R59" s="102"/>
      <c r="S59" s="101"/>
      <c r="T59" s="102"/>
      <c r="U59" s="100"/>
      <c r="V59" s="100"/>
      <c r="W59" s="101"/>
      <c r="X59" s="102"/>
      <c r="Y59" s="100"/>
      <c r="Z59" s="101"/>
      <c r="AA59" s="102"/>
      <c r="AB59" s="100"/>
      <c r="AC59" s="100"/>
      <c r="AD59" s="101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BF59" s="26">
        <v>0.47916666666666702</v>
      </c>
    </row>
    <row r="60" spans="1:58" ht="19.5" customHeight="1">
      <c r="A60" s="80" t="s">
        <v>142</v>
      </c>
      <c r="B60" s="4"/>
      <c r="C60" s="4"/>
      <c r="D60" s="4"/>
      <c r="E60" s="102"/>
      <c r="F60" s="100"/>
      <c r="G60" s="100"/>
      <c r="H60" s="101"/>
      <c r="I60" s="102"/>
      <c r="J60" s="100"/>
      <c r="K60" s="101"/>
      <c r="L60" s="102"/>
      <c r="M60" s="100"/>
      <c r="N60" s="100"/>
      <c r="O60" s="101"/>
      <c r="P60" s="80" t="s">
        <v>132</v>
      </c>
      <c r="Q60" s="99"/>
      <c r="R60" s="100"/>
      <c r="S60" s="101"/>
      <c r="T60" s="443"/>
      <c r="U60" s="444"/>
      <c r="V60" s="444"/>
      <c r="W60" s="444"/>
      <c r="X60" s="444"/>
      <c r="Y60" s="444"/>
      <c r="Z60" s="445"/>
      <c r="AA60" s="102"/>
      <c r="AB60" s="100"/>
      <c r="AC60" s="100"/>
      <c r="AD60" s="101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BF60" s="26">
        <v>0.48958333333333298</v>
      </c>
    </row>
    <row r="61" spans="1:58" ht="15.75" customHeight="1">
      <c r="A61" s="72" t="s">
        <v>143</v>
      </c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BF61" s="26">
        <v>0.5</v>
      </c>
    </row>
    <row r="62" spans="1:58" ht="17.25" customHeight="1">
      <c r="A62" s="80" t="s">
        <v>144</v>
      </c>
      <c r="B62" s="4"/>
      <c r="C62" s="4"/>
      <c r="D62" s="4"/>
      <c r="E62" s="4"/>
      <c r="F62" s="99"/>
      <c r="G62" s="104" t="s">
        <v>145</v>
      </c>
      <c r="H62" s="100"/>
      <c r="I62" s="100"/>
      <c r="J62" s="100"/>
      <c r="K62" s="100"/>
      <c r="L62" s="100"/>
      <c r="M62" s="105"/>
      <c r="N62" s="80" t="s">
        <v>146</v>
      </c>
      <c r="O62" s="4"/>
      <c r="P62" s="4"/>
      <c r="Q62" s="4"/>
      <c r="R62" s="80"/>
      <c r="S62" s="80" t="s">
        <v>147</v>
      </c>
      <c r="T62" s="4"/>
      <c r="U62" s="4"/>
      <c r="V62" s="4"/>
      <c r="W62" s="80"/>
      <c r="X62" s="102"/>
      <c r="Y62" s="104" t="s">
        <v>148</v>
      </c>
      <c r="Z62" s="100"/>
      <c r="AA62" s="100"/>
      <c r="AB62" s="100"/>
      <c r="AC62" s="100"/>
      <c r="AD62" s="100"/>
      <c r="AE62" s="100"/>
      <c r="AF62" s="101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BF62" s="26">
        <v>0.51041666666666696</v>
      </c>
    </row>
    <row r="63" spans="1:58" ht="18" customHeight="1">
      <c r="A63" s="106"/>
      <c r="B63" s="107"/>
      <c r="C63" s="107"/>
      <c r="D63" s="107"/>
      <c r="E63" s="108"/>
      <c r="F63" s="106"/>
      <c r="G63" s="107"/>
      <c r="H63" s="107"/>
      <c r="I63" s="107"/>
      <c r="J63" s="107"/>
      <c r="K63" s="107"/>
      <c r="L63" s="107"/>
      <c r="M63" s="108"/>
      <c r="N63" s="106"/>
      <c r="O63" s="107"/>
      <c r="P63" s="107"/>
      <c r="Q63" s="107"/>
      <c r="R63" s="108"/>
      <c r="S63" s="106"/>
      <c r="T63" s="107"/>
      <c r="U63" s="107"/>
      <c r="V63" s="107"/>
      <c r="W63" s="108"/>
      <c r="X63" s="106"/>
      <c r="Y63" s="107"/>
      <c r="Z63" s="107"/>
      <c r="AA63" s="107"/>
      <c r="AB63" s="107"/>
      <c r="AC63" s="107"/>
      <c r="AD63" s="107"/>
      <c r="AE63" s="107"/>
      <c r="AF63" s="108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BF63" s="26">
        <v>0.52083333333333304</v>
      </c>
    </row>
    <row r="64" spans="1:58" ht="17.25" customHeight="1">
      <c r="A64" s="129" t="s">
        <v>115</v>
      </c>
      <c r="B64" s="416" t="s">
        <v>116</v>
      </c>
      <c r="C64" s="417"/>
      <c r="D64" s="417"/>
      <c r="E64" s="418"/>
      <c r="F64" s="416" t="s">
        <v>117</v>
      </c>
      <c r="G64" s="417"/>
      <c r="H64" s="417"/>
      <c r="I64" s="417"/>
      <c r="J64" s="417"/>
      <c r="K64" s="418"/>
      <c r="L64" s="419" t="s">
        <v>118</v>
      </c>
      <c r="M64" s="420"/>
      <c r="N64" s="421"/>
      <c r="O64" s="129" t="s">
        <v>149</v>
      </c>
      <c r="P64" s="130"/>
      <c r="Q64" s="433" t="s">
        <v>150</v>
      </c>
      <c r="R64" s="434"/>
      <c r="S64" s="435"/>
      <c r="T64" s="131" t="s">
        <v>151</v>
      </c>
      <c r="U64" s="419" t="s">
        <v>152</v>
      </c>
      <c r="V64" s="420"/>
      <c r="W64" s="421"/>
      <c r="X64" s="433" t="s">
        <v>153</v>
      </c>
      <c r="Y64" s="434"/>
      <c r="Z64" s="435"/>
      <c r="AA64" s="419" t="s">
        <v>154</v>
      </c>
      <c r="AB64" s="420"/>
      <c r="AC64" s="421"/>
      <c r="AD64" s="433" t="s">
        <v>155</v>
      </c>
      <c r="AE64" s="437"/>
      <c r="AF64" s="436"/>
      <c r="AG64" s="433" t="s">
        <v>156</v>
      </c>
      <c r="AH64" s="434"/>
      <c r="AI64" s="435"/>
      <c r="AJ64" s="433" t="s">
        <v>157</v>
      </c>
      <c r="AK64" s="436"/>
      <c r="AL64" s="433" t="s">
        <v>158</v>
      </c>
      <c r="AM64" s="437"/>
      <c r="AN64" s="436"/>
      <c r="AO64" s="433" t="s">
        <v>159</v>
      </c>
      <c r="AP64" s="434"/>
      <c r="AQ64" s="435"/>
      <c r="AR64" s="419" t="s">
        <v>160</v>
      </c>
      <c r="AS64" s="420"/>
      <c r="AT64" s="420"/>
      <c r="AU64" s="421"/>
      <c r="AV64" s="419" t="s">
        <v>167</v>
      </c>
      <c r="AW64" s="421"/>
      <c r="AX64"/>
      <c r="BF64" s="26">
        <v>0.53125</v>
      </c>
    </row>
    <row r="65" spans="1:58" ht="18" customHeight="1">
      <c r="A65" s="102"/>
      <c r="B65" s="102"/>
      <c r="C65" s="100"/>
      <c r="D65" s="100"/>
      <c r="E65" s="101"/>
      <c r="F65" s="100"/>
      <c r="G65" s="100"/>
      <c r="H65" s="100"/>
      <c r="I65" s="100"/>
      <c r="J65" s="100"/>
      <c r="K65" s="101"/>
      <c r="L65" s="102"/>
      <c r="M65" s="100"/>
      <c r="N65" s="101"/>
      <c r="O65" s="102"/>
      <c r="P65" s="101"/>
      <c r="Q65" s="102"/>
      <c r="R65" s="100"/>
      <c r="S65" s="101"/>
      <c r="T65" s="100"/>
      <c r="U65" s="102"/>
      <c r="V65" s="100"/>
      <c r="W65" s="101"/>
      <c r="X65" s="102"/>
      <c r="Y65" s="100"/>
      <c r="Z65" s="101"/>
      <c r="AA65" s="102"/>
      <c r="AB65" s="100"/>
      <c r="AC65" s="101"/>
      <c r="AD65" s="102"/>
      <c r="AE65" s="100"/>
      <c r="AF65" s="101"/>
      <c r="AG65" s="102"/>
      <c r="AH65" s="100"/>
      <c r="AI65" s="101"/>
      <c r="AJ65" s="102"/>
      <c r="AK65" s="101"/>
      <c r="AL65" s="102"/>
      <c r="AM65" s="100"/>
      <c r="AN65" s="101"/>
      <c r="AO65" s="102"/>
      <c r="AP65" s="100"/>
      <c r="AQ65" s="101"/>
      <c r="AR65" s="102"/>
      <c r="AS65" s="100"/>
      <c r="AT65" s="100"/>
      <c r="AU65" s="100"/>
      <c r="AV65" s="100"/>
      <c r="AW65" s="101"/>
      <c r="AX65"/>
      <c r="BF65" s="26">
        <v>0.54166666666666696</v>
      </c>
    </row>
    <row r="66" spans="1:58" ht="18" customHeight="1">
      <c r="A66" s="102"/>
      <c r="B66" s="102"/>
      <c r="C66" s="100"/>
      <c r="D66" s="100"/>
      <c r="E66" s="101"/>
      <c r="F66" s="100"/>
      <c r="G66" s="100"/>
      <c r="H66" s="100"/>
      <c r="I66" s="100"/>
      <c r="J66" s="100"/>
      <c r="K66" s="101"/>
      <c r="L66" s="102"/>
      <c r="M66" s="100"/>
      <c r="N66" s="101"/>
      <c r="O66" s="102"/>
      <c r="P66" s="101"/>
      <c r="Q66" s="102"/>
      <c r="R66" s="100"/>
      <c r="S66" s="101"/>
      <c r="T66" s="100"/>
      <c r="U66" s="102"/>
      <c r="V66" s="100"/>
      <c r="W66" s="101"/>
      <c r="X66" s="102"/>
      <c r="Y66" s="100"/>
      <c r="Z66" s="101"/>
      <c r="AA66" s="102"/>
      <c r="AB66" s="100"/>
      <c r="AC66" s="101"/>
      <c r="AD66" s="102"/>
      <c r="AE66" s="100"/>
      <c r="AF66" s="101"/>
      <c r="AG66" s="102"/>
      <c r="AH66" s="100"/>
      <c r="AI66" s="101"/>
      <c r="AJ66" s="102"/>
      <c r="AK66" s="101"/>
      <c r="AL66" s="102"/>
      <c r="AM66" s="100"/>
      <c r="AN66" s="101"/>
      <c r="AO66" s="102"/>
      <c r="AP66" s="100"/>
      <c r="AQ66" s="101"/>
      <c r="AR66" s="102"/>
      <c r="AS66" s="100"/>
      <c r="AT66" s="100"/>
      <c r="AU66" s="100"/>
      <c r="AV66" s="100"/>
      <c r="AW66" s="101"/>
      <c r="AX66"/>
      <c r="BF66" s="26">
        <v>0.55208333333333304</v>
      </c>
    </row>
    <row r="67" spans="1:58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X67"/>
      <c r="BF67" s="26">
        <v>0.5625</v>
      </c>
    </row>
    <row r="68" spans="1:58" ht="30.75" customHeight="1">
      <c r="AX68" s="109"/>
      <c r="BF68" s="26">
        <v>0.57291666666666696</v>
      </c>
    </row>
    <row r="69" spans="1:58" ht="14.25" customHeight="1">
      <c r="AX69" s="101"/>
      <c r="BF69" s="26">
        <v>0.58333333333333304</v>
      </c>
    </row>
    <row r="70" spans="1:58" ht="15" customHeight="1">
      <c r="AX70" s="101"/>
      <c r="BF70" s="26">
        <v>0.59375</v>
      </c>
    </row>
    <row r="71" spans="1:58" ht="13.5" customHeight="1">
      <c r="BF71" s="26">
        <v>0.60416666666666696</v>
      </c>
    </row>
    <row r="72" spans="1:58" ht="15.75" customHeight="1">
      <c r="AE72" s="58"/>
      <c r="AF72" s="58"/>
      <c r="AG72" s="58"/>
      <c r="AH72" s="58"/>
      <c r="BF72" s="26">
        <v>0.66666666666666663</v>
      </c>
    </row>
    <row r="73" spans="1:58">
      <c r="BF73" s="26">
        <v>0.69791666666666696</v>
      </c>
    </row>
    <row r="74" spans="1:58"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BF74" s="26">
        <v>0.70833333333333304</v>
      </c>
    </row>
    <row r="75" spans="1:58">
      <c r="BF75" s="26">
        <v>0.71875</v>
      </c>
    </row>
    <row r="76" spans="1:58">
      <c r="BF76" s="26">
        <v>0.72916666666666696</v>
      </c>
    </row>
    <row r="77" spans="1:58">
      <c r="BF77" s="26">
        <v>0.73958333333333304</v>
      </c>
    </row>
    <row r="78" spans="1:58">
      <c r="AX78"/>
      <c r="BF78" s="26">
        <v>0.75</v>
      </c>
    </row>
    <row r="79" spans="1:58">
      <c r="BF79" s="26">
        <v>0.76041666666666696</v>
      </c>
    </row>
    <row r="80" spans="1:58">
      <c r="BF80" s="26">
        <v>0.77083333333333304</v>
      </c>
    </row>
    <row r="81" spans="58:58">
      <c r="BF81" s="26">
        <v>0.78125</v>
      </c>
    </row>
    <row r="82" spans="58:58">
      <c r="BF82" s="26">
        <v>0.79166666666666696</v>
      </c>
    </row>
    <row r="83" spans="58:58">
      <c r="BF83" s="26">
        <v>0.80208333333333304</v>
      </c>
    </row>
    <row r="84" spans="58:58">
      <c r="BF84" s="26">
        <v>0.8125</v>
      </c>
    </row>
    <row r="85" spans="58:58">
      <c r="BF85" s="26">
        <v>0.82291666666666696</v>
      </c>
    </row>
    <row r="86" spans="58:58">
      <c r="BF86" s="26">
        <v>0.83333333333333304</v>
      </c>
    </row>
    <row r="87" spans="58:58">
      <c r="BF87" s="26">
        <v>0.84375</v>
      </c>
    </row>
    <row r="88" spans="58:58">
      <c r="BF88" s="26">
        <v>0.85416666666666696</v>
      </c>
    </row>
    <row r="89" spans="58:58">
      <c r="BF89" s="26">
        <v>0.86458333333333304</v>
      </c>
    </row>
    <row r="90" spans="58:58">
      <c r="BF90" s="26">
        <v>0.875</v>
      </c>
    </row>
    <row r="91" spans="58:58">
      <c r="BF91" s="26">
        <v>0.88541666666666696</v>
      </c>
    </row>
    <row r="92" spans="58:58">
      <c r="BF92" s="26">
        <v>0.89583333333333304</v>
      </c>
    </row>
    <row r="93" spans="58:58">
      <c r="BF93" s="26">
        <v>0.90625</v>
      </c>
    </row>
    <row r="94" spans="58:58">
      <c r="BF94" s="26">
        <v>0.91666666666666696</v>
      </c>
    </row>
    <row r="95" spans="58:58">
      <c r="BF95" s="26">
        <v>0.92708333333333304</v>
      </c>
    </row>
    <row r="96" spans="58:58">
      <c r="BF96" s="26">
        <v>0.9375</v>
      </c>
    </row>
    <row r="97" spans="58:58">
      <c r="BF97" s="26">
        <v>0.94791666666666696</v>
      </c>
    </row>
    <row r="98" spans="58:58">
      <c r="BF98" s="26">
        <v>0.95833333333333304</v>
      </c>
    </row>
    <row r="99" spans="58:58">
      <c r="BF99" s="26">
        <v>0.96875</v>
      </c>
    </row>
    <row r="100" spans="58:58">
      <c r="BF100" s="26">
        <v>0.97916666666666696</v>
      </c>
    </row>
    <row r="101" spans="58:58">
      <c r="BF101" s="26">
        <v>0.98958333333333304</v>
      </c>
    </row>
    <row r="432" spans="47:47">
      <c r="AU432" s="2"/>
    </row>
    <row r="433" spans="47:47">
      <c r="AU433" s="2"/>
    </row>
    <row r="434" spans="47:47">
      <c r="AU434" s="2"/>
    </row>
    <row r="435" spans="47:47">
      <c r="AU435" s="2"/>
    </row>
    <row r="436" spans="47:47">
      <c r="AU436" s="2"/>
    </row>
    <row r="437" spans="47:47">
      <c r="AU437" s="2"/>
    </row>
    <row r="438" spans="47:47">
      <c r="AU438" s="2"/>
    </row>
    <row r="439" spans="47:47">
      <c r="AU439" s="2"/>
    </row>
    <row r="440" spans="47:47">
      <c r="AU440" s="2"/>
    </row>
    <row r="441" spans="47:47">
      <c r="AU441" s="2"/>
    </row>
    <row r="442" spans="47:47">
      <c r="AU442" s="2"/>
    </row>
    <row r="443" spans="47:47">
      <c r="AU443" s="2"/>
    </row>
    <row r="444" spans="47:47">
      <c r="AU444" s="2"/>
    </row>
    <row r="445" spans="47:47">
      <c r="AU445" s="2"/>
    </row>
    <row r="446" spans="47:47">
      <c r="AU446" s="2"/>
    </row>
    <row r="447" spans="47:47">
      <c r="AU447" s="2"/>
    </row>
    <row r="448" spans="47:47">
      <c r="AU448" s="2"/>
    </row>
    <row r="449" spans="47:47">
      <c r="AU449" s="2"/>
    </row>
    <row r="450" spans="47:47">
      <c r="AU450" s="2"/>
    </row>
    <row r="451" spans="47:47">
      <c r="AU451" s="2"/>
    </row>
    <row r="452" spans="47:47">
      <c r="AU452" s="2"/>
    </row>
    <row r="453" spans="47:47">
      <c r="AU453" s="2"/>
    </row>
    <row r="454" spans="47:47">
      <c r="AU454" s="2"/>
    </row>
    <row r="455" spans="47:47">
      <c r="AU455" s="2"/>
    </row>
    <row r="456" spans="47:47">
      <c r="AU456" s="2"/>
    </row>
    <row r="457" spans="47:47">
      <c r="AU457" s="2"/>
    </row>
    <row r="458" spans="47:47">
      <c r="AU458" s="2"/>
    </row>
    <row r="459" spans="47:47">
      <c r="AU459" s="2"/>
    </row>
    <row r="460" spans="47:47">
      <c r="AU460" s="2"/>
    </row>
    <row r="461" spans="47:47">
      <c r="AU461" s="2"/>
    </row>
    <row r="462" spans="47:47">
      <c r="AU462" s="2"/>
    </row>
    <row r="463" spans="47:47">
      <c r="AU463" s="2"/>
    </row>
    <row r="464" spans="47:47">
      <c r="AU464" s="2"/>
    </row>
    <row r="465" spans="47:47">
      <c r="AU465" s="2"/>
    </row>
    <row r="466" spans="47:47">
      <c r="AU466" s="2"/>
    </row>
    <row r="467" spans="47:47">
      <c r="AU467" s="2"/>
    </row>
    <row r="468" spans="47:47">
      <c r="AU468" s="2"/>
    </row>
    <row r="469" spans="47:47">
      <c r="AU469" s="2"/>
    </row>
    <row r="470" spans="47:47">
      <c r="AU470" s="2"/>
    </row>
    <row r="471" spans="47:47">
      <c r="AU471" s="2"/>
    </row>
    <row r="472" spans="47:47">
      <c r="AU472" s="2"/>
    </row>
    <row r="473" spans="47:47">
      <c r="AU473" s="2"/>
    </row>
    <row r="474" spans="47:47">
      <c r="AU474" s="2"/>
    </row>
    <row r="475" spans="47:47">
      <c r="AU475" s="2"/>
    </row>
    <row r="476" spans="47:47">
      <c r="AU476" s="2"/>
    </row>
    <row r="477" spans="47:47">
      <c r="AU477" s="2"/>
    </row>
    <row r="478" spans="47:47">
      <c r="AU478" s="2"/>
    </row>
    <row r="479" spans="47:47">
      <c r="AU479" s="2"/>
    </row>
    <row r="480" spans="47:47">
      <c r="AU480" s="2"/>
    </row>
    <row r="481" spans="47:47">
      <c r="AU481" s="2"/>
    </row>
    <row r="482" spans="47:47">
      <c r="AU482" s="2"/>
    </row>
    <row r="483" spans="47:47">
      <c r="AU483" s="2"/>
    </row>
    <row r="484" spans="47:47">
      <c r="AU484" s="2"/>
    </row>
    <row r="485" spans="47:47">
      <c r="AU485" s="2"/>
    </row>
    <row r="486" spans="47:47">
      <c r="AU486" s="2"/>
    </row>
    <row r="487" spans="47:47">
      <c r="AU487" s="2"/>
    </row>
    <row r="488" spans="47:47">
      <c r="AU488" s="2"/>
    </row>
    <row r="489" spans="47:47">
      <c r="AU489" s="2"/>
    </row>
    <row r="490" spans="47:47">
      <c r="AU490" s="2"/>
    </row>
    <row r="491" spans="47:47">
      <c r="AU491" s="2"/>
    </row>
    <row r="492" spans="47:47">
      <c r="AU492" s="2"/>
    </row>
    <row r="493" spans="47:47">
      <c r="AU493" s="2"/>
    </row>
    <row r="494" spans="47:47">
      <c r="AU494" s="2"/>
    </row>
    <row r="495" spans="47:47">
      <c r="AU495" s="2"/>
    </row>
    <row r="496" spans="47:47">
      <c r="AU496" s="2"/>
    </row>
    <row r="497" spans="47:47">
      <c r="AU497" s="2"/>
    </row>
    <row r="498" spans="47:47">
      <c r="AU498" s="2"/>
    </row>
    <row r="499" spans="47:47">
      <c r="AU499" s="2"/>
    </row>
    <row r="500" spans="47:47">
      <c r="AU500" s="2"/>
    </row>
    <row r="501" spans="47:47">
      <c r="AU501" s="2"/>
    </row>
    <row r="502" spans="47:47">
      <c r="AU502" s="2"/>
    </row>
    <row r="503" spans="47:47">
      <c r="AU503" s="2"/>
    </row>
    <row r="504" spans="47:47">
      <c r="AU504" s="2"/>
    </row>
    <row r="505" spans="47:47">
      <c r="AU505" s="2"/>
    </row>
    <row r="506" spans="47:47">
      <c r="AU506" s="2"/>
    </row>
    <row r="507" spans="47:47">
      <c r="AU507" s="2"/>
    </row>
    <row r="508" spans="47:47">
      <c r="AU508" s="2"/>
    </row>
    <row r="509" spans="47:47">
      <c r="AU509" s="2"/>
    </row>
    <row r="510" spans="47:47">
      <c r="AU510" s="2"/>
    </row>
    <row r="511" spans="47:47">
      <c r="AU511" s="2"/>
    </row>
    <row r="512" spans="47:47">
      <c r="AU512" s="2"/>
    </row>
    <row r="513" spans="47:47">
      <c r="AU513" s="2"/>
    </row>
    <row r="514" spans="47:47">
      <c r="AU514" s="2"/>
    </row>
    <row r="515" spans="47:47">
      <c r="AU515" s="2"/>
    </row>
    <row r="516" spans="47:47">
      <c r="AU516" s="2"/>
    </row>
    <row r="517" spans="47:47">
      <c r="AU517" s="2"/>
    </row>
    <row r="518" spans="47:47">
      <c r="AU518" s="2"/>
    </row>
    <row r="519" spans="47:47">
      <c r="AU519" s="2"/>
    </row>
    <row r="520" spans="47:47">
      <c r="AU520" s="2"/>
    </row>
    <row r="521" spans="47:47">
      <c r="AU521" s="2"/>
    </row>
    <row r="522" spans="47:47">
      <c r="AU522" s="2"/>
    </row>
    <row r="523" spans="47:47">
      <c r="AU523" s="2"/>
    </row>
    <row r="524" spans="47:47">
      <c r="AU524" s="2"/>
    </row>
    <row r="525" spans="47:47">
      <c r="AU525" s="2"/>
    </row>
    <row r="526" spans="47:47">
      <c r="AU526" s="2"/>
    </row>
    <row r="527" spans="47:47">
      <c r="AU527" s="2"/>
    </row>
    <row r="528" spans="47:47">
      <c r="AU528" s="2"/>
    </row>
    <row r="529" spans="47:47">
      <c r="AU529" s="2"/>
    </row>
    <row r="530" spans="47:47">
      <c r="AU530" s="2"/>
    </row>
    <row r="531" spans="47:47">
      <c r="AU531" s="2"/>
    </row>
    <row r="532" spans="47:47">
      <c r="AU532" s="2"/>
    </row>
    <row r="533" spans="47:47">
      <c r="AU533" s="2"/>
    </row>
    <row r="534" spans="47:47">
      <c r="AU534" s="2"/>
    </row>
    <row r="535" spans="47:47">
      <c r="AU535" s="2"/>
    </row>
    <row r="536" spans="47:47">
      <c r="AU536" s="2"/>
    </row>
    <row r="537" spans="47:47">
      <c r="AU537" s="2"/>
    </row>
    <row r="538" spans="47:47">
      <c r="AU538" s="2"/>
    </row>
    <row r="539" spans="47:47">
      <c r="AU539" s="2"/>
    </row>
    <row r="540" spans="47:47">
      <c r="AU540" s="2"/>
    </row>
    <row r="541" spans="47:47">
      <c r="AU541" s="2"/>
    </row>
    <row r="542" spans="47:47">
      <c r="AU542" s="2"/>
    </row>
    <row r="543" spans="47:47">
      <c r="AU543" s="2"/>
    </row>
    <row r="544" spans="47:47">
      <c r="AU544" s="2"/>
    </row>
    <row r="545" spans="47:47">
      <c r="AU545" s="2"/>
    </row>
    <row r="546" spans="47:47">
      <c r="AU546" s="2"/>
    </row>
    <row r="547" spans="47:47">
      <c r="AU547" s="2"/>
    </row>
    <row r="548" spans="47:47">
      <c r="AU548" s="2"/>
    </row>
    <row r="549" spans="47:47">
      <c r="AU549" s="2"/>
    </row>
    <row r="550" spans="47:47">
      <c r="AU550" s="2"/>
    </row>
    <row r="551" spans="47:47">
      <c r="AU551" s="2"/>
    </row>
    <row r="552" spans="47:47">
      <c r="AU552" s="2"/>
    </row>
    <row r="553" spans="47:47">
      <c r="AU553" s="2"/>
    </row>
    <row r="554" spans="47:47">
      <c r="AU554" s="2"/>
    </row>
    <row r="555" spans="47:47">
      <c r="AU555" s="2"/>
    </row>
    <row r="556" spans="47:47">
      <c r="AU556" s="2"/>
    </row>
    <row r="557" spans="47:47">
      <c r="AU557" s="2"/>
    </row>
    <row r="558" spans="47:47">
      <c r="AU558" s="2"/>
    </row>
    <row r="559" spans="47:47">
      <c r="AU559" s="2"/>
    </row>
    <row r="560" spans="47:47">
      <c r="AU560" s="2"/>
    </row>
    <row r="561" spans="47:47">
      <c r="AU561" s="2"/>
    </row>
    <row r="562" spans="47:47">
      <c r="AU562" s="2"/>
    </row>
    <row r="563" spans="47:47">
      <c r="AU563" s="2"/>
    </row>
    <row r="564" spans="47:47">
      <c r="AU564" s="2"/>
    </row>
    <row r="565" spans="47:47">
      <c r="AU565" s="2"/>
    </row>
    <row r="566" spans="47:47">
      <c r="AU566" s="2"/>
    </row>
    <row r="567" spans="47:47">
      <c r="AU567" s="2"/>
    </row>
    <row r="568" spans="47:47">
      <c r="AU568" s="2"/>
    </row>
    <row r="569" spans="47:47">
      <c r="AU569" s="2"/>
    </row>
    <row r="570" spans="47:47">
      <c r="AU570" s="2"/>
    </row>
    <row r="571" spans="47:47">
      <c r="AU571" s="2"/>
    </row>
    <row r="572" spans="47:47">
      <c r="AU572" s="2"/>
    </row>
    <row r="573" spans="47:47">
      <c r="AU573" s="2"/>
    </row>
    <row r="574" spans="47:47">
      <c r="AU574" s="2"/>
    </row>
    <row r="575" spans="47:47">
      <c r="AU575" s="2"/>
    </row>
    <row r="576" spans="47:47">
      <c r="AU576" s="2"/>
    </row>
    <row r="577" spans="47:47">
      <c r="AU577" s="2"/>
    </row>
    <row r="578" spans="47:47">
      <c r="AU578" s="2"/>
    </row>
    <row r="579" spans="47:47">
      <c r="AU579" s="2"/>
    </row>
    <row r="580" spans="47:47">
      <c r="AU580" s="2"/>
    </row>
    <row r="581" spans="47:47">
      <c r="AU581" s="2"/>
    </row>
    <row r="582" spans="47:47">
      <c r="AU582" s="2"/>
    </row>
    <row r="583" spans="47:47">
      <c r="AU583" s="2"/>
    </row>
    <row r="584" spans="47:47">
      <c r="AU584" s="2"/>
    </row>
    <row r="585" spans="47:47">
      <c r="AU585" s="2"/>
    </row>
    <row r="586" spans="47:47">
      <c r="AU586" s="2"/>
    </row>
    <row r="587" spans="47:47">
      <c r="AU587" s="2"/>
    </row>
    <row r="588" spans="47:47">
      <c r="AU588" s="2"/>
    </row>
    <row r="589" spans="47:47">
      <c r="AU589" s="2"/>
    </row>
    <row r="590" spans="47:47">
      <c r="AU590" s="2"/>
    </row>
    <row r="591" spans="47:47">
      <c r="AU591" s="2"/>
    </row>
    <row r="592" spans="47:47">
      <c r="AU592" s="2"/>
    </row>
    <row r="593" spans="47:47">
      <c r="AU593" s="2"/>
    </row>
    <row r="594" spans="47:47">
      <c r="AU594" s="2"/>
    </row>
    <row r="595" spans="47:47">
      <c r="AU595" s="2"/>
    </row>
    <row r="596" spans="47:47">
      <c r="AU596" s="2"/>
    </row>
    <row r="597" spans="47:47">
      <c r="AU597" s="2"/>
    </row>
    <row r="598" spans="47:47">
      <c r="AU598" s="2"/>
    </row>
    <row r="599" spans="47:47">
      <c r="AU599" s="2"/>
    </row>
    <row r="600" spans="47:47">
      <c r="AU600" s="2"/>
    </row>
    <row r="601" spans="47:47">
      <c r="AU601" s="2"/>
    </row>
    <row r="602" spans="47:47">
      <c r="AU602" s="2"/>
    </row>
    <row r="603" spans="47:47">
      <c r="AU603" s="2"/>
    </row>
    <row r="604" spans="47:47">
      <c r="AU604" s="2"/>
    </row>
    <row r="605" spans="47:47">
      <c r="AU605" s="2"/>
    </row>
    <row r="606" spans="47:47">
      <c r="AU606" s="2"/>
    </row>
    <row r="607" spans="47:47">
      <c r="AU607" s="2"/>
    </row>
    <row r="608" spans="47:47">
      <c r="AU608" s="2"/>
    </row>
    <row r="609" spans="47:47">
      <c r="AU609" s="2"/>
    </row>
    <row r="610" spans="47:47">
      <c r="AU610" s="2"/>
    </row>
    <row r="611" spans="47:47">
      <c r="AU611" s="2"/>
    </row>
    <row r="612" spans="47:47">
      <c r="AU612" s="2"/>
    </row>
    <row r="613" spans="47:47">
      <c r="AU613" s="2"/>
    </row>
    <row r="614" spans="47:47">
      <c r="AU614" s="2"/>
    </row>
    <row r="615" spans="47:47">
      <c r="AU615" s="2"/>
    </row>
    <row r="616" spans="47:47">
      <c r="AU616" s="2"/>
    </row>
    <row r="617" spans="47:47">
      <c r="AU617" s="2"/>
    </row>
    <row r="618" spans="47:47">
      <c r="AU618" s="2"/>
    </row>
    <row r="619" spans="47:47">
      <c r="AU619" s="2"/>
    </row>
    <row r="620" spans="47:47">
      <c r="AU620" s="2"/>
    </row>
    <row r="621" spans="47:47">
      <c r="AU621" s="2"/>
    </row>
    <row r="622" spans="47:47">
      <c r="AU622" s="2"/>
    </row>
    <row r="623" spans="47:47">
      <c r="AU623" s="2"/>
    </row>
    <row r="624" spans="47:47">
      <c r="AU624" s="2"/>
    </row>
    <row r="625" spans="47:47">
      <c r="AU625" s="2"/>
    </row>
    <row r="626" spans="47:47">
      <c r="AU626" s="2"/>
    </row>
    <row r="627" spans="47:47">
      <c r="AU627" s="2"/>
    </row>
    <row r="628" spans="47:47">
      <c r="AU628" s="2"/>
    </row>
    <row r="629" spans="47:47">
      <c r="AU629" s="2"/>
    </row>
    <row r="630" spans="47:47">
      <c r="AU630" s="2"/>
    </row>
    <row r="631" spans="47:47">
      <c r="AU631" s="2"/>
    </row>
    <row r="632" spans="47:47">
      <c r="AU632" s="2"/>
    </row>
    <row r="633" spans="47:47">
      <c r="AU633" s="2"/>
    </row>
    <row r="634" spans="47:47">
      <c r="AU634" s="2"/>
    </row>
    <row r="635" spans="47:47">
      <c r="AU635" s="2"/>
    </row>
    <row r="636" spans="47:47">
      <c r="AU636" s="2"/>
    </row>
    <row r="637" spans="47:47">
      <c r="AU637" s="2"/>
    </row>
    <row r="638" spans="47:47">
      <c r="AU638" s="2"/>
    </row>
    <row r="639" spans="47:47">
      <c r="AU639" s="2"/>
    </row>
    <row r="640" spans="47:47">
      <c r="AU640" s="2"/>
    </row>
    <row r="641" spans="47:47">
      <c r="AU641" s="2"/>
    </row>
    <row r="642" spans="47:47">
      <c r="AU642" s="2"/>
    </row>
    <row r="643" spans="47:47">
      <c r="AU643" s="2"/>
    </row>
    <row r="644" spans="47:47">
      <c r="AU644" s="2"/>
    </row>
    <row r="645" spans="47:47">
      <c r="AU645" s="2"/>
    </row>
    <row r="646" spans="47:47">
      <c r="AU646" s="2"/>
    </row>
    <row r="647" spans="47:47">
      <c r="AU647" s="2"/>
    </row>
    <row r="648" spans="47:47">
      <c r="AU648" s="2"/>
    </row>
    <row r="649" spans="47:47">
      <c r="AU649" s="2"/>
    </row>
    <row r="650" spans="47:47">
      <c r="AU650" s="2"/>
    </row>
    <row r="651" spans="47:47">
      <c r="AU651" s="2"/>
    </row>
    <row r="652" spans="47:47">
      <c r="AU652" s="2"/>
    </row>
    <row r="653" spans="47:47">
      <c r="AU653" s="2"/>
    </row>
    <row r="654" spans="47:47">
      <c r="AU654" s="2"/>
    </row>
    <row r="655" spans="47:47">
      <c r="AU655" s="2"/>
    </row>
    <row r="656" spans="47:47">
      <c r="AU656" s="2"/>
    </row>
    <row r="657" spans="47:47">
      <c r="AU657" s="2"/>
    </row>
    <row r="658" spans="47:47">
      <c r="AU658" s="2"/>
    </row>
    <row r="659" spans="47:47">
      <c r="AU659" s="2"/>
    </row>
    <row r="660" spans="47:47">
      <c r="AU660" s="2"/>
    </row>
    <row r="661" spans="47:47">
      <c r="AU661" s="2"/>
    </row>
    <row r="662" spans="47:47">
      <c r="AU662" s="2"/>
    </row>
    <row r="663" spans="47:47">
      <c r="AU663" s="2"/>
    </row>
    <row r="664" spans="47:47">
      <c r="AU664" s="2"/>
    </row>
    <row r="665" spans="47:47">
      <c r="AU665" s="2"/>
    </row>
    <row r="666" spans="47:47">
      <c r="AU666" s="2"/>
    </row>
    <row r="667" spans="47:47">
      <c r="AU667" s="2"/>
    </row>
    <row r="668" spans="47:47">
      <c r="AU668" s="2"/>
    </row>
    <row r="669" spans="47:47">
      <c r="AU669" s="2"/>
    </row>
    <row r="670" spans="47:47">
      <c r="AU670" s="2"/>
    </row>
    <row r="671" spans="47:47">
      <c r="AU671" s="2"/>
    </row>
    <row r="672" spans="47:47">
      <c r="AU672" s="2"/>
    </row>
    <row r="673" spans="47:47">
      <c r="AU673" s="2"/>
    </row>
    <row r="674" spans="47:47">
      <c r="AU674" s="2"/>
    </row>
    <row r="675" spans="47:47">
      <c r="AU675" s="2"/>
    </row>
    <row r="676" spans="47:47">
      <c r="AU676" s="2"/>
    </row>
    <row r="677" spans="47:47">
      <c r="AU677" s="2"/>
    </row>
    <row r="678" spans="47:47">
      <c r="AU678" s="2"/>
    </row>
    <row r="679" spans="47:47">
      <c r="AU679" s="2"/>
    </row>
    <row r="680" spans="47:47">
      <c r="AU680" s="2"/>
    </row>
    <row r="681" spans="47:47">
      <c r="AU681" s="2"/>
    </row>
    <row r="682" spans="47:47">
      <c r="AU682" s="2"/>
    </row>
    <row r="683" spans="47:47">
      <c r="AU683" s="2"/>
    </row>
    <row r="684" spans="47:47">
      <c r="AU684" s="2"/>
    </row>
    <row r="685" spans="47:47">
      <c r="AU685" s="2"/>
    </row>
    <row r="686" spans="47:47">
      <c r="AU686" s="2"/>
    </row>
    <row r="687" spans="47:47">
      <c r="AU687" s="2"/>
    </row>
    <row r="688" spans="47:47">
      <c r="AU688" s="2"/>
    </row>
    <row r="689" spans="47:47">
      <c r="AU689" s="2"/>
    </row>
    <row r="690" spans="47:47">
      <c r="AU690" s="2"/>
    </row>
    <row r="691" spans="47:47">
      <c r="AU691" s="2"/>
    </row>
    <row r="692" spans="47:47">
      <c r="AU692" s="2"/>
    </row>
    <row r="693" spans="47:47">
      <c r="AU693" s="2"/>
    </row>
    <row r="694" spans="47:47">
      <c r="AU694" s="2"/>
    </row>
    <row r="695" spans="47:47">
      <c r="AU695" s="2"/>
    </row>
    <row r="696" spans="47:47">
      <c r="AU696" s="2"/>
    </row>
    <row r="697" spans="47:47">
      <c r="AU697" s="2"/>
    </row>
    <row r="698" spans="47:47">
      <c r="AU698" s="2"/>
    </row>
    <row r="699" spans="47:47">
      <c r="AU699" s="2"/>
    </row>
    <row r="700" spans="47:47">
      <c r="AU700" s="2"/>
    </row>
    <row r="701" spans="47:47">
      <c r="AU701" s="2"/>
    </row>
    <row r="702" spans="47:47">
      <c r="AU702" s="2"/>
    </row>
    <row r="703" spans="47:47">
      <c r="AU703" s="2"/>
    </row>
    <row r="704" spans="47:47">
      <c r="AU704" s="2"/>
    </row>
    <row r="705" spans="47:47">
      <c r="AU705" s="2"/>
    </row>
    <row r="706" spans="47:47">
      <c r="AU706" s="2"/>
    </row>
    <row r="707" spans="47:47">
      <c r="AU707" s="2"/>
    </row>
    <row r="708" spans="47:47">
      <c r="AU708" s="2"/>
    </row>
    <row r="709" spans="47:47">
      <c r="AU709" s="2"/>
    </row>
    <row r="710" spans="47:47">
      <c r="AU710" s="2"/>
    </row>
    <row r="711" spans="47:47">
      <c r="AU711" s="2"/>
    </row>
    <row r="712" spans="47:47">
      <c r="AU712" s="2"/>
    </row>
    <row r="713" spans="47:47">
      <c r="AU713" s="2"/>
    </row>
    <row r="714" spans="47:47">
      <c r="AU714" s="2"/>
    </row>
    <row r="715" spans="47:47">
      <c r="AU715" s="2"/>
    </row>
    <row r="716" spans="47:47">
      <c r="AU716" s="2"/>
    </row>
    <row r="717" spans="47:47">
      <c r="AU717" s="2"/>
    </row>
    <row r="718" spans="47:47">
      <c r="AU718" s="2"/>
    </row>
    <row r="719" spans="47:47">
      <c r="AU719" s="2"/>
    </row>
    <row r="720" spans="47:47">
      <c r="AU720" s="2"/>
    </row>
    <row r="721" spans="47:47">
      <c r="AU721" s="2"/>
    </row>
    <row r="722" spans="47:47">
      <c r="AU722" s="2"/>
    </row>
    <row r="723" spans="47:47">
      <c r="AU723" s="2"/>
    </row>
    <row r="724" spans="47:47">
      <c r="AU724" s="2"/>
    </row>
    <row r="725" spans="47:47">
      <c r="AU725" s="2"/>
    </row>
    <row r="726" spans="47:47">
      <c r="AU726" s="2"/>
    </row>
    <row r="727" spans="47:47">
      <c r="AU727" s="2"/>
    </row>
    <row r="728" spans="47:47">
      <c r="AU728" s="2"/>
    </row>
    <row r="729" spans="47:47">
      <c r="AU729" s="2"/>
    </row>
    <row r="730" spans="47:47">
      <c r="AU730" s="2"/>
    </row>
    <row r="731" spans="47:47">
      <c r="AU731" s="2"/>
    </row>
    <row r="732" spans="47:47">
      <c r="AU732" s="2"/>
    </row>
    <row r="733" spans="47:47">
      <c r="AU733" s="2"/>
    </row>
    <row r="734" spans="47:47">
      <c r="AU734" s="2"/>
    </row>
    <row r="735" spans="47:47">
      <c r="AU735" s="2"/>
    </row>
    <row r="736" spans="47:47">
      <c r="AU736" s="2"/>
    </row>
    <row r="737" spans="47:47">
      <c r="AU737" s="2"/>
    </row>
    <row r="738" spans="47:47">
      <c r="AU738" s="2"/>
    </row>
    <row r="739" spans="47:47">
      <c r="AU739" s="2"/>
    </row>
    <row r="740" spans="47:47">
      <c r="AU740" s="2"/>
    </row>
    <row r="741" spans="47:47">
      <c r="AU741" s="2"/>
    </row>
    <row r="742" spans="47:47">
      <c r="AU742" s="2"/>
    </row>
    <row r="743" spans="47:47">
      <c r="AU743" s="2"/>
    </row>
    <row r="744" spans="47:47">
      <c r="AU744" s="2"/>
    </row>
    <row r="745" spans="47:47">
      <c r="AU745" s="2"/>
    </row>
    <row r="746" spans="47:47">
      <c r="AU746" s="2"/>
    </row>
    <row r="747" spans="47:47">
      <c r="AU747" s="2"/>
    </row>
    <row r="748" spans="47:47">
      <c r="AU748" s="2"/>
    </row>
    <row r="749" spans="47:47">
      <c r="AU749" s="2"/>
    </row>
    <row r="750" spans="47:47">
      <c r="AU750" s="2"/>
    </row>
    <row r="751" spans="47:47">
      <c r="AU751" s="2"/>
    </row>
    <row r="752" spans="47:47">
      <c r="AU752" s="2"/>
    </row>
    <row r="753" spans="47:47">
      <c r="AU753" s="2"/>
    </row>
    <row r="754" spans="47:47">
      <c r="AU754" s="2"/>
    </row>
    <row r="755" spans="47:47">
      <c r="AU755" s="2"/>
    </row>
    <row r="756" spans="47:47">
      <c r="AU756" s="2"/>
    </row>
    <row r="757" spans="47:47">
      <c r="AU757" s="2"/>
    </row>
    <row r="758" spans="47:47">
      <c r="AU758" s="2"/>
    </row>
    <row r="759" spans="47:47">
      <c r="AU759" s="2"/>
    </row>
    <row r="760" spans="47:47">
      <c r="AU760" s="2"/>
    </row>
    <row r="761" spans="47:47">
      <c r="AU761" s="2"/>
    </row>
    <row r="762" spans="47:47">
      <c r="AU762" s="2"/>
    </row>
    <row r="763" spans="47:47">
      <c r="AU763" s="2"/>
    </row>
    <row r="764" spans="47:47">
      <c r="AU764" s="2"/>
    </row>
    <row r="765" spans="47:47">
      <c r="AU765" s="2"/>
    </row>
    <row r="766" spans="47:47">
      <c r="AU766" s="2"/>
    </row>
    <row r="767" spans="47:47">
      <c r="AU767" s="2"/>
    </row>
    <row r="768" spans="47:47">
      <c r="AU768" s="2"/>
    </row>
    <row r="769" spans="47:47">
      <c r="AU769" s="2"/>
    </row>
    <row r="770" spans="47:47">
      <c r="AU770" s="2"/>
    </row>
    <row r="771" spans="47:47">
      <c r="AU771" s="2"/>
    </row>
    <row r="772" spans="47:47">
      <c r="AU772" s="2"/>
    </row>
    <row r="773" spans="47:47">
      <c r="AU773" s="2"/>
    </row>
    <row r="774" spans="47:47">
      <c r="AU774" s="2"/>
    </row>
    <row r="775" spans="47:47">
      <c r="AU775" s="2"/>
    </row>
    <row r="776" spans="47:47">
      <c r="AU776" s="2"/>
    </row>
    <row r="777" spans="47:47">
      <c r="AU777" s="2"/>
    </row>
    <row r="778" spans="47:47">
      <c r="AU778" s="2"/>
    </row>
    <row r="779" spans="47:47">
      <c r="AU779" s="2"/>
    </row>
    <row r="780" spans="47:47">
      <c r="AU780" s="2"/>
    </row>
    <row r="781" spans="47:47">
      <c r="AU781" s="2"/>
    </row>
    <row r="782" spans="47:47">
      <c r="AU782" s="2"/>
    </row>
    <row r="783" spans="47:47">
      <c r="AU783" s="2"/>
    </row>
    <row r="784" spans="47:47">
      <c r="AU784" s="2"/>
    </row>
    <row r="785" spans="47:47">
      <c r="AU785" s="2"/>
    </row>
    <row r="786" spans="47:47">
      <c r="AU786" s="2"/>
    </row>
    <row r="787" spans="47:47">
      <c r="AU787" s="2"/>
    </row>
    <row r="788" spans="47:47">
      <c r="AU788" s="2"/>
    </row>
    <row r="789" spans="47:47">
      <c r="AU789" s="2"/>
    </row>
    <row r="790" spans="47:47">
      <c r="AU790" s="2"/>
    </row>
    <row r="791" spans="47:47">
      <c r="AU791" s="2"/>
    </row>
    <row r="792" spans="47:47">
      <c r="AU792" s="2"/>
    </row>
    <row r="793" spans="47:47">
      <c r="AU793" s="2"/>
    </row>
    <row r="794" spans="47:47">
      <c r="AU794" s="2"/>
    </row>
    <row r="795" spans="47:47">
      <c r="AU795" s="2"/>
    </row>
    <row r="796" spans="47:47">
      <c r="AU796" s="2"/>
    </row>
    <row r="797" spans="47:47">
      <c r="AU797" s="2"/>
    </row>
    <row r="798" spans="47:47">
      <c r="AU798" s="2"/>
    </row>
    <row r="799" spans="47:47">
      <c r="AU799" s="2"/>
    </row>
    <row r="800" spans="47:47">
      <c r="AU800" s="2"/>
    </row>
    <row r="801" spans="47:47">
      <c r="AU801" s="2"/>
    </row>
    <row r="802" spans="47:47">
      <c r="AU802" s="2"/>
    </row>
    <row r="803" spans="47:47">
      <c r="AU803" s="2"/>
    </row>
    <row r="804" spans="47:47">
      <c r="AU804" s="2"/>
    </row>
    <row r="805" spans="47:47">
      <c r="AU805" s="2"/>
    </row>
    <row r="806" spans="47:47">
      <c r="AU806" s="2"/>
    </row>
    <row r="807" spans="47:47">
      <c r="AU807" s="2"/>
    </row>
    <row r="808" spans="47:47">
      <c r="AU808" s="2"/>
    </row>
    <row r="809" spans="47:47">
      <c r="AU809" s="2"/>
    </row>
    <row r="810" spans="47:47">
      <c r="AU810" s="2"/>
    </row>
    <row r="811" spans="47:47">
      <c r="AU811" s="2"/>
    </row>
    <row r="812" spans="47:47">
      <c r="AU812" s="2"/>
    </row>
    <row r="813" spans="47:47">
      <c r="AU813" s="2"/>
    </row>
    <row r="814" spans="47:47">
      <c r="AU814" s="2"/>
    </row>
    <row r="815" spans="47:47">
      <c r="AU815" s="2"/>
    </row>
    <row r="816" spans="47:47">
      <c r="AU816" s="2"/>
    </row>
    <row r="817" spans="47:47">
      <c r="AU817" s="2"/>
    </row>
    <row r="818" spans="47:47">
      <c r="AU818" s="2"/>
    </row>
    <row r="819" spans="47:47">
      <c r="AU819" s="2"/>
    </row>
    <row r="820" spans="47:47">
      <c r="AU820" s="2"/>
    </row>
    <row r="821" spans="47:47">
      <c r="AU821" s="2"/>
    </row>
    <row r="822" spans="47:47">
      <c r="AU822" s="2"/>
    </row>
    <row r="823" spans="47:47">
      <c r="AU823" s="2"/>
    </row>
    <row r="824" spans="47:47">
      <c r="AU824" s="2"/>
    </row>
    <row r="825" spans="47:47">
      <c r="AU825" s="2"/>
    </row>
    <row r="826" spans="47:47">
      <c r="AU826" s="2"/>
    </row>
    <row r="827" spans="47:47">
      <c r="AU827" s="2"/>
    </row>
    <row r="828" spans="47:47">
      <c r="AU828" s="2"/>
    </row>
    <row r="829" spans="47:47">
      <c r="AU829" s="2"/>
    </row>
    <row r="830" spans="47:47">
      <c r="AU830" s="2"/>
    </row>
    <row r="831" spans="47:47">
      <c r="AU831" s="2"/>
    </row>
    <row r="832" spans="47:47">
      <c r="AU832" s="2"/>
    </row>
    <row r="833" spans="47:47">
      <c r="AU833" s="2"/>
    </row>
    <row r="834" spans="47:47">
      <c r="AU834" s="2"/>
    </row>
    <row r="835" spans="47:47">
      <c r="AU835" s="2"/>
    </row>
    <row r="836" spans="47:47">
      <c r="AU836" s="2"/>
    </row>
    <row r="837" spans="47:47">
      <c r="AU837" s="2"/>
    </row>
    <row r="838" spans="47:47">
      <c r="AU838" s="2"/>
    </row>
    <row r="839" spans="47:47">
      <c r="AU839" s="2"/>
    </row>
    <row r="840" spans="47:47">
      <c r="AU840" s="2"/>
    </row>
    <row r="841" spans="47:47">
      <c r="AU841" s="2"/>
    </row>
    <row r="842" spans="47:47">
      <c r="AU842" s="2"/>
    </row>
    <row r="843" spans="47:47">
      <c r="AU843" s="2"/>
    </row>
    <row r="844" spans="47:47">
      <c r="AU844" s="2"/>
    </row>
    <row r="845" spans="47:47">
      <c r="AU845" s="2"/>
    </row>
    <row r="846" spans="47:47">
      <c r="AU846" s="2"/>
    </row>
    <row r="847" spans="47:47">
      <c r="AU847" s="2"/>
    </row>
    <row r="848" spans="47:47">
      <c r="AU848" s="2"/>
    </row>
    <row r="849" spans="47:47">
      <c r="AU849" s="2"/>
    </row>
    <row r="850" spans="47:47">
      <c r="AU850" s="2"/>
    </row>
    <row r="851" spans="47:47">
      <c r="AU851" s="2"/>
    </row>
    <row r="852" spans="47:47">
      <c r="AU852" s="2"/>
    </row>
    <row r="853" spans="47:47">
      <c r="AU853" s="2"/>
    </row>
    <row r="854" spans="47:47">
      <c r="AU854" s="2"/>
    </row>
    <row r="855" spans="47:47">
      <c r="AU855" s="2"/>
    </row>
    <row r="856" spans="47:47">
      <c r="AU856" s="2"/>
    </row>
    <row r="857" spans="47:47">
      <c r="AU857" s="2"/>
    </row>
    <row r="858" spans="47:47">
      <c r="AU858" s="2"/>
    </row>
    <row r="859" spans="47:47">
      <c r="AU859" s="2"/>
    </row>
    <row r="860" spans="47:47">
      <c r="AU860" s="2"/>
    </row>
    <row r="861" spans="47:47">
      <c r="AU861" s="2"/>
    </row>
    <row r="862" spans="47:47">
      <c r="AU862" s="2"/>
    </row>
    <row r="863" spans="47:47">
      <c r="AU863" s="2"/>
    </row>
    <row r="864" spans="47:47">
      <c r="AU864" s="2"/>
    </row>
    <row r="865" spans="47:47">
      <c r="AU865" s="2"/>
    </row>
    <row r="866" spans="47:47">
      <c r="AU866" s="2"/>
    </row>
    <row r="867" spans="47:47">
      <c r="AU867" s="2"/>
    </row>
    <row r="868" spans="47:47">
      <c r="AU868" s="2"/>
    </row>
    <row r="869" spans="47:47">
      <c r="AU869" s="2"/>
    </row>
    <row r="870" spans="47:47">
      <c r="AU870" s="2"/>
    </row>
    <row r="871" spans="47:47">
      <c r="AU871" s="2"/>
    </row>
    <row r="872" spans="47:47">
      <c r="AU872" s="2"/>
    </row>
    <row r="873" spans="47:47">
      <c r="AU873" s="2"/>
    </row>
    <row r="874" spans="47:47">
      <c r="AU874" s="2"/>
    </row>
    <row r="875" spans="47:47">
      <c r="AU875" s="2"/>
    </row>
    <row r="876" spans="47:47">
      <c r="AU876" s="2"/>
    </row>
    <row r="877" spans="47:47">
      <c r="AU877" s="2"/>
    </row>
    <row r="878" spans="47:47">
      <c r="AU878" s="2"/>
    </row>
    <row r="879" spans="47:47">
      <c r="AU879" s="2"/>
    </row>
    <row r="880" spans="47:47">
      <c r="AU880" s="2"/>
    </row>
    <row r="881" spans="47:47">
      <c r="AU881" s="2"/>
    </row>
    <row r="882" spans="47:47">
      <c r="AU882" s="2"/>
    </row>
    <row r="883" spans="47:47">
      <c r="AU883" s="2"/>
    </row>
    <row r="884" spans="47:47">
      <c r="AU884" s="2"/>
    </row>
    <row r="885" spans="47:47">
      <c r="AU885" s="2"/>
    </row>
    <row r="886" spans="47:47">
      <c r="AU886" s="2"/>
    </row>
    <row r="887" spans="47:47">
      <c r="AU887" s="2"/>
    </row>
    <row r="888" spans="47:47">
      <c r="AU888" s="2"/>
    </row>
    <row r="889" spans="47:47">
      <c r="AU889" s="2"/>
    </row>
    <row r="890" spans="47:47">
      <c r="AU890" s="2"/>
    </row>
    <row r="891" spans="47:47">
      <c r="AU891" s="2"/>
    </row>
    <row r="892" spans="47:47">
      <c r="AU892" s="2"/>
    </row>
    <row r="893" spans="47:47">
      <c r="AU893" s="2"/>
    </row>
    <row r="894" spans="47:47">
      <c r="AU894" s="2"/>
    </row>
    <row r="895" spans="47:47">
      <c r="AU895" s="2"/>
    </row>
    <row r="896" spans="47:47">
      <c r="AU896" s="2"/>
    </row>
    <row r="897" spans="47:47">
      <c r="AU897" s="2"/>
    </row>
    <row r="898" spans="47:47">
      <c r="AU898" s="2"/>
    </row>
    <row r="899" spans="47:47">
      <c r="AU899" s="2"/>
    </row>
    <row r="900" spans="47:47">
      <c r="AU900" s="2"/>
    </row>
    <row r="901" spans="47:47">
      <c r="AU901" s="2"/>
    </row>
    <row r="902" spans="47:47">
      <c r="AU902" s="2"/>
    </row>
    <row r="903" spans="47:47">
      <c r="AU903" s="2"/>
    </row>
    <row r="904" spans="47:47">
      <c r="AU904" s="2"/>
    </row>
    <row r="905" spans="47:47">
      <c r="AU905" s="2"/>
    </row>
    <row r="906" spans="47:47">
      <c r="AU906" s="2"/>
    </row>
    <row r="907" spans="47:47">
      <c r="AU907" s="2"/>
    </row>
    <row r="908" spans="47:47">
      <c r="AU908" s="2"/>
    </row>
    <row r="909" spans="47:47">
      <c r="AU909" s="2"/>
    </row>
    <row r="910" spans="47:47">
      <c r="AU910" s="2"/>
    </row>
    <row r="911" spans="47:47">
      <c r="AU911" s="2"/>
    </row>
    <row r="912" spans="47:47">
      <c r="AU912" s="2"/>
    </row>
    <row r="913" spans="47:47">
      <c r="AU913" s="2"/>
    </row>
    <row r="914" spans="47:47">
      <c r="AU914" s="2"/>
    </row>
    <row r="915" spans="47:47">
      <c r="AU915" s="2"/>
    </row>
    <row r="916" spans="47:47">
      <c r="AU916" s="2"/>
    </row>
    <row r="917" spans="47:47">
      <c r="AU917" s="2"/>
    </row>
    <row r="918" spans="47:47">
      <c r="AU918" s="2"/>
    </row>
    <row r="919" spans="47:47">
      <c r="AU919" s="2"/>
    </row>
    <row r="920" spans="47:47">
      <c r="AU920" s="2"/>
    </row>
    <row r="921" spans="47:47">
      <c r="AU921" s="2"/>
    </row>
    <row r="922" spans="47:47">
      <c r="AU922" s="2"/>
    </row>
    <row r="923" spans="47:47">
      <c r="AU923" s="2"/>
    </row>
    <row r="924" spans="47:47">
      <c r="AU924" s="2"/>
    </row>
    <row r="925" spans="47:47">
      <c r="AU925" s="2"/>
    </row>
    <row r="926" spans="47:47">
      <c r="AU926" s="2"/>
    </row>
    <row r="927" spans="47:47">
      <c r="AU927" s="2"/>
    </row>
    <row r="928" spans="47:47">
      <c r="AU928" s="2"/>
    </row>
    <row r="929" spans="47:47">
      <c r="AU929" s="2"/>
    </row>
    <row r="930" spans="47:47">
      <c r="AU930" s="2"/>
    </row>
    <row r="931" spans="47:47">
      <c r="AU931" s="2"/>
    </row>
    <row r="932" spans="47:47">
      <c r="AU932" s="2"/>
    </row>
    <row r="933" spans="47:47">
      <c r="AU933" s="2"/>
    </row>
    <row r="934" spans="47:47">
      <c r="AU934" s="2"/>
    </row>
    <row r="935" spans="47:47">
      <c r="AU935" s="2"/>
    </row>
    <row r="936" spans="47:47">
      <c r="AU936" s="2"/>
    </row>
    <row r="937" spans="47:47">
      <c r="AU937" s="2"/>
    </row>
    <row r="938" spans="47:47">
      <c r="AU938" s="2"/>
    </row>
    <row r="939" spans="47:47">
      <c r="AU939" s="2"/>
    </row>
    <row r="940" spans="47:47">
      <c r="AU940" s="2"/>
    </row>
    <row r="941" spans="47:47">
      <c r="AU941" s="2"/>
    </row>
    <row r="942" spans="47:47">
      <c r="AU942" s="2"/>
    </row>
    <row r="943" spans="47:47">
      <c r="AU943" s="2"/>
    </row>
    <row r="944" spans="47:47">
      <c r="AU944" s="2"/>
    </row>
    <row r="945" spans="47:47">
      <c r="AU945" s="2"/>
    </row>
    <row r="946" spans="47:47">
      <c r="AU946" s="2"/>
    </row>
    <row r="947" spans="47:47">
      <c r="AU947" s="2"/>
    </row>
    <row r="948" spans="47:47">
      <c r="AU948" s="2"/>
    </row>
    <row r="949" spans="47:47">
      <c r="AU949" s="2"/>
    </row>
    <row r="950" spans="47:47">
      <c r="AU950" s="2"/>
    </row>
    <row r="951" spans="47:47">
      <c r="AU951" s="2"/>
    </row>
    <row r="952" spans="47:47">
      <c r="AU952" s="2"/>
    </row>
    <row r="953" spans="47:47">
      <c r="AU953" s="2"/>
    </row>
    <row r="954" spans="47:47">
      <c r="AU954" s="2"/>
    </row>
    <row r="955" spans="47:47">
      <c r="AU955" s="2"/>
    </row>
    <row r="956" spans="47:47">
      <c r="AU956" s="2"/>
    </row>
    <row r="957" spans="47:47">
      <c r="AU957" s="2"/>
    </row>
    <row r="958" spans="47:47">
      <c r="AU958" s="2"/>
    </row>
    <row r="959" spans="47:47">
      <c r="AU959" s="2"/>
    </row>
    <row r="960" spans="47:47">
      <c r="AU960" s="2"/>
    </row>
    <row r="961" spans="47:47">
      <c r="AU961" s="2"/>
    </row>
    <row r="962" spans="47:47">
      <c r="AU962" s="2"/>
    </row>
    <row r="963" spans="47:47">
      <c r="AU963" s="2"/>
    </row>
    <row r="964" spans="47:47">
      <c r="AU964" s="2"/>
    </row>
    <row r="965" spans="47:47">
      <c r="AU965" s="2"/>
    </row>
    <row r="966" spans="47:47">
      <c r="AU966" s="2"/>
    </row>
    <row r="967" spans="47:47">
      <c r="AU967" s="2"/>
    </row>
    <row r="968" spans="47:47">
      <c r="AU968" s="2"/>
    </row>
    <row r="969" spans="47:47">
      <c r="AU969" s="2"/>
    </row>
    <row r="970" spans="47:47">
      <c r="AU970" s="2"/>
    </row>
    <row r="971" spans="47:47">
      <c r="AU971" s="2"/>
    </row>
    <row r="972" spans="47:47">
      <c r="AU972" s="2"/>
    </row>
    <row r="973" spans="47:47">
      <c r="AU973" s="2"/>
    </row>
    <row r="974" spans="47:47">
      <c r="AU974" s="2"/>
    </row>
    <row r="975" spans="47:47">
      <c r="AU975" s="2"/>
    </row>
    <row r="976" spans="47:47">
      <c r="AU976" s="2"/>
    </row>
    <row r="977" spans="47:47">
      <c r="AU977" s="2"/>
    </row>
    <row r="978" spans="47:47">
      <c r="AU978" s="2"/>
    </row>
    <row r="979" spans="47:47">
      <c r="AU979" s="2"/>
    </row>
    <row r="980" spans="47:47">
      <c r="AU980" s="2"/>
    </row>
    <row r="981" spans="47:47">
      <c r="AU981" s="2"/>
    </row>
    <row r="982" spans="47:47">
      <c r="AU982" s="2"/>
    </row>
    <row r="983" spans="47:47">
      <c r="AU983" s="2"/>
    </row>
    <row r="984" spans="47:47">
      <c r="AU984" s="2"/>
    </row>
    <row r="985" spans="47:47">
      <c r="AU985" s="2"/>
    </row>
    <row r="986" spans="47:47">
      <c r="AU986" s="2"/>
    </row>
    <row r="987" spans="47:47">
      <c r="AU987" s="2"/>
    </row>
    <row r="988" spans="47:47">
      <c r="AU988" s="2"/>
    </row>
    <row r="989" spans="47:47">
      <c r="AU989" s="2"/>
    </row>
    <row r="990" spans="47:47">
      <c r="AU990" s="2"/>
    </row>
    <row r="991" spans="47:47">
      <c r="AU991" s="2"/>
    </row>
    <row r="992" spans="47:47">
      <c r="AU992" s="2"/>
    </row>
    <row r="993" spans="47:47">
      <c r="AU993" s="2"/>
    </row>
    <row r="994" spans="47:47">
      <c r="AU994" s="2"/>
    </row>
    <row r="995" spans="47:47">
      <c r="AU995" s="2"/>
    </row>
    <row r="996" spans="47:47">
      <c r="AU996" s="2"/>
    </row>
    <row r="997" spans="47:47">
      <c r="AU997" s="2"/>
    </row>
    <row r="998" spans="47:47">
      <c r="AU998" s="2"/>
    </row>
    <row r="999" spans="47:47">
      <c r="AU999" s="2"/>
    </row>
    <row r="1000" spans="47:47">
      <c r="AU1000" s="2"/>
    </row>
    <row r="1001" spans="47:47">
      <c r="AU1001" s="2"/>
    </row>
    <row r="1002" spans="47:47">
      <c r="AU1002" s="2"/>
    </row>
    <row r="1003" spans="47:47">
      <c r="AU1003" s="2"/>
    </row>
    <row r="1004" spans="47:47">
      <c r="AU1004" s="2"/>
    </row>
    <row r="1005" spans="47:47">
      <c r="AU1005" s="2"/>
    </row>
    <row r="1006" spans="47:47">
      <c r="AU1006" s="2"/>
    </row>
    <row r="1007" spans="47:47">
      <c r="AU1007" s="2"/>
    </row>
    <row r="1008" spans="47:47">
      <c r="AU1008" s="2"/>
    </row>
    <row r="1009" spans="47:47">
      <c r="AU1009" s="2"/>
    </row>
    <row r="1010" spans="47:47">
      <c r="AU1010" s="2"/>
    </row>
    <row r="1011" spans="47:47">
      <c r="AU1011" s="2"/>
    </row>
    <row r="1012" spans="47:47">
      <c r="AU1012" s="2"/>
    </row>
    <row r="1013" spans="47:47">
      <c r="AU1013" s="2"/>
    </row>
    <row r="1014" spans="47:47">
      <c r="AU1014" s="2"/>
    </row>
    <row r="1015" spans="47:47">
      <c r="AU1015" s="2"/>
    </row>
    <row r="1016" spans="47:47">
      <c r="AU1016" s="2"/>
    </row>
    <row r="1017" spans="47:47">
      <c r="AU1017" s="2"/>
    </row>
    <row r="1018" spans="47:47">
      <c r="AU1018" s="2"/>
    </row>
    <row r="1019" spans="47:47">
      <c r="AU1019" s="2"/>
    </row>
    <row r="1020" spans="47:47">
      <c r="AU1020" s="2"/>
    </row>
    <row r="1021" spans="47:47">
      <c r="AU1021" s="2"/>
    </row>
    <row r="1022" spans="47:47">
      <c r="AU1022" s="2"/>
    </row>
    <row r="1023" spans="47:47">
      <c r="AU1023" s="2"/>
    </row>
    <row r="1024" spans="47:47">
      <c r="AU1024" s="2"/>
    </row>
    <row r="1025" spans="47:47">
      <c r="AU1025" s="2"/>
    </row>
    <row r="1026" spans="47:47">
      <c r="AU1026" s="2"/>
    </row>
    <row r="1027" spans="47:47">
      <c r="AU1027" s="2"/>
    </row>
    <row r="1028" spans="47:47">
      <c r="AU1028" s="2"/>
    </row>
    <row r="1029" spans="47:47">
      <c r="AU1029" s="2"/>
    </row>
    <row r="1030" spans="47:47">
      <c r="AU1030" s="2"/>
    </row>
    <row r="1031" spans="47:47">
      <c r="AU1031" s="2"/>
    </row>
    <row r="1032" spans="47:47">
      <c r="AU1032" s="2"/>
    </row>
    <row r="1033" spans="47:47">
      <c r="AU1033" s="2"/>
    </row>
    <row r="1034" spans="47:47">
      <c r="AU1034" s="2"/>
    </row>
    <row r="1035" spans="47:47">
      <c r="AU1035" s="2"/>
    </row>
    <row r="1036" spans="47:47">
      <c r="AU1036" s="2"/>
    </row>
    <row r="1037" spans="47:47">
      <c r="AU1037" s="2"/>
    </row>
    <row r="1038" spans="47:47">
      <c r="AU1038" s="2"/>
    </row>
    <row r="1039" spans="47:47">
      <c r="AU1039" s="2"/>
    </row>
    <row r="1040" spans="47:47">
      <c r="AU1040" s="2"/>
    </row>
    <row r="1041" spans="47:47">
      <c r="AU1041" s="2"/>
    </row>
    <row r="1042" spans="47:47">
      <c r="AU1042" s="2"/>
    </row>
    <row r="1043" spans="47:47">
      <c r="AU1043" s="2"/>
    </row>
    <row r="1044" spans="47:47">
      <c r="AU1044" s="2"/>
    </row>
    <row r="1045" spans="47:47">
      <c r="AU1045" s="2"/>
    </row>
    <row r="1046" spans="47:47">
      <c r="AU1046" s="2"/>
    </row>
    <row r="1047" spans="47:47">
      <c r="AU1047" s="2"/>
    </row>
    <row r="1048" spans="47:47">
      <c r="AU1048" s="2"/>
    </row>
    <row r="1049" spans="47:47">
      <c r="AU1049" s="2"/>
    </row>
    <row r="1050" spans="47:47">
      <c r="AU1050" s="2"/>
    </row>
    <row r="1051" spans="47:47">
      <c r="AU1051" s="2"/>
    </row>
    <row r="1052" spans="47:47">
      <c r="AU1052" s="2"/>
    </row>
    <row r="1053" spans="47:47">
      <c r="AU1053" s="2"/>
    </row>
    <row r="1054" spans="47:47">
      <c r="AU1054" s="2"/>
    </row>
    <row r="1055" spans="47:47">
      <c r="AU1055" s="2"/>
    </row>
    <row r="1056" spans="47:47">
      <c r="AU1056" s="2"/>
    </row>
    <row r="1057" spans="47:47">
      <c r="AU1057" s="2"/>
    </row>
    <row r="1058" spans="47:47">
      <c r="AU1058" s="2"/>
    </row>
    <row r="1059" spans="47:47">
      <c r="AU1059" s="2"/>
    </row>
    <row r="1060" spans="47:47">
      <c r="AU1060" s="2"/>
    </row>
    <row r="1061" spans="47:47">
      <c r="AU1061" s="2"/>
    </row>
    <row r="1062" spans="47:47">
      <c r="AU1062" s="2"/>
    </row>
    <row r="1063" spans="47:47">
      <c r="AU1063" s="2"/>
    </row>
    <row r="1064" spans="47:47">
      <c r="AU1064" s="2"/>
    </row>
    <row r="1065" spans="47:47">
      <c r="AU1065" s="2"/>
    </row>
    <row r="1066" spans="47:47">
      <c r="AU1066" s="2"/>
    </row>
    <row r="1067" spans="47:47">
      <c r="AU1067" s="2"/>
    </row>
    <row r="1068" spans="47:47">
      <c r="AU1068" s="2"/>
    </row>
    <row r="1069" spans="47:47">
      <c r="AU1069" s="2"/>
    </row>
    <row r="1070" spans="47:47">
      <c r="AU1070" s="2"/>
    </row>
    <row r="1071" spans="47:47">
      <c r="AU1071" s="2"/>
    </row>
    <row r="1072" spans="47:47">
      <c r="AU1072" s="2"/>
    </row>
    <row r="1073" spans="47:47">
      <c r="AU1073" s="2"/>
    </row>
    <row r="1074" spans="47:47">
      <c r="AU1074" s="2"/>
    </row>
    <row r="1075" spans="47:47">
      <c r="AU1075" s="2"/>
    </row>
    <row r="1076" spans="47:47">
      <c r="AU1076" s="2"/>
    </row>
    <row r="1077" spans="47:47">
      <c r="AU1077" s="2"/>
    </row>
    <row r="1078" spans="47:47">
      <c r="AU1078" s="2"/>
    </row>
    <row r="1079" spans="47:47">
      <c r="AU1079" s="2"/>
    </row>
    <row r="1080" spans="47:47">
      <c r="AU1080" s="2"/>
    </row>
    <row r="1081" spans="47:47">
      <c r="AU1081" s="2"/>
    </row>
    <row r="1082" spans="47:47">
      <c r="AU1082" s="2"/>
    </row>
    <row r="1083" spans="47:47">
      <c r="AU1083" s="2"/>
    </row>
    <row r="1084" spans="47:47">
      <c r="AU1084" s="2"/>
    </row>
    <row r="1085" spans="47:47">
      <c r="AU1085" s="2"/>
    </row>
    <row r="1086" spans="47:47">
      <c r="AU1086" s="2"/>
    </row>
    <row r="1087" spans="47:47">
      <c r="AU1087" s="2"/>
    </row>
    <row r="1088" spans="47:47">
      <c r="AU1088" s="2"/>
    </row>
    <row r="1089" spans="47:47">
      <c r="AU1089" s="2"/>
    </row>
    <row r="1090" spans="47:47">
      <c r="AU1090" s="2"/>
    </row>
    <row r="1091" spans="47:47">
      <c r="AU1091" s="2"/>
    </row>
    <row r="1092" spans="47:47">
      <c r="AU1092" s="2"/>
    </row>
    <row r="1093" spans="47:47">
      <c r="AU1093" s="2"/>
    </row>
    <row r="1094" spans="47:47">
      <c r="AU1094" s="2"/>
    </row>
    <row r="1095" spans="47:47">
      <c r="AU1095" s="2"/>
    </row>
    <row r="1096" spans="47:47">
      <c r="AU1096" s="2"/>
    </row>
    <row r="1097" spans="47:47">
      <c r="AU1097" s="2"/>
    </row>
    <row r="1098" spans="47:47">
      <c r="AU1098" s="2"/>
    </row>
    <row r="1099" spans="47:47">
      <c r="AU1099" s="2"/>
    </row>
    <row r="1100" spans="47:47">
      <c r="AU1100" s="2"/>
    </row>
    <row r="1101" spans="47:47">
      <c r="AU1101" s="2"/>
    </row>
    <row r="1102" spans="47:47">
      <c r="AU1102" s="2"/>
    </row>
    <row r="1103" spans="47:47">
      <c r="AU1103" s="2"/>
    </row>
    <row r="1104" spans="47:47">
      <c r="AU1104" s="2"/>
    </row>
    <row r="1105" spans="47:47">
      <c r="AU1105" s="2"/>
    </row>
    <row r="1106" spans="47:47">
      <c r="AU1106" s="2"/>
    </row>
    <row r="1107" spans="47:47">
      <c r="AU1107" s="2"/>
    </row>
    <row r="1108" spans="47:47">
      <c r="AU1108" s="2"/>
    </row>
    <row r="1109" spans="47:47">
      <c r="AU1109" s="2"/>
    </row>
    <row r="1110" spans="47:47">
      <c r="AU1110" s="2"/>
    </row>
    <row r="1111" spans="47:47">
      <c r="AU1111" s="2"/>
    </row>
    <row r="1112" spans="47:47">
      <c r="AU1112" s="2"/>
    </row>
    <row r="1113" spans="47:47">
      <c r="AU1113" s="2"/>
    </row>
    <row r="1114" spans="47:47">
      <c r="AU1114" s="2"/>
    </row>
    <row r="1115" spans="47:47">
      <c r="AU1115" s="2"/>
    </row>
    <row r="1116" spans="47:47">
      <c r="AU1116" s="2"/>
    </row>
    <row r="1117" spans="47:47">
      <c r="AU1117" s="2"/>
    </row>
    <row r="1118" spans="47:47">
      <c r="AU1118" s="2"/>
    </row>
    <row r="1119" spans="47:47">
      <c r="AU1119" s="2"/>
    </row>
    <row r="1120" spans="47:47">
      <c r="AU1120" s="2"/>
    </row>
    <row r="1121" spans="47:47">
      <c r="AU1121" s="2"/>
    </row>
    <row r="1122" spans="47:47">
      <c r="AU1122" s="2"/>
    </row>
    <row r="1123" spans="47:47">
      <c r="AU1123" s="2"/>
    </row>
    <row r="1124" spans="47:47">
      <c r="AU1124" s="2"/>
    </row>
    <row r="1125" spans="47:47">
      <c r="AU1125" s="2"/>
    </row>
    <row r="1126" spans="47:47">
      <c r="AU1126" s="2"/>
    </row>
    <row r="1127" spans="47:47">
      <c r="AU1127" s="2"/>
    </row>
    <row r="1128" spans="47:47">
      <c r="AU1128" s="2"/>
    </row>
    <row r="1129" spans="47:47">
      <c r="AU1129" s="2"/>
    </row>
    <row r="1130" spans="47:47">
      <c r="AU1130" s="2"/>
    </row>
    <row r="1131" spans="47:47">
      <c r="AU1131" s="2"/>
    </row>
    <row r="1132" spans="47:47">
      <c r="AU1132" s="2"/>
    </row>
    <row r="1133" spans="47:47">
      <c r="AU1133" s="2"/>
    </row>
    <row r="1134" spans="47:47">
      <c r="AU1134" s="2"/>
    </row>
    <row r="1135" spans="47:47">
      <c r="AU1135" s="2"/>
    </row>
    <row r="1136" spans="47:47">
      <c r="AU1136" s="2"/>
    </row>
    <row r="1137" spans="47:47">
      <c r="AU1137" s="2"/>
    </row>
    <row r="1138" spans="47:47">
      <c r="AU1138" s="2"/>
    </row>
    <row r="1139" spans="47:47">
      <c r="AU1139" s="2"/>
    </row>
    <row r="1140" spans="47:47">
      <c r="AU1140" s="2"/>
    </row>
    <row r="1141" spans="47:47">
      <c r="AU1141" s="2"/>
    </row>
    <row r="1142" spans="47:47">
      <c r="AU1142" s="2"/>
    </row>
    <row r="1143" spans="47:47">
      <c r="AU1143" s="2"/>
    </row>
    <row r="1144" spans="47:47">
      <c r="AU1144" s="2"/>
    </row>
    <row r="1145" spans="47:47">
      <c r="AU1145" s="2"/>
    </row>
    <row r="1146" spans="47:47">
      <c r="AU1146" s="2"/>
    </row>
    <row r="1147" spans="47:47">
      <c r="AU1147" s="2"/>
    </row>
    <row r="1148" spans="47:47">
      <c r="AU1148" s="2"/>
    </row>
    <row r="1149" spans="47:47">
      <c r="AU1149" s="2"/>
    </row>
    <row r="1150" spans="47:47">
      <c r="AU1150" s="2"/>
    </row>
    <row r="1151" spans="47:47">
      <c r="AU1151" s="2"/>
    </row>
    <row r="1152" spans="47:47">
      <c r="AU1152" s="2"/>
    </row>
    <row r="1153" spans="47:47">
      <c r="AU1153" s="2"/>
    </row>
    <row r="1154" spans="47:47">
      <c r="AU1154" s="2"/>
    </row>
    <row r="1155" spans="47:47">
      <c r="AU1155" s="2"/>
    </row>
    <row r="1156" spans="47:47">
      <c r="AU1156" s="2"/>
    </row>
    <row r="1157" spans="47:47">
      <c r="AU1157" s="2"/>
    </row>
    <row r="1158" spans="47:47">
      <c r="AU1158" s="2"/>
    </row>
    <row r="1159" spans="47:47">
      <c r="AU1159" s="2"/>
    </row>
    <row r="1160" spans="47:47">
      <c r="AU1160" s="2"/>
    </row>
    <row r="1161" spans="47:47">
      <c r="AU1161" s="2"/>
    </row>
    <row r="1162" spans="47:47">
      <c r="AU1162" s="2"/>
    </row>
    <row r="1163" spans="47:47">
      <c r="AU1163" s="2"/>
    </row>
    <row r="1164" spans="47:47">
      <c r="AU1164" s="2"/>
    </row>
    <row r="1165" spans="47:47">
      <c r="AU1165" s="2"/>
    </row>
    <row r="1166" spans="47:47">
      <c r="AU1166" s="2"/>
    </row>
    <row r="1167" spans="47:47">
      <c r="AU1167" s="2"/>
    </row>
    <row r="1168" spans="47:47">
      <c r="AU1168" s="2"/>
    </row>
    <row r="1169" spans="47:47">
      <c r="AU1169" s="2"/>
    </row>
    <row r="1170" spans="47:47">
      <c r="AU1170" s="2"/>
    </row>
    <row r="1171" spans="47:47">
      <c r="AU1171" s="2"/>
    </row>
    <row r="1172" spans="47:47">
      <c r="AU1172" s="2"/>
    </row>
    <row r="1173" spans="47:47">
      <c r="AU1173" s="2"/>
    </row>
    <row r="1174" spans="47:47">
      <c r="AU1174" s="2"/>
    </row>
    <row r="1175" spans="47:47">
      <c r="AU1175" s="2"/>
    </row>
    <row r="1176" spans="47:47">
      <c r="AU1176" s="2"/>
    </row>
    <row r="1177" spans="47:47">
      <c r="AU1177" s="2"/>
    </row>
    <row r="1178" spans="47:47">
      <c r="AU1178" s="2"/>
    </row>
    <row r="1179" spans="47:47">
      <c r="AU1179" s="2"/>
    </row>
    <row r="1180" spans="47:47">
      <c r="AU1180" s="2"/>
    </row>
    <row r="1181" spans="47:47">
      <c r="AU1181" s="2"/>
    </row>
    <row r="1182" spans="47:47">
      <c r="AU1182" s="2"/>
    </row>
    <row r="1183" spans="47:47">
      <c r="AU1183" s="2"/>
    </row>
    <row r="1184" spans="47:47">
      <c r="AU1184" s="2"/>
    </row>
    <row r="1185" spans="47:47">
      <c r="AU1185" s="2"/>
    </row>
    <row r="1186" spans="47:47">
      <c r="AU1186" s="2"/>
    </row>
    <row r="1187" spans="47:47">
      <c r="AU1187" s="2"/>
    </row>
    <row r="1188" spans="47:47">
      <c r="AU1188" s="2"/>
    </row>
    <row r="1189" spans="47:47">
      <c r="AU1189" s="2"/>
    </row>
    <row r="1190" spans="47:47">
      <c r="AU1190" s="2"/>
    </row>
    <row r="1191" spans="47:47">
      <c r="AU1191" s="2"/>
    </row>
    <row r="1192" spans="47:47">
      <c r="AU1192" s="2"/>
    </row>
    <row r="1193" spans="47:47">
      <c r="AU1193" s="2"/>
    </row>
    <row r="1194" spans="47:47">
      <c r="AU1194" s="2"/>
    </row>
    <row r="1195" spans="47:47">
      <c r="AU1195" s="2"/>
    </row>
    <row r="1196" spans="47:47">
      <c r="AU1196" s="2"/>
    </row>
    <row r="1197" spans="47:47">
      <c r="AU1197" s="2"/>
    </row>
    <row r="1198" spans="47:47">
      <c r="AU1198" s="2"/>
    </row>
    <row r="1199" spans="47:47">
      <c r="AU1199" s="2"/>
    </row>
    <row r="1200" spans="47:47">
      <c r="AU1200" s="2"/>
    </row>
    <row r="1201" spans="47:47">
      <c r="AU1201" s="2"/>
    </row>
    <row r="1202" spans="47:47">
      <c r="AU1202" s="2"/>
    </row>
    <row r="1203" spans="47:47">
      <c r="AU1203" s="2"/>
    </row>
    <row r="1204" spans="47:47">
      <c r="AU1204" s="2"/>
    </row>
    <row r="1205" spans="47:47">
      <c r="AU1205" s="2"/>
    </row>
    <row r="1206" spans="47:47">
      <c r="AU1206" s="2"/>
    </row>
    <row r="1207" spans="47:47">
      <c r="AU1207" s="2"/>
    </row>
    <row r="1208" spans="47:47">
      <c r="AU1208" s="2"/>
    </row>
    <row r="1209" spans="47:47">
      <c r="AU1209" s="2"/>
    </row>
    <row r="1210" spans="47:47">
      <c r="AU1210" s="2"/>
    </row>
    <row r="1211" spans="47:47">
      <c r="AU1211" s="2"/>
    </row>
    <row r="1212" spans="47:47">
      <c r="AU1212" s="2"/>
    </row>
    <row r="1213" spans="47:47">
      <c r="AU1213" s="2"/>
    </row>
    <row r="1214" spans="47:47">
      <c r="AU1214" s="2"/>
    </row>
    <row r="1215" spans="47:47">
      <c r="AU1215" s="2"/>
    </row>
    <row r="1216" spans="47:47">
      <c r="AU1216" s="2"/>
    </row>
    <row r="1217" spans="47:47">
      <c r="AU1217" s="2"/>
    </row>
    <row r="1218" spans="47:47">
      <c r="AU1218" s="2"/>
    </row>
    <row r="1219" spans="47:47">
      <c r="AU1219" s="2"/>
    </row>
    <row r="1220" spans="47:47">
      <c r="AU1220" s="2"/>
    </row>
    <row r="1221" spans="47:47">
      <c r="AU1221" s="2"/>
    </row>
    <row r="1222" spans="47:47">
      <c r="AU1222" s="2"/>
    </row>
    <row r="1223" spans="47:47">
      <c r="AU1223" s="2"/>
    </row>
    <row r="1224" spans="47:47">
      <c r="AU1224" s="2"/>
    </row>
    <row r="1225" spans="47:47">
      <c r="AU1225" s="2"/>
    </row>
    <row r="1226" spans="47:47">
      <c r="AU1226" s="2"/>
    </row>
    <row r="1227" spans="47:47">
      <c r="AU1227" s="2"/>
    </row>
    <row r="1228" spans="47:47">
      <c r="AU1228" s="2"/>
    </row>
    <row r="1229" spans="47:47">
      <c r="AU1229" s="2"/>
    </row>
    <row r="1230" spans="47:47">
      <c r="AU1230" s="2"/>
    </row>
    <row r="1231" spans="47:47">
      <c r="AU1231" s="2"/>
    </row>
    <row r="1232" spans="47:47">
      <c r="AU1232" s="2"/>
    </row>
    <row r="1233" spans="47:47">
      <c r="AU1233" s="2"/>
    </row>
    <row r="1234" spans="47:47">
      <c r="AU1234" s="2"/>
    </row>
    <row r="1235" spans="47:47">
      <c r="AU1235" s="2"/>
    </row>
    <row r="1236" spans="47:47">
      <c r="AU1236" s="2"/>
    </row>
    <row r="1237" spans="47:47">
      <c r="AU1237" s="2"/>
    </row>
    <row r="1238" spans="47:47">
      <c r="AU1238" s="2"/>
    </row>
    <row r="1239" spans="47:47">
      <c r="AU1239" s="2"/>
    </row>
    <row r="1240" spans="47:47">
      <c r="AU1240" s="2"/>
    </row>
    <row r="1241" spans="47:47">
      <c r="AU1241" s="2"/>
    </row>
    <row r="1242" spans="47:47">
      <c r="AU1242" s="2"/>
    </row>
    <row r="1243" spans="47:47">
      <c r="AU1243" s="2"/>
    </row>
    <row r="1244" spans="47:47">
      <c r="AU1244" s="2"/>
    </row>
    <row r="1245" spans="47:47">
      <c r="AU1245" s="2"/>
    </row>
    <row r="1246" spans="47:47">
      <c r="AU1246" s="2"/>
    </row>
    <row r="1247" spans="47:47">
      <c r="AU1247" s="2"/>
    </row>
    <row r="1248" spans="47:47">
      <c r="AU1248" s="2"/>
    </row>
    <row r="1249" spans="47:47">
      <c r="AU1249" s="2"/>
    </row>
    <row r="1250" spans="47:47">
      <c r="AU1250" s="2"/>
    </row>
    <row r="1251" spans="47:47">
      <c r="AU1251" s="2"/>
    </row>
    <row r="1252" spans="47:47">
      <c r="AU1252" s="2"/>
    </row>
    <row r="1253" spans="47:47">
      <c r="AU1253" s="2"/>
    </row>
    <row r="1254" spans="47:47">
      <c r="AU1254" s="2"/>
    </row>
    <row r="1255" spans="47:47">
      <c r="AU1255" s="2"/>
    </row>
    <row r="1256" spans="47:47">
      <c r="AU1256" s="2"/>
    </row>
    <row r="1257" spans="47:47">
      <c r="AU1257" s="2"/>
    </row>
    <row r="1258" spans="47:47">
      <c r="AU1258" s="2"/>
    </row>
    <row r="1259" spans="47:47">
      <c r="AU1259" s="2"/>
    </row>
    <row r="1260" spans="47:47">
      <c r="AU1260" s="2"/>
    </row>
    <row r="1261" spans="47:47">
      <c r="AU1261" s="2"/>
    </row>
    <row r="1262" spans="47:47">
      <c r="AU1262" s="2"/>
    </row>
    <row r="1263" spans="47:47">
      <c r="AU1263" s="2"/>
    </row>
    <row r="1264" spans="47:47">
      <c r="AU1264" s="2"/>
    </row>
    <row r="1265" spans="47:47">
      <c r="AU1265" s="2"/>
    </row>
    <row r="1266" spans="47:47">
      <c r="AU1266" s="2"/>
    </row>
    <row r="1267" spans="47:47">
      <c r="AU1267" s="2"/>
    </row>
    <row r="1268" spans="47:47">
      <c r="AU1268" s="2"/>
    </row>
    <row r="1269" spans="47:47">
      <c r="AU1269" s="2"/>
    </row>
    <row r="1270" spans="47:47">
      <c r="AU1270" s="2"/>
    </row>
    <row r="1271" spans="47:47">
      <c r="AU1271" s="2"/>
    </row>
    <row r="1272" spans="47:47">
      <c r="AU1272" s="2"/>
    </row>
    <row r="1273" spans="47:47">
      <c r="AU1273" s="2"/>
    </row>
    <row r="1274" spans="47:47">
      <c r="AU1274" s="2"/>
    </row>
    <row r="1275" spans="47:47">
      <c r="AU1275" s="2"/>
    </row>
    <row r="1276" spans="47:47">
      <c r="AU1276" s="2"/>
    </row>
    <row r="1277" spans="47:47">
      <c r="AU1277" s="2"/>
    </row>
    <row r="1278" spans="47:47">
      <c r="AU1278" s="2"/>
    </row>
    <row r="1279" spans="47:47">
      <c r="AU1279" s="2"/>
    </row>
    <row r="1280" spans="47:47">
      <c r="AU1280" s="2"/>
    </row>
    <row r="1281" spans="47:47">
      <c r="AU1281" s="2"/>
    </row>
    <row r="1282" spans="47:47">
      <c r="AU1282" s="2"/>
    </row>
    <row r="1283" spans="47:47">
      <c r="AU1283" s="2"/>
    </row>
    <row r="1284" spans="47:47">
      <c r="AU1284" s="2"/>
    </row>
    <row r="1285" spans="47:47">
      <c r="AU1285" s="2"/>
    </row>
    <row r="1286" spans="47:47">
      <c r="AU1286" s="2"/>
    </row>
    <row r="1287" spans="47:47">
      <c r="AU1287" s="2"/>
    </row>
    <row r="1288" spans="47:47">
      <c r="AU1288" s="2"/>
    </row>
    <row r="1289" spans="47:47">
      <c r="AU1289" s="2"/>
    </row>
    <row r="1290" spans="47:47">
      <c r="AU1290" s="2"/>
    </row>
    <row r="1291" spans="47:47">
      <c r="AU1291" s="2"/>
    </row>
    <row r="1292" spans="47:47">
      <c r="AU1292" s="2"/>
    </row>
    <row r="1293" spans="47:47">
      <c r="AU1293" s="2"/>
    </row>
    <row r="1294" spans="47:47">
      <c r="AU1294" s="2"/>
    </row>
    <row r="1295" spans="47:47">
      <c r="AU1295" s="2"/>
    </row>
    <row r="1296" spans="47:47">
      <c r="AU1296" s="2"/>
    </row>
    <row r="1297" spans="47:47">
      <c r="AU1297" s="2"/>
    </row>
    <row r="1298" spans="47:47">
      <c r="AU1298" s="2"/>
    </row>
    <row r="1299" spans="47:47">
      <c r="AU1299" s="2"/>
    </row>
    <row r="1300" spans="47:47">
      <c r="AU1300" s="2"/>
    </row>
    <row r="1301" spans="47:47">
      <c r="AU1301" s="2"/>
    </row>
    <row r="1302" spans="47:47">
      <c r="AU1302" s="2"/>
    </row>
    <row r="1303" spans="47:47">
      <c r="AU1303" s="2"/>
    </row>
    <row r="1304" spans="47:47">
      <c r="AU1304" s="2"/>
    </row>
    <row r="1305" spans="47:47">
      <c r="AU1305" s="2"/>
    </row>
    <row r="1306" spans="47:47">
      <c r="AU1306" s="2"/>
    </row>
    <row r="1307" spans="47:47">
      <c r="AU1307" s="2"/>
    </row>
    <row r="1308" spans="47:47">
      <c r="AU1308" s="2"/>
    </row>
    <row r="1309" spans="47:47">
      <c r="AU1309" s="2"/>
    </row>
    <row r="1310" spans="47:47">
      <c r="AU1310" s="2"/>
    </row>
    <row r="1311" spans="47:47">
      <c r="AU1311" s="2"/>
    </row>
    <row r="1312" spans="47:47">
      <c r="AU1312" s="2"/>
    </row>
    <row r="1313" spans="47:47">
      <c r="AU1313" s="2"/>
    </row>
    <row r="1314" spans="47:47">
      <c r="AU1314" s="2"/>
    </row>
    <row r="1315" spans="47:47">
      <c r="AU1315" s="2"/>
    </row>
    <row r="1316" spans="47:47">
      <c r="AU1316" s="2"/>
    </row>
    <row r="1317" spans="47:47">
      <c r="AU1317" s="2"/>
    </row>
    <row r="1318" spans="47:47">
      <c r="AU1318" s="2"/>
    </row>
    <row r="1319" spans="47:47">
      <c r="AU1319" s="2"/>
    </row>
    <row r="1320" spans="47:47">
      <c r="AU1320" s="2"/>
    </row>
    <row r="1321" spans="47:47">
      <c r="AU1321" s="2"/>
    </row>
    <row r="1322" spans="47:47">
      <c r="AU1322" s="2"/>
    </row>
    <row r="1323" spans="47:47">
      <c r="AU1323" s="2"/>
    </row>
    <row r="1324" spans="47:47">
      <c r="AU1324" s="2"/>
    </row>
    <row r="1325" spans="47:47">
      <c r="AU1325" s="2"/>
    </row>
    <row r="1326" spans="47:47">
      <c r="AU1326" s="2"/>
    </row>
    <row r="1327" spans="47:47">
      <c r="AU1327" s="2"/>
    </row>
    <row r="1328" spans="47:47">
      <c r="AU1328" s="2"/>
    </row>
    <row r="1329" spans="47:47">
      <c r="AU1329" s="2"/>
    </row>
    <row r="1330" spans="47:47">
      <c r="AU1330" s="2"/>
    </row>
    <row r="1331" spans="47:47">
      <c r="AU1331" s="2"/>
    </row>
    <row r="1332" spans="47:47">
      <c r="AU1332" s="2"/>
    </row>
    <row r="1333" spans="47:47">
      <c r="AU1333" s="2"/>
    </row>
    <row r="1334" spans="47:47">
      <c r="AU1334" s="2"/>
    </row>
    <row r="1335" spans="47:47">
      <c r="AU1335" s="2"/>
    </row>
    <row r="1336" spans="47:47">
      <c r="AU1336" s="2"/>
    </row>
    <row r="1337" spans="47:47">
      <c r="AU1337" s="2"/>
    </row>
    <row r="1338" spans="47:47">
      <c r="AU1338" s="2"/>
    </row>
    <row r="1339" spans="47:47">
      <c r="AU1339" s="2"/>
    </row>
    <row r="1340" spans="47:47">
      <c r="AU1340" s="2"/>
    </row>
    <row r="1341" spans="47:47">
      <c r="AU1341" s="2"/>
    </row>
    <row r="1342" spans="47:47">
      <c r="AU1342" s="2"/>
    </row>
    <row r="1343" spans="47:47">
      <c r="AU1343" s="2"/>
    </row>
    <row r="1344" spans="47:47">
      <c r="AU1344" s="2"/>
    </row>
    <row r="1345" spans="47:47">
      <c r="AU1345" s="2"/>
    </row>
    <row r="1346" spans="47:47">
      <c r="AU1346" s="2"/>
    </row>
    <row r="1347" spans="47:47">
      <c r="AU1347" s="2"/>
    </row>
    <row r="1348" spans="47:47">
      <c r="AU1348" s="2"/>
    </row>
    <row r="1349" spans="47:47">
      <c r="AU1349" s="2"/>
    </row>
    <row r="1350" spans="47:47">
      <c r="AU1350" s="2"/>
    </row>
    <row r="1351" spans="47:47">
      <c r="AU1351" s="2"/>
    </row>
    <row r="1352" spans="47:47">
      <c r="AU1352" s="2"/>
    </row>
    <row r="1353" spans="47:47">
      <c r="AU1353" s="2"/>
    </row>
    <row r="1354" spans="47:47">
      <c r="AU1354" s="2"/>
    </row>
    <row r="1355" spans="47:47">
      <c r="AU1355" s="2"/>
    </row>
    <row r="1356" spans="47:47">
      <c r="AU1356" s="2"/>
    </row>
    <row r="1357" spans="47:47">
      <c r="AU1357" s="2"/>
    </row>
    <row r="1358" spans="47:47">
      <c r="AU1358" s="2"/>
    </row>
    <row r="1359" spans="47:47">
      <c r="AU1359" s="2"/>
    </row>
    <row r="1360" spans="47:47">
      <c r="AU1360" s="2"/>
    </row>
    <row r="1361" spans="47:47">
      <c r="AU1361" s="2"/>
    </row>
    <row r="1362" spans="47:47">
      <c r="AU1362" s="2"/>
    </row>
    <row r="1363" spans="47:47">
      <c r="AU1363" s="2"/>
    </row>
    <row r="1364" spans="47:47">
      <c r="AU1364" s="2"/>
    </row>
    <row r="1365" spans="47:47">
      <c r="AU1365" s="2"/>
    </row>
    <row r="1366" spans="47:47">
      <c r="AU1366" s="2"/>
    </row>
    <row r="1367" spans="47:47">
      <c r="AU1367" s="2"/>
    </row>
    <row r="1368" spans="47:47">
      <c r="AU1368" s="2"/>
    </row>
    <row r="1369" spans="47:47">
      <c r="AU1369" s="2"/>
    </row>
    <row r="1370" spans="47:47">
      <c r="AU1370" s="2"/>
    </row>
    <row r="1371" spans="47:47">
      <c r="AU1371" s="2"/>
    </row>
    <row r="1372" spans="47:47">
      <c r="AU1372" s="2"/>
    </row>
    <row r="1373" spans="47:47">
      <c r="AU1373" s="2"/>
    </row>
    <row r="1374" spans="47:47">
      <c r="AU1374" s="2"/>
    </row>
    <row r="1375" spans="47:47">
      <c r="AU1375" s="2"/>
    </row>
    <row r="1376" spans="47:47">
      <c r="AU1376" s="2"/>
    </row>
    <row r="1377" spans="47:47">
      <c r="AU1377" s="2"/>
    </row>
    <row r="1378" spans="47:47">
      <c r="AU1378" s="2"/>
    </row>
    <row r="1379" spans="47:47">
      <c r="AU1379" s="2"/>
    </row>
    <row r="1380" spans="47:47">
      <c r="AU1380" s="2"/>
    </row>
    <row r="1381" spans="47:47">
      <c r="AU1381" s="2"/>
    </row>
    <row r="1382" spans="47:47">
      <c r="AU1382" s="2"/>
    </row>
    <row r="1383" spans="47:47">
      <c r="AU1383" s="2"/>
    </row>
    <row r="1384" spans="47:47">
      <c r="AU1384" s="2"/>
    </row>
    <row r="1385" spans="47:47">
      <c r="AU1385" s="2"/>
    </row>
    <row r="1386" spans="47:47">
      <c r="AU1386" s="2"/>
    </row>
    <row r="1387" spans="47:47">
      <c r="AU1387" s="2"/>
    </row>
    <row r="1388" spans="47:47">
      <c r="AU1388" s="2"/>
    </row>
    <row r="1389" spans="47:47">
      <c r="AU1389" s="2"/>
    </row>
    <row r="1390" spans="47:47">
      <c r="AU1390" s="2"/>
    </row>
    <row r="1391" spans="47:47">
      <c r="AU1391" s="2"/>
    </row>
    <row r="1392" spans="47:47">
      <c r="AU1392" s="2"/>
    </row>
    <row r="1393" spans="47:47">
      <c r="AU1393" s="2"/>
    </row>
    <row r="1394" spans="47:47">
      <c r="AU1394" s="2"/>
    </row>
    <row r="1395" spans="47:47">
      <c r="AU1395" s="2"/>
    </row>
    <row r="1396" spans="47:47">
      <c r="AU1396" s="2"/>
    </row>
    <row r="1397" spans="47:47">
      <c r="AU1397" s="2"/>
    </row>
    <row r="1398" spans="47:47">
      <c r="AU1398" s="2"/>
    </row>
    <row r="1399" spans="47:47">
      <c r="AU1399" s="2"/>
    </row>
    <row r="1400" spans="47:47">
      <c r="AU1400" s="2"/>
    </row>
    <row r="1401" spans="47:47">
      <c r="AU1401" s="2"/>
    </row>
    <row r="1402" spans="47:47">
      <c r="AU1402" s="2"/>
    </row>
    <row r="1403" spans="47:47">
      <c r="AU1403" s="2"/>
    </row>
    <row r="1404" spans="47:47">
      <c r="AU1404" s="2"/>
    </row>
    <row r="1405" spans="47:47">
      <c r="AU1405" s="2"/>
    </row>
    <row r="1406" spans="47:47">
      <c r="AU1406" s="2"/>
    </row>
    <row r="1407" spans="47:47">
      <c r="AU1407" s="2"/>
    </row>
    <row r="1408" spans="47:47">
      <c r="AU1408" s="2"/>
    </row>
    <row r="1409" spans="47:47">
      <c r="AU1409" s="2"/>
    </row>
    <row r="1410" spans="47:47">
      <c r="AU1410" s="2"/>
    </row>
    <row r="1411" spans="47:47">
      <c r="AU1411" s="2"/>
    </row>
    <row r="1412" spans="47:47">
      <c r="AU1412" s="2"/>
    </row>
    <row r="1413" spans="47:47">
      <c r="AU1413" s="2"/>
    </row>
    <row r="1414" spans="47:47">
      <c r="AU1414" s="2"/>
    </row>
    <row r="1415" spans="47:47">
      <c r="AU1415" s="2"/>
    </row>
    <row r="1416" spans="47:47">
      <c r="AU1416" s="2"/>
    </row>
    <row r="1417" spans="47:47">
      <c r="AU1417" s="2"/>
    </row>
    <row r="1418" spans="47:47">
      <c r="AU1418" s="2"/>
    </row>
    <row r="1419" spans="47:47">
      <c r="AU1419" s="2"/>
    </row>
    <row r="1420" spans="47:47">
      <c r="AU1420" s="2"/>
    </row>
    <row r="1421" spans="47:47">
      <c r="AU1421" s="2"/>
    </row>
    <row r="1422" spans="47:47">
      <c r="AU1422" s="2"/>
    </row>
    <row r="1423" spans="47:47">
      <c r="AU1423" s="2"/>
    </row>
    <row r="1424" spans="47:47">
      <c r="AU1424" s="2"/>
    </row>
    <row r="1425" spans="47:47">
      <c r="AU1425" s="2"/>
    </row>
    <row r="1426" spans="47:47">
      <c r="AU1426" s="2"/>
    </row>
    <row r="1427" spans="47:47">
      <c r="AU1427" s="2"/>
    </row>
    <row r="1428" spans="47:47">
      <c r="AU1428" s="2"/>
    </row>
    <row r="1429" spans="47:47">
      <c r="AU1429" s="2"/>
    </row>
    <row r="1430" spans="47:47">
      <c r="AU1430" s="2"/>
    </row>
    <row r="1431" spans="47:47">
      <c r="AU1431" s="2"/>
    </row>
    <row r="1432" spans="47:47">
      <c r="AU1432" s="2"/>
    </row>
    <row r="1433" spans="47:47">
      <c r="AU1433" s="2"/>
    </row>
    <row r="1434" spans="47:47">
      <c r="AU1434" s="2"/>
    </row>
    <row r="1435" spans="47:47">
      <c r="AU1435" s="2"/>
    </row>
    <row r="1436" spans="47:47">
      <c r="AU1436" s="2"/>
    </row>
    <row r="1437" spans="47:47">
      <c r="AU1437" s="3"/>
    </row>
    <row r="1438" spans="47:47">
      <c r="AU1438" s="3"/>
    </row>
    <row r="1439" spans="47:47">
      <c r="AU1439" s="3"/>
    </row>
    <row r="1440" spans="47:47">
      <c r="AU1440" s="3"/>
    </row>
    <row r="1441" spans="47:47">
      <c r="AU1441" s="3"/>
    </row>
    <row r="1442" spans="47:47">
      <c r="AU1442" s="3"/>
    </row>
    <row r="1443" spans="47:47">
      <c r="AU1443" s="3"/>
    </row>
    <row r="1444" spans="47:47">
      <c r="AU1444" s="3"/>
    </row>
    <row r="1445" spans="47:47">
      <c r="AU1445" s="3"/>
    </row>
    <row r="1446" spans="47:47">
      <c r="AU1446" s="3"/>
    </row>
    <row r="1447" spans="47:47">
      <c r="AU1447" s="3"/>
    </row>
    <row r="1448" spans="47:47">
      <c r="AU1448" s="3"/>
    </row>
    <row r="1449" spans="47:47">
      <c r="AU1449" s="3"/>
    </row>
    <row r="1450" spans="47:47">
      <c r="AU1450" s="3"/>
    </row>
    <row r="1451" spans="47:47">
      <c r="AU1451" s="3"/>
    </row>
    <row r="1452" spans="47:47">
      <c r="AU1452" s="3"/>
    </row>
    <row r="1453" spans="47:47">
      <c r="AU1453" s="3"/>
    </row>
    <row r="1454" spans="47:47">
      <c r="AU1454" s="3"/>
    </row>
    <row r="1455" spans="47:47">
      <c r="AU1455" s="3"/>
    </row>
    <row r="1456" spans="47:47">
      <c r="AU1456" s="3"/>
    </row>
    <row r="1457" spans="47:47">
      <c r="AU1457" s="3"/>
    </row>
    <row r="1458" spans="47:47">
      <c r="AU1458" s="3"/>
    </row>
    <row r="1459" spans="47:47">
      <c r="AU1459" s="3"/>
    </row>
    <row r="1460" spans="47:47">
      <c r="AU1460" s="3"/>
    </row>
    <row r="1461" spans="47:47">
      <c r="AU1461" s="3"/>
    </row>
    <row r="1462" spans="47:47">
      <c r="AU1462" s="3"/>
    </row>
    <row r="1463" spans="47:47">
      <c r="AU1463" s="3"/>
    </row>
    <row r="1464" spans="47:47">
      <c r="AU1464" s="3"/>
    </row>
    <row r="1465" spans="47:47">
      <c r="AU1465" s="3"/>
    </row>
    <row r="1466" spans="47:47">
      <c r="AU1466" s="3"/>
    </row>
    <row r="1467" spans="47:47">
      <c r="AU1467" s="3"/>
    </row>
    <row r="1468" spans="47:47">
      <c r="AU1468" s="3"/>
    </row>
    <row r="1469" spans="47:47">
      <c r="AU1469" s="3"/>
    </row>
    <row r="1470" spans="47:47">
      <c r="AU1470" s="3"/>
    </row>
    <row r="1471" spans="47:47">
      <c r="AU1471" s="3"/>
    </row>
    <row r="1472" spans="47:47">
      <c r="AU1472" s="3"/>
    </row>
    <row r="1473" spans="47:47">
      <c r="AU1473" s="3"/>
    </row>
    <row r="1474" spans="47:47">
      <c r="AU1474" s="3"/>
    </row>
    <row r="1475" spans="47:47">
      <c r="AU1475" s="3"/>
    </row>
    <row r="1476" spans="47:47">
      <c r="AU1476" s="3"/>
    </row>
    <row r="1477" spans="47:47">
      <c r="AU1477" s="3"/>
    </row>
    <row r="1478" spans="47:47">
      <c r="AU1478" s="3"/>
    </row>
    <row r="1479" spans="47:47">
      <c r="AU1479" s="3"/>
    </row>
    <row r="1480" spans="47:47">
      <c r="AU1480" s="3"/>
    </row>
    <row r="1481" spans="47:47">
      <c r="AU1481" s="3"/>
    </row>
    <row r="1482" spans="47:47">
      <c r="AU1482" s="3"/>
    </row>
    <row r="1483" spans="47:47">
      <c r="AU1483" s="3"/>
    </row>
    <row r="1484" spans="47:47">
      <c r="AU1484" s="3"/>
    </row>
    <row r="1485" spans="47:47">
      <c r="AU1485" s="3"/>
    </row>
    <row r="1486" spans="47:47">
      <c r="AU1486" s="3"/>
    </row>
    <row r="1487" spans="47:47">
      <c r="AU1487" s="3"/>
    </row>
    <row r="1488" spans="47:47">
      <c r="AU1488" s="3"/>
    </row>
    <row r="1489" spans="47:47">
      <c r="AU1489" s="3"/>
    </row>
    <row r="1490" spans="47:47">
      <c r="AU1490" s="3"/>
    </row>
    <row r="1491" spans="47:47">
      <c r="AU1491" s="3"/>
    </row>
    <row r="1492" spans="47:47">
      <c r="AU1492" s="3"/>
    </row>
    <row r="1493" spans="47:47">
      <c r="AU1493" s="3"/>
    </row>
    <row r="1494" spans="47:47">
      <c r="AU1494" s="3"/>
    </row>
    <row r="1495" spans="47:47">
      <c r="AU1495" s="3"/>
    </row>
    <row r="1496" spans="47:47">
      <c r="AU1496" s="3"/>
    </row>
    <row r="1497" spans="47:47">
      <c r="AU1497" s="3"/>
    </row>
    <row r="1498" spans="47:47">
      <c r="AU1498" s="3"/>
    </row>
    <row r="1499" spans="47:47">
      <c r="AU1499" s="3"/>
    </row>
    <row r="1500" spans="47:47">
      <c r="AU1500" s="3"/>
    </row>
    <row r="1501" spans="47:47">
      <c r="AU1501" s="3"/>
    </row>
    <row r="1502" spans="47:47">
      <c r="AU1502" s="3"/>
    </row>
    <row r="1503" spans="47:47">
      <c r="AU1503" s="3"/>
    </row>
    <row r="1504" spans="47:47">
      <c r="AU1504" s="3"/>
    </row>
    <row r="1505" spans="47:47">
      <c r="AU1505" s="3"/>
    </row>
    <row r="1506" spans="47:47">
      <c r="AU1506" s="3"/>
    </row>
    <row r="1507" spans="47:47">
      <c r="AU1507" s="3"/>
    </row>
    <row r="1508" spans="47:47">
      <c r="AU1508" s="3"/>
    </row>
    <row r="1509" spans="47:47">
      <c r="AU1509" s="3"/>
    </row>
    <row r="1510" spans="47:47">
      <c r="AU1510" s="3"/>
    </row>
    <row r="1511" spans="47:47">
      <c r="AU1511" s="3"/>
    </row>
    <row r="1512" spans="47:47">
      <c r="AU1512" s="3"/>
    </row>
    <row r="1513" spans="47:47">
      <c r="AU1513" s="3"/>
    </row>
    <row r="1514" spans="47:47">
      <c r="AU1514" s="3"/>
    </row>
    <row r="1515" spans="47:47">
      <c r="AU1515" s="3"/>
    </row>
    <row r="1516" spans="47:47">
      <c r="AU1516" s="3"/>
    </row>
    <row r="1517" spans="47:47">
      <c r="AU1517" s="3"/>
    </row>
    <row r="1518" spans="47:47">
      <c r="AU1518" s="3"/>
    </row>
    <row r="1519" spans="47:47">
      <c r="AU1519" s="3"/>
    </row>
    <row r="1520" spans="47:47">
      <c r="AU1520" s="3"/>
    </row>
    <row r="1521" spans="47:47">
      <c r="AU1521" s="3"/>
    </row>
    <row r="1522" spans="47:47">
      <c r="AU1522" s="3"/>
    </row>
    <row r="1523" spans="47:47">
      <c r="AU1523" s="3"/>
    </row>
    <row r="1524" spans="47:47">
      <c r="AU1524" s="3"/>
    </row>
    <row r="1525" spans="47:47">
      <c r="AU1525" s="3"/>
    </row>
    <row r="1526" spans="47:47">
      <c r="AU1526" s="3"/>
    </row>
    <row r="1527" spans="47:47">
      <c r="AU1527" s="3"/>
    </row>
    <row r="1528" spans="47:47">
      <c r="AU1528" s="3"/>
    </row>
    <row r="1529" spans="47:47">
      <c r="AU1529" s="3"/>
    </row>
    <row r="1530" spans="47:47">
      <c r="AU1530" s="3"/>
    </row>
    <row r="1531" spans="47:47">
      <c r="AU1531" s="3"/>
    </row>
    <row r="1532" spans="47:47">
      <c r="AU1532" s="3"/>
    </row>
    <row r="1533" spans="47:47">
      <c r="AU1533" s="3"/>
    </row>
    <row r="1534" spans="47:47">
      <c r="AU1534" s="3"/>
    </row>
    <row r="1535" spans="47:47">
      <c r="AU1535" s="3"/>
    </row>
    <row r="1536" spans="47:47">
      <c r="AU1536" s="3"/>
    </row>
    <row r="1537" spans="47:47">
      <c r="AU1537" s="3"/>
    </row>
    <row r="1538" spans="47:47">
      <c r="AU1538" s="3"/>
    </row>
    <row r="1539" spans="47:47">
      <c r="AU1539" s="3"/>
    </row>
    <row r="1540" spans="47:47">
      <c r="AU1540" s="3"/>
    </row>
    <row r="1541" spans="47:47">
      <c r="AU1541" s="3"/>
    </row>
    <row r="1542" spans="47:47">
      <c r="AU1542" s="3"/>
    </row>
    <row r="1543" spans="47:47">
      <c r="AU1543" s="3"/>
    </row>
    <row r="1544" spans="47:47">
      <c r="AU1544" s="3"/>
    </row>
    <row r="1545" spans="47:47">
      <c r="AU1545" s="3"/>
    </row>
    <row r="1546" spans="47:47">
      <c r="AU1546" s="3"/>
    </row>
    <row r="1547" spans="47:47">
      <c r="AU1547" s="3"/>
    </row>
    <row r="1548" spans="47:47">
      <c r="AU1548" s="3"/>
    </row>
  </sheetData>
  <mergeCells count="331">
    <mergeCell ref="O5:O6"/>
    <mergeCell ref="P5:AI6"/>
    <mergeCell ref="AN5:AP6"/>
    <mergeCell ref="A8:C9"/>
    <mergeCell ref="D8:D9"/>
    <mergeCell ref="E8:E9"/>
    <mergeCell ref="F8:F9"/>
    <mergeCell ref="G8:G9"/>
    <mergeCell ref="H8:H9"/>
    <mergeCell ref="I8:I9"/>
    <mergeCell ref="A5:E6"/>
    <mergeCell ref="I5:J6"/>
    <mergeCell ref="K5:K6"/>
    <mergeCell ref="L5:L6"/>
    <mergeCell ref="M5:M6"/>
    <mergeCell ref="N5:N6"/>
    <mergeCell ref="AI8:AI9"/>
    <mergeCell ref="AJ8:AJ9"/>
    <mergeCell ref="AK8:AN9"/>
    <mergeCell ref="AO8:AU9"/>
    <mergeCell ref="Z8:AC9"/>
    <mergeCell ref="AD8:AD9"/>
    <mergeCell ref="AE8:AE9"/>
    <mergeCell ref="AF8:AF9"/>
    <mergeCell ref="AG8:AG9"/>
    <mergeCell ref="AH8:AH9"/>
    <mergeCell ref="J8:J9"/>
    <mergeCell ref="K8:K9"/>
    <mergeCell ref="L8:L9"/>
    <mergeCell ref="M8:M9"/>
    <mergeCell ref="N8:Q9"/>
    <mergeCell ref="R8:Y9"/>
    <mergeCell ref="AT13:AU14"/>
    <mergeCell ref="AQ10:AU10"/>
    <mergeCell ref="AO10:AP10"/>
    <mergeCell ref="A11:C11"/>
    <mergeCell ref="D11:M11"/>
    <mergeCell ref="N11:Q11"/>
    <mergeCell ref="R11:Y11"/>
    <mergeCell ref="Z11:AC11"/>
    <mergeCell ref="AD11:AN11"/>
    <mergeCell ref="A10:C10"/>
    <mergeCell ref="N10:Q10"/>
    <mergeCell ref="R10:Y10"/>
    <mergeCell ref="Z10:AC10"/>
    <mergeCell ref="AD10:AN10"/>
    <mergeCell ref="A17:B17"/>
    <mergeCell ref="D17:H18"/>
    <mergeCell ref="I17:M18"/>
    <mergeCell ref="B18:C18"/>
    <mergeCell ref="A19:B19"/>
    <mergeCell ref="D19:H20"/>
    <mergeCell ref="I19:M20"/>
    <mergeCell ref="B20:C20"/>
    <mergeCell ref="A13:C14"/>
    <mergeCell ref="D13:H14"/>
    <mergeCell ref="I13:M14"/>
    <mergeCell ref="A15:B15"/>
    <mergeCell ref="D15:H16"/>
    <mergeCell ref="I15:M16"/>
    <mergeCell ref="B16:C16"/>
    <mergeCell ref="A25:B25"/>
    <mergeCell ref="D25:H26"/>
    <mergeCell ref="I25:M26"/>
    <mergeCell ref="B26:C26"/>
    <mergeCell ref="A27:B27"/>
    <mergeCell ref="D27:H28"/>
    <mergeCell ref="I27:M28"/>
    <mergeCell ref="B28:C28"/>
    <mergeCell ref="A21:B21"/>
    <mergeCell ref="D21:H22"/>
    <mergeCell ref="I21:M22"/>
    <mergeCell ref="B22:C22"/>
    <mergeCell ref="A23:B23"/>
    <mergeCell ref="D23:H24"/>
    <mergeCell ref="I23:M24"/>
    <mergeCell ref="B24:C24"/>
    <mergeCell ref="A33:B33"/>
    <mergeCell ref="D33:H34"/>
    <mergeCell ref="I33:M34"/>
    <mergeCell ref="B34:C34"/>
    <mergeCell ref="B38:AU38"/>
    <mergeCell ref="D29:H30"/>
    <mergeCell ref="I29:M30"/>
    <mergeCell ref="A31:B31"/>
    <mergeCell ref="D31:H32"/>
    <mergeCell ref="I31:M32"/>
    <mergeCell ref="B32:C32"/>
    <mergeCell ref="A35:B35"/>
    <mergeCell ref="D35:H36"/>
    <mergeCell ref="I35:M36"/>
    <mergeCell ref="B36:C36"/>
    <mergeCell ref="AS40:AU40"/>
    <mergeCell ref="AV40:AW40"/>
    <mergeCell ref="B41:E41"/>
    <mergeCell ref="F41:K41"/>
    <mergeCell ref="L41:N41"/>
    <mergeCell ref="O41:P41"/>
    <mergeCell ref="R41:S41"/>
    <mergeCell ref="U41:W41"/>
    <mergeCell ref="X41:Z41"/>
    <mergeCell ref="AA41:AC41"/>
    <mergeCell ref="X40:Z40"/>
    <mergeCell ref="AA40:AC40"/>
    <mergeCell ref="AD40:AF40"/>
    <mergeCell ref="AG40:AI40"/>
    <mergeCell ref="AJ40:AK40"/>
    <mergeCell ref="AL40:AN40"/>
    <mergeCell ref="B40:E40"/>
    <mergeCell ref="F40:K40"/>
    <mergeCell ref="L40:N40"/>
    <mergeCell ref="O40:P40"/>
    <mergeCell ref="Q40:S40"/>
    <mergeCell ref="U40:W40"/>
    <mergeCell ref="AV41:AW41"/>
    <mergeCell ref="AD41:AF41"/>
    <mergeCell ref="B42:E42"/>
    <mergeCell ref="F42:K42"/>
    <mergeCell ref="L42:N42"/>
    <mergeCell ref="O42:P42"/>
    <mergeCell ref="R42:S42"/>
    <mergeCell ref="U42:W42"/>
    <mergeCell ref="X42:Z42"/>
    <mergeCell ref="AA42:AC42"/>
    <mergeCell ref="AD42:AF42"/>
    <mergeCell ref="AG41:AI41"/>
    <mergeCell ref="AJ41:AK41"/>
    <mergeCell ref="AL41:AN41"/>
    <mergeCell ref="AP41:AR41"/>
    <mergeCell ref="AS41:AU41"/>
    <mergeCell ref="U43:W43"/>
    <mergeCell ref="AS44:AU44"/>
    <mergeCell ref="AV44:AW44"/>
    <mergeCell ref="AG42:AI42"/>
    <mergeCell ref="AJ42:AK42"/>
    <mergeCell ref="AL42:AN42"/>
    <mergeCell ref="AP42:AR42"/>
    <mergeCell ref="AS42:AU42"/>
    <mergeCell ref="AV42:AW42"/>
    <mergeCell ref="AD44:AF44"/>
    <mergeCell ref="AG44:AI44"/>
    <mergeCell ref="AJ44:AK44"/>
    <mergeCell ref="AL44:AN44"/>
    <mergeCell ref="AP44:AR44"/>
    <mergeCell ref="X45:Z45"/>
    <mergeCell ref="AA45:AC45"/>
    <mergeCell ref="AA44:AC44"/>
    <mergeCell ref="AP43:AR43"/>
    <mergeCell ref="AS43:AU43"/>
    <mergeCell ref="AV43:AW43"/>
    <mergeCell ref="B44:E44"/>
    <mergeCell ref="F44:K44"/>
    <mergeCell ref="L44:N44"/>
    <mergeCell ref="O44:P44"/>
    <mergeCell ref="R44:S44"/>
    <mergeCell ref="U44:W44"/>
    <mergeCell ref="X44:Z44"/>
    <mergeCell ref="X43:Z43"/>
    <mergeCell ref="AA43:AC43"/>
    <mergeCell ref="AD43:AF43"/>
    <mergeCell ref="AG43:AI43"/>
    <mergeCell ref="AJ43:AK43"/>
    <mergeCell ref="AL43:AN43"/>
    <mergeCell ref="B43:E43"/>
    <mergeCell ref="F43:K43"/>
    <mergeCell ref="L43:N43"/>
    <mergeCell ref="O43:P43"/>
    <mergeCell ref="R43:S43"/>
    <mergeCell ref="AG46:AI46"/>
    <mergeCell ref="AJ46:AK46"/>
    <mergeCell ref="AL46:AN46"/>
    <mergeCell ref="AP46:AR46"/>
    <mergeCell ref="AS46:AU46"/>
    <mergeCell ref="AV46:AW46"/>
    <mergeCell ref="AV45:AW45"/>
    <mergeCell ref="B46:E46"/>
    <mergeCell ref="F46:K46"/>
    <mergeCell ref="L46:N46"/>
    <mergeCell ref="O46:P46"/>
    <mergeCell ref="R46:S46"/>
    <mergeCell ref="U46:W46"/>
    <mergeCell ref="X46:Z46"/>
    <mergeCell ref="AA46:AC46"/>
    <mergeCell ref="AD46:AF46"/>
    <mergeCell ref="AD45:AF45"/>
    <mergeCell ref="AG45:AI45"/>
    <mergeCell ref="AJ45:AK45"/>
    <mergeCell ref="AL45:AN45"/>
    <mergeCell ref="AP45:AR45"/>
    <mergeCell ref="AS45:AU45"/>
    <mergeCell ref="B45:E45"/>
    <mergeCell ref="F45:K45"/>
    <mergeCell ref="L45:N45"/>
    <mergeCell ref="O45:P45"/>
    <mergeCell ref="R45:S45"/>
    <mergeCell ref="U45:W45"/>
    <mergeCell ref="AP47:AR47"/>
    <mergeCell ref="AS47:AU47"/>
    <mergeCell ref="AV47:AW47"/>
    <mergeCell ref="B48:E48"/>
    <mergeCell ref="F48:K48"/>
    <mergeCell ref="L48:N48"/>
    <mergeCell ref="O48:P48"/>
    <mergeCell ref="R48:S48"/>
    <mergeCell ref="U48:W48"/>
    <mergeCell ref="X48:Z48"/>
    <mergeCell ref="X47:Z47"/>
    <mergeCell ref="AA47:AC47"/>
    <mergeCell ref="AD47:AF47"/>
    <mergeCell ref="AG47:AI47"/>
    <mergeCell ref="AJ47:AK47"/>
    <mergeCell ref="AL47:AN47"/>
    <mergeCell ref="B47:E47"/>
    <mergeCell ref="F47:K47"/>
    <mergeCell ref="L47:N47"/>
    <mergeCell ref="O47:P47"/>
    <mergeCell ref="B49:E49"/>
    <mergeCell ref="F49:K49"/>
    <mergeCell ref="L49:N49"/>
    <mergeCell ref="O49:P49"/>
    <mergeCell ref="R49:S49"/>
    <mergeCell ref="U49:W49"/>
    <mergeCell ref="X49:Z49"/>
    <mergeCell ref="AA49:AC49"/>
    <mergeCell ref="AA48:AC48"/>
    <mergeCell ref="AD50:AF50"/>
    <mergeCell ref="R47:S47"/>
    <mergeCell ref="U47:W47"/>
    <mergeCell ref="AS48:AU48"/>
    <mergeCell ref="AV48:AW48"/>
    <mergeCell ref="AD48:AF48"/>
    <mergeCell ref="AG48:AI48"/>
    <mergeCell ref="AJ48:AK48"/>
    <mergeCell ref="AL48:AN48"/>
    <mergeCell ref="AP48:AR48"/>
    <mergeCell ref="AV49:AW49"/>
    <mergeCell ref="AD49:AF49"/>
    <mergeCell ref="AG49:AI49"/>
    <mergeCell ref="AJ49:AK49"/>
    <mergeCell ref="AL49:AN49"/>
    <mergeCell ref="AP49:AR49"/>
    <mergeCell ref="AS49:AU49"/>
    <mergeCell ref="AG50:AI50"/>
    <mergeCell ref="AJ50:AK50"/>
    <mergeCell ref="AL50:AN50"/>
    <mergeCell ref="U51:W51"/>
    <mergeCell ref="X51:Z51"/>
    <mergeCell ref="AA51:AC51"/>
    <mergeCell ref="B51:E51"/>
    <mergeCell ref="AP50:AR50"/>
    <mergeCell ref="AS50:AU50"/>
    <mergeCell ref="F51:K51"/>
    <mergeCell ref="L51:N51"/>
    <mergeCell ref="O51:P51"/>
    <mergeCell ref="R51:S51"/>
    <mergeCell ref="AL51:AN51"/>
    <mergeCell ref="AP51:AR51"/>
    <mergeCell ref="AD51:AF51"/>
    <mergeCell ref="AG51:AI51"/>
    <mergeCell ref="AJ51:AK51"/>
    <mergeCell ref="AS51:AU51"/>
    <mergeCell ref="B50:E50"/>
    <mergeCell ref="F50:K50"/>
    <mergeCell ref="L50:N50"/>
    <mergeCell ref="O50:P50"/>
    <mergeCell ref="R50:S50"/>
    <mergeCell ref="U50:W50"/>
    <mergeCell ref="X50:Z50"/>
    <mergeCell ref="AA50:AC50"/>
    <mergeCell ref="AD52:AF52"/>
    <mergeCell ref="AG52:AI52"/>
    <mergeCell ref="AJ52:AK52"/>
    <mergeCell ref="AL52:AN52"/>
    <mergeCell ref="AP52:AR52"/>
    <mergeCell ref="B53:E53"/>
    <mergeCell ref="F53:K53"/>
    <mergeCell ref="L53:N53"/>
    <mergeCell ref="O53:P53"/>
    <mergeCell ref="R53:S53"/>
    <mergeCell ref="B52:E52"/>
    <mergeCell ref="F52:K52"/>
    <mergeCell ref="L52:N52"/>
    <mergeCell ref="O52:P52"/>
    <mergeCell ref="R52:S52"/>
    <mergeCell ref="U52:W52"/>
    <mergeCell ref="X52:Z52"/>
    <mergeCell ref="AA52:AC52"/>
    <mergeCell ref="AV54:AW54"/>
    <mergeCell ref="A56:D56"/>
    <mergeCell ref="E56:H56"/>
    <mergeCell ref="I56:K56"/>
    <mergeCell ref="L56:O56"/>
    <mergeCell ref="P56:S56"/>
    <mergeCell ref="AL53:AN53"/>
    <mergeCell ref="AP53:AR53"/>
    <mergeCell ref="A54:K54"/>
    <mergeCell ref="L54:N54"/>
    <mergeCell ref="O54:S54"/>
    <mergeCell ref="U54:W54"/>
    <mergeCell ref="X54:Z54"/>
    <mergeCell ref="AA54:AC54"/>
    <mergeCell ref="AD54:AF54"/>
    <mergeCell ref="AG54:AI54"/>
    <mergeCell ref="U53:W53"/>
    <mergeCell ref="X53:Z53"/>
    <mergeCell ref="AA53:AC53"/>
    <mergeCell ref="AD53:AF53"/>
    <mergeCell ref="AG53:AI53"/>
    <mergeCell ref="AJ53:AK53"/>
    <mergeCell ref="B64:E64"/>
    <mergeCell ref="F64:K64"/>
    <mergeCell ref="L64:N64"/>
    <mergeCell ref="Q64:S64"/>
    <mergeCell ref="U64:W64"/>
    <mergeCell ref="X64:Z64"/>
    <mergeCell ref="AJ54:AK54"/>
    <mergeCell ref="AL54:AN54"/>
    <mergeCell ref="AP54:AR54"/>
    <mergeCell ref="AR64:AU64"/>
    <mergeCell ref="AS54:AU54"/>
    <mergeCell ref="AV64:AW64"/>
    <mergeCell ref="AA64:AC64"/>
    <mergeCell ref="AD64:AF64"/>
    <mergeCell ref="AG64:AI64"/>
    <mergeCell ref="AJ64:AK64"/>
    <mergeCell ref="AL64:AN64"/>
    <mergeCell ref="AO64:AQ64"/>
    <mergeCell ref="T56:W56"/>
    <mergeCell ref="X56:Z56"/>
    <mergeCell ref="AA56:AD56"/>
    <mergeCell ref="T60:Z60"/>
  </mergeCells>
  <phoneticPr fontId="2"/>
  <dataValidations count="8">
    <dataValidation type="list" errorStyle="information" allowBlank="1" sqref="A15:B15 B28:C30 B34:C34 A33:B33 B32:C32 A31:B31 B16:C16 A19:B19 B18:C18 A17:B17 B20:C20 A21:B21 B22:C22 A25:B25 B24:C24 A23:B23 B26:C26 A27:B27 B36:C36 A35:B35">
      <formula1>$BF$12:$BF$101</formula1>
    </dataValidation>
    <dataValidation type="list" allowBlank="1" showInputMessage="1" showErrorMessage="1" sqref="B37:B38">
      <formula1>"サービス利用票別表,サービス提供票別表"</formula1>
    </dataValidation>
    <dataValidation type="list" allowBlank="1" showInputMessage="1" showErrorMessage="1" sqref="AQ10:AU10">
      <formula1>$BP$10:$BP$12</formula1>
    </dataValidation>
    <dataValidation type="list" allowBlank="1" sqref="AE8:AE9 K5:K6">
      <formula1>$BQ$10:$BQ$14</formula1>
    </dataValidation>
    <dataValidation type="list" allowBlank="1" showInputMessage="1" showErrorMessage="1" sqref="AI8:AI9">
      <formula1>"1,2,3,4,5,6,7,8,9,10,11,12,13,14,15,16,17,18,19,20,21,22,23,24,25,26,27,28,29,30,31"</formula1>
    </dataValidation>
    <dataValidation type="list" allowBlank="1" showInputMessage="1" showErrorMessage="1" sqref="A5:E6">
      <formula1>"認定済,申請中"</formula1>
    </dataValidation>
    <dataValidation type="list" allowBlank="1" sqref="M5:M6 AG8:AG9">
      <formula1>"1,2,3,4,5,6,7,8,9,10,11,12"</formula1>
    </dataValidation>
    <dataValidation type="list" allowBlank="1" showInputMessage="1" showErrorMessage="1" sqref="R10:Y10">
      <formula1>$BC$12:$BC$16</formula1>
    </dataValidation>
  </dataValidations>
  <printOptions horizontalCentered="1" verticalCentered="1"/>
  <pageMargins left="0.2" right="0.2" top="3.937007874015748E-2" bottom="3.937007874015748E-2" header="0.19685039370078741" footer="0.19685039370078741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入力方法および注意点</vt:lpstr>
      <vt:lpstr>通所型サービス(計算式あり）</vt:lpstr>
      <vt:lpstr>通所型サービス (直接入力)</vt:lpstr>
      <vt:lpstr>'通所型サービス(計算式あり）'!Print_Area</vt:lpstr>
      <vt:lpstr>入力方法および注意点!Print_Area</vt:lpstr>
    </vt:vector>
  </TitlesOfParts>
  <Company>クローバーケアステーション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インターネットインフィニティー</dc:creator>
  <cp:lastModifiedBy>uruma0580</cp:lastModifiedBy>
  <cp:lastPrinted>2017-10-30T02:51:29Z</cp:lastPrinted>
  <dcterms:created xsi:type="dcterms:W3CDTF">2005-07-14T04:25:18Z</dcterms:created>
  <dcterms:modified xsi:type="dcterms:W3CDTF">2019-09-06T04:51:26Z</dcterms:modified>
</cp:coreProperties>
</file>