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.人・農地係\05.認定農業者関係（農業経営改善計画）\05.HP掲載用データ\Excel等\"/>
    </mc:Choice>
  </mc:AlternateContent>
  <xr:revisionPtr revIDLastSave="0" documentId="13_ncr:1_{A0BF0AA5-7BC1-4C79-ADFE-BEA3F9BAF23C}" xr6:coauthVersionLast="36" xr6:coauthVersionMax="36" xr10:uidLastSave="{00000000-0000-0000-0000-000000000000}"/>
  <bookViews>
    <workbookView xWindow="0" yWindow="0" windowWidth="28800" windowHeight="10635" tabRatio="706" xr2:uid="{D96C7919-3F47-41F9-B296-238C55E5DB82}"/>
  </bookViews>
  <sheets>
    <sheet name="【必須】申請書" sheetId="1" r:id="rId1"/>
    <sheet name="【必須】添付資料" sheetId="2" r:id="rId2"/>
    <sheet name="【耕種】経営現状と目標 (現状入力)" sheetId="8" r:id="rId3"/>
    <sheet name="【耕種】労働時間" sheetId="4" r:id="rId4"/>
    <sheet name="【耕種】作型表" sheetId="10" r:id="rId5"/>
    <sheet name="【肉用牛】繁殖経営（現状）様式" sheetId="11" r:id="rId6"/>
    <sheet name="【肉用牛】繁殖経営（目標）様式" sheetId="12" r:id="rId7"/>
  </sheets>
  <externalReferences>
    <externalReference r:id="rId8"/>
  </externalReferences>
  <definedNames>
    <definedName name="_xlnm.Print_Area" localSheetId="2">'【耕種】経営現状と目標 (現状入力)'!$A$1:$AE$37,'【耕種】経営現状と目標 (現状入力)'!$AG$1:$BB$27,'【耕種】経営現状と目標 (現状入力)'!$A$40:$AE$76,'【耕種】経営現状と目標 (現状入力)'!$AG$40:$BB$66</definedName>
    <definedName name="_xlnm.Print_Area" localSheetId="4">【耕種】作型表!$A$1:$AX$48</definedName>
    <definedName name="_xlnm.Print_Area" localSheetId="3">【耕種】労働時間!$A$1:$AF$33,【耕種】労働時間!$AH$1:$BH$17</definedName>
    <definedName name="_xlnm.Print_Area" localSheetId="5">'【肉用牛】繁殖経営（現状）様式'!$A$1:$F$62,'【肉用牛】繁殖経営（現状）様式'!$H$1:$AM$30</definedName>
    <definedName name="_xlnm.Print_Area" localSheetId="6">'【肉用牛】繁殖経営（目標）様式'!$A$1:$F$62,'【肉用牛】繁殖経営（目標）様式'!$H$1:$AM$30</definedName>
    <definedName name="_xlnm.Print_Area" localSheetId="0">【必須】申請書!$B$1:$AI$84</definedName>
    <definedName name="_xlnm.Print_Area" localSheetId="1">【必須】添付資料!$A$1:$T$33,【必須】添付資料!#REF!</definedName>
    <definedName name="_xlnm.Print_Titles" localSheetId="4">【耕種】作型表!$1:$1</definedName>
  </definedNames>
  <calcPr calcId="191029"/>
</workbook>
</file>

<file path=xl/calcChain.xml><?xml version="1.0" encoding="utf-8"?>
<calcChain xmlns="http://schemas.openxmlformats.org/spreadsheetml/2006/main">
  <c r="AC63" i="8" l="1"/>
  <c r="AC62" i="8"/>
  <c r="AC61" i="8"/>
  <c r="AC60" i="8"/>
  <c r="AC59" i="8"/>
  <c r="AC58" i="8"/>
  <c r="AC57" i="8"/>
  <c r="Z63" i="8"/>
  <c r="Z62" i="8"/>
  <c r="Z61" i="8"/>
  <c r="Z60" i="8"/>
  <c r="Z59" i="8"/>
  <c r="Z58" i="8"/>
  <c r="Z57" i="8"/>
  <c r="W63" i="8"/>
  <c r="W62" i="8"/>
  <c r="W61" i="8"/>
  <c r="W60" i="8"/>
  <c r="W59" i="8"/>
  <c r="W58" i="8"/>
  <c r="W57" i="8"/>
  <c r="W56" i="8"/>
  <c r="T63" i="8"/>
  <c r="T62" i="8"/>
  <c r="T61" i="8"/>
  <c r="T60" i="8"/>
  <c r="T59" i="8"/>
  <c r="T58" i="8"/>
  <c r="T57" i="8"/>
  <c r="Q63" i="8"/>
  <c r="Q62" i="8"/>
  <c r="Q61" i="8"/>
  <c r="Q60" i="8"/>
  <c r="Q59" i="8"/>
  <c r="Q58" i="8"/>
  <c r="Q57" i="8"/>
  <c r="AC56" i="8"/>
  <c r="Z56" i="8"/>
  <c r="T56" i="8"/>
  <c r="Q56" i="8"/>
  <c r="L1" i="8"/>
  <c r="I20" i="1" l="1"/>
  <c r="W20" i="1"/>
  <c r="P26" i="2" l="1"/>
  <c r="W29" i="1"/>
  <c r="U29" i="1"/>
  <c r="E36" i="8" l="1"/>
  <c r="G60" i="1"/>
  <c r="C41" i="11"/>
  <c r="C43" i="11" s="1"/>
  <c r="C54" i="12"/>
  <c r="C59" i="12"/>
  <c r="E17" i="12" l="1"/>
  <c r="C17" i="12" s="1"/>
  <c r="C13" i="12" s="1"/>
  <c r="C14" i="12"/>
  <c r="E7" i="12"/>
  <c r="C7" i="12" s="1"/>
  <c r="C8" i="12" s="1"/>
  <c r="E12" i="12" s="1"/>
  <c r="C12" i="12" s="1"/>
  <c r="D7" i="12"/>
  <c r="D6" i="12"/>
  <c r="C6" i="12"/>
  <c r="D5" i="12"/>
  <c r="C5" i="12" s="1"/>
  <c r="D17" i="11"/>
  <c r="D14" i="11"/>
  <c r="C13" i="11"/>
  <c r="C19" i="11" s="1"/>
  <c r="E12" i="11"/>
  <c r="D12" i="11" s="1"/>
  <c r="C9" i="12" l="1"/>
  <c r="C19" i="12"/>
  <c r="L29" i="12"/>
  <c r="AJ28" i="12"/>
  <c r="AH28" i="12"/>
  <c r="AF28" i="12"/>
  <c r="AD28" i="12"/>
  <c r="AB28" i="12"/>
  <c r="Z28" i="12"/>
  <c r="X28" i="12"/>
  <c r="V28" i="12"/>
  <c r="T28" i="12"/>
  <c r="R28" i="12"/>
  <c r="P28" i="12"/>
  <c r="N28" i="12"/>
  <c r="AL28" i="12" s="1"/>
  <c r="AJ27" i="12"/>
  <c r="AH27" i="12"/>
  <c r="AF27" i="12"/>
  <c r="AD27" i="12"/>
  <c r="AB27" i="12"/>
  <c r="Z27" i="12"/>
  <c r="X27" i="12"/>
  <c r="V27" i="12"/>
  <c r="T27" i="12"/>
  <c r="R27" i="12"/>
  <c r="P27" i="12"/>
  <c r="N27" i="12"/>
  <c r="AJ26" i="12"/>
  <c r="AH26" i="12"/>
  <c r="AH9" i="12" s="1"/>
  <c r="AF26" i="12"/>
  <c r="AF29" i="12" s="1"/>
  <c r="AD26" i="12"/>
  <c r="AB26" i="12"/>
  <c r="Z26" i="12"/>
  <c r="Z9" i="12" s="1"/>
  <c r="X26" i="12"/>
  <c r="X29" i="12" s="1"/>
  <c r="V26" i="12"/>
  <c r="V9" i="12" s="1"/>
  <c r="T26" i="12"/>
  <c r="T29" i="12" s="1"/>
  <c r="R26" i="12"/>
  <c r="P26" i="12"/>
  <c r="N26" i="12"/>
  <c r="L25" i="12"/>
  <c r="AJ24" i="12"/>
  <c r="AH24" i="12"/>
  <c r="AF24" i="12"/>
  <c r="AD24" i="12"/>
  <c r="AB24" i="12"/>
  <c r="Z24" i="12"/>
  <c r="X24" i="12"/>
  <c r="V24" i="12"/>
  <c r="T24" i="12"/>
  <c r="R24" i="12"/>
  <c r="P24" i="12"/>
  <c r="N24" i="12"/>
  <c r="J24" i="12"/>
  <c r="AJ23" i="12"/>
  <c r="AH23" i="12"/>
  <c r="AF23" i="12"/>
  <c r="AD23" i="12"/>
  <c r="AB23" i="12"/>
  <c r="Z23" i="12"/>
  <c r="X23" i="12"/>
  <c r="V23" i="12"/>
  <c r="T23" i="12"/>
  <c r="R23" i="12"/>
  <c r="P23" i="12"/>
  <c r="N23" i="12"/>
  <c r="J23" i="12"/>
  <c r="AJ22" i="12"/>
  <c r="AH22" i="12"/>
  <c r="AF22" i="12"/>
  <c r="AD22" i="12"/>
  <c r="AB22" i="12"/>
  <c r="Z22" i="12"/>
  <c r="X22" i="12"/>
  <c r="V22" i="12"/>
  <c r="T22" i="12"/>
  <c r="R22" i="12"/>
  <c r="P22" i="12"/>
  <c r="N22" i="12"/>
  <c r="J22" i="12"/>
  <c r="AJ21" i="12"/>
  <c r="AH21" i="12"/>
  <c r="AF21" i="12"/>
  <c r="AD21" i="12"/>
  <c r="AB21" i="12"/>
  <c r="Z21" i="12"/>
  <c r="X21" i="12"/>
  <c r="V21" i="12"/>
  <c r="T21" i="12"/>
  <c r="R21" i="12"/>
  <c r="P21" i="12"/>
  <c r="N21" i="12"/>
  <c r="J21" i="12"/>
  <c r="L9" i="12"/>
  <c r="L8" i="12"/>
  <c r="L4" i="12"/>
  <c r="I4" i="12"/>
  <c r="C39" i="12"/>
  <c r="E40" i="12"/>
  <c r="C40" i="12" s="1"/>
  <c r="E39" i="12"/>
  <c r="E34" i="12"/>
  <c r="C34" i="12" s="1"/>
  <c r="E33" i="12"/>
  <c r="C33" i="12" s="1"/>
  <c r="E27" i="12"/>
  <c r="C27" i="12" s="1"/>
  <c r="J24" i="11"/>
  <c r="J23" i="11"/>
  <c r="J22" i="11"/>
  <c r="J21" i="11"/>
  <c r="C23" i="11"/>
  <c r="C60" i="11" s="1"/>
  <c r="C44" i="11"/>
  <c r="E24" i="11"/>
  <c r="D24" i="11" s="1"/>
  <c r="E39" i="11"/>
  <c r="D39" i="11" s="1"/>
  <c r="E40" i="11"/>
  <c r="D40" i="11" s="1"/>
  <c r="D8" i="11"/>
  <c r="D6" i="11"/>
  <c r="U27" i="1"/>
  <c r="S29" i="1"/>
  <c r="S27" i="1"/>
  <c r="Q29" i="1"/>
  <c r="Q28" i="1"/>
  <c r="Q27" i="1"/>
  <c r="N29" i="1"/>
  <c r="N28" i="1"/>
  <c r="N27" i="1"/>
  <c r="E47" i="12"/>
  <c r="C47" i="12" s="1"/>
  <c r="E46" i="12"/>
  <c r="C46" i="12" s="1"/>
  <c r="E45" i="12"/>
  <c r="C45" i="12" s="1"/>
  <c r="E25" i="12"/>
  <c r="C25" i="12" s="1"/>
  <c r="E24" i="12"/>
  <c r="C24" i="12" s="1"/>
  <c r="E22" i="12"/>
  <c r="C22" i="12" s="1"/>
  <c r="C59" i="11"/>
  <c r="C54" i="11"/>
  <c r="E47" i="11"/>
  <c r="D47" i="11" s="1"/>
  <c r="E46" i="11"/>
  <c r="D46" i="11" s="1"/>
  <c r="E45" i="11"/>
  <c r="D45" i="11" s="1"/>
  <c r="E34" i="11"/>
  <c r="D34" i="11" s="1"/>
  <c r="E33" i="11"/>
  <c r="D33" i="11" s="1"/>
  <c r="L29" i="11"/>
  <c r="E27" i="11"/>
  <c r="D27" i="11" s="1"/>
  <c r="AJ28" i="11"/>
  <c r="AH28" i="11"/>
  <c r="AF28" i="11"/>
  <c r="AD28" i="11"/>
  <c r="AB28" i="11"/>
  <c r="Z28" i="11"/>
  <c r="X28" i="11"/>
  <c r="V28" i="11"/>
  <c r="T28" i="11"/>
  <c r="R28" i="11"/>
  <c r="P28" i="11"/>
  <c r="N28" i="11"/>
  <c r="AJ27" i="11"/>
  <c r="AH27" i="11"/>
  <c r="AF27" i="11"/>
  <c r="AD27" i="11"/>
  <c r="AB27" i="11"/>
  <c r="Z27" i="11"/>
  <c r="X27" i="11"/>
  <c r="V27" i="11"/>
  <c r="T27" i="11"/>
  <c r="R27" i="11"/>
  <c r="P27" i="11"/>
  <c r="N27" i="11"/>
  <c r="AJ26" i="11"/>
  <c r="AJ9" i="11" s="1"/>
  <c r="AH26" i="11"/>
  <c r="AH29" i="11" s="1"/>
  <c r="AF26" i="11"/>
  <c r="AF9" i="11" s="1"/>
  <c r="AD26" i="11"/>
  <c r="AD29" i="11" s="1"/>
  <c r="AB26" i="11"/>
  <c r="AB9" i="11" s="1"/>
  <c r="Z26" i="11"/>
  <c r="Z29" i="11" s="1"/>
  <c r="X26" i="11"/>
  <c r="X9" i="11" s="1"/>
  <c r="V26" i="11"/>
  <c r="V29" i="11" s="1"/>
  <c r="T26" i="11"/>
  <c r="T9" i="11" s="1"/>
  <c r="R26" i="11"/>
  <c r="R29" i="11" s="1"/>
  <c r="P26" i="11"/>
  <c r="P9" i="11" s="1"/>
  <c r="N26" i="11"/>
  <c r="N29" i="11" s="1"/>
  <c r="L25" i="11"/>
  <c r="E25" i="11"/>
  <c r="D25" i="11" s="1"/>
  <c r="AJ24" i="11"/>
  <c r="AH24" i="11"/>
  <c r="AF24" i="11"/>
  <c r="AD24" i="11"/>
  <c r="AB24" i="11"/>
  <c r="Z24" i="11"/>
  <c r="X24" i="11"/>
  <c r="V24" i="11"/>
  <c r="T24" i="11"/>
  <c r="R24" i="11"/>
  <c r="P24" i="11"/>
  <c r="N24" i="11"/>
  <c r="AJ23" i="11"/>
  <c r="AH23" i="11"/>
  <c r="AF23" i="11"/>
  <c r="AD23" i="11"/>
  <c r="AB23" i="11"/>
  <c r="Z23" i="11"/>
  <c r="X23" i="11"/>
  <c r="V23" i="11"/>
  <c r="T23" i="11"/>
  <c r="R23" i="11"/>
  <c r="P23" i="11"/>
  <c r="N23" i="11"/>
  <c r="AJ22" i="11"/>
  <c r="AH22" i="11"/>
  <c r="AF22" i="11"/>
  <c r="AD22" i="11"/>
  <c r="AB22" i="11"/>
  <c r="Z22" i="11"/>
  <c r="X22" i="11"/>
  <c r="V22" i="11"/>
  <c r="T22" i="11"/>
  <c r="R22" i="11"/>
  <c r="P22" i="11"/>
  <c r="N22" i="11"/>
  <c r="E22" i="11"/>
  <c r="D22" i="11" s="1"/>
  <c r="AJ21" i="11"/>
  <c r="AH21" i="11"/>
  <c r="AF21" i="11"/>
  <c r="AD21" i="11"/>
  <c r="AB21" i="11"/>
  <c r="Z21" i="11"/>
  <c r="Z8" i="11" s="1"/>
  <c r="X21" i="11"/>
  <c r="V21" i="11"/>
  <c r="T21" i="11"/>
  <c r="R21" i="11"/>
  <c r="P21" i="11"/>
  <c r="N21" i="11"/>
  <c r="N25" i="11" s="1"/>
  <c r="AD9" i="11"/>
  <c r="R9" i="11"/>
  <c r="L9" i="11"/>
  <c r="C9" i="11"/>
  <c r="AJ8" i="11"/>
  <c r="L8" i="11"/>
  <c r="L4" i="11"/>
  <c r="I4" i="11"/>
  <c r="D4" i="11"/>
  <c r="AK60" i="1"/>
  <c r="S14" i="1"/>
  <c r="V9" i="11" l="1"/>
  <c r="AH9" i="11"/>
  <c r="AL26" i="12"/>
  <c r="N29" i="12"/>
  <c r="Z29" i="12"/>
  <c r="P9" i="12"/>
  <c r="AB9" i="12"/>
  <c r="T9" i="12"/>
  <c r="AF9" i="12"/>
  <c r="L30" i="12"/>
  <c r="X9" i="12"/>
  <c r="AJ9" i="12"/>
  <c r="R29" i="12"/>
  <c r="AD29" i="12"/>
  <c r="AJ4" i="11"/>
  <c r="AJ7" i="11" s="1"/>
  <c r="AB29" i="11"/>
  <c r="N30" i="11"/>
  <c r="N8" i="12"/>
  <c r="Z8" i="12"/>
  <c r="AB29" i="12"/>
  <c r="Z4" i="12"/>
  <c r="Z7" i="12" s="1"/>
  <c r="P29" i="12"/>
  <c r="R9" i="12"/>
  <c r="AD9" i="12"/>
  <c r="AJ29" i="12"/>
  <c r="N25" i="12"/>
  <c r="N30" i="12" s="1"/>
  <c r="Z25" i="12"/>
  <c r="P25" i="12"/>
  <c r="AB25" i="12"/>
  <c r="AL24" i="12"/>
  <c r="AQ63" i="1" s="1"/>
  <c r="AL23" i="12"/>
  <c r="AQ62" i="1" s="1"/>
  <c r="T25" i="12"/>
  <c r="T30" i="12" s="1"/>
  <c r="AF25" i="12"/>
  <c r="AF30" i="12" s="1"/>
  <c r="V8" i="12"/>
  <c r="AH8" i="12"/>
  <c r="AH4" i="12" s="1"/>
  <c r="AH7" i="12" s="1"/>
  <c r="AF8" i="12"/>
  <c r="AF4" i="12" s="1"/>
  <c r="AF7" i="12" s="1"/>
  <c r="AL22" i="12"/>
  <c r="AQ61" i="1" s="1"/>
  <c r="R8" i="12"/>
  <c r="R4" i="12" s="1"/>
  <c r="R7" i="12" s="1"/>
  <c r="AD8" i="12"/>
  <c r="R25" i="12"/>
  <c r="AD25" i="12"/>
  <c r="T8" i="12"/>
  <c r="X8" i="12"/>
  <c r="X4" i="12" s="1"/>
  <c r="X7" i="12" s="1"/>
  <c r="AJ8" i="12"/>
  <c r="AJ4" i="12" s="1"/>
  <c r="AJ7" i="12" s="1"/>
  <c r="T8" i="11"/>
  <c r="T4" i="11" s="1"/>
  <c r="T7" i="11" s="1"/>
  <c r="AF8" i="11"/>
  <c r="AF4" i="11" s="1"/>
  <c r="AF7" i="11" s="1"/>
  <c r="V25" i="11"/>
  <c r="V30" i="11" s="1"/>
  <c r="AH25" i="11"/>
  <c r="AH30" i="11" s="1"/>
  <c r="X8" i="11"/>
  <c r="X4" i="11" s="1"/>
  <c r="X7" i="11" s="1"/>
  <c r="P8" i="11"/>
  <c r="P4" i="11" s="1"/>
  <c r="P7" i="11" s="1"/>
  <c r="C62" i="11"/>
  <c r="AL16" i="1" s="1"/>
  <c r="C23" i="12"/>
  <c r="P30" i="12"/>
  <c r="V4" i="12"/>
  <c r="V7" i="12" s="1"/>
  <c r="AL27" i="12"/>
  <c r="P8" i="12"/>
  <c r="P4" i="12" s="1"/>
  <c r="P7" i="12" s="1"/>
  <c r="AB8" i="12"/>
  <c r="N9" i="12"/>
  <c r="V29" i="12"/>
  <c r="AH29" i="12"/>
  <c r="AL21" i="12"/>
  <c r="V25" i="12"/>
  <c r="AH25" i="12"/>
  <c r="X25" i="12"/>
  <c r="X30" i="12" s="1"/>
  <c r="AJ25" i="12"/>
  <c r="W27" i="1"/>
  <c r="U28" i="1"/>
  <c r="AB25" i="11"/>
  <c r="Z9" i="11"/>
  <c r="Z4" i="11" s="1"/>
  <c r="Z7" i="11" s="1"/>
  <c r="AD25" i="11"/>
  <c r="AD30" i="11" s="1"/>
  <c r="L30" i="11"/>
  <c r="R25" i="11"/>
  <c r="R30" i="11" s="1"/>
  <c r="AL22" i="11"/>
  <c r="AN61" i="1" s="1"/>
  <c r="T25" i="11"/>
  <c r="AF25" i="11"/>
  <c r="AL23" i="11"/>
  <c r="AN62" i="1" s="1"/>
  <c r="P29" i="11"/>
  <c r="X29" i="11"/>
  <c r="AJ29" i="11"/>
  <c r="N9" i="11"/>
  <c r="AL28" i="11"/>
  <c r="V8" i="11"/>
  <c r="V4" i="11" s="1"/>
  <c r="V7" i="11" s="1"/>
  <c r="P25" i="11"/>
  <c r="AB8" i="11"/>
  <c r="AB4" i="11" s="1"/>
  <c r="AB7" i="11" s="1"/>
  <c r="AH8" i="11"/>
  <c r="X25" i="11"/>
  <c r="AJ25" i="11"/>
  <c r="AJ30" i="11" s="1"/>
  <c r="AL24" i="11"/>
  <c r="AN63" i="1" s="1"/>
  <c r="R8" i="11"/>
  <c r="R4" i="11" s="1"/>
  <c r="R7" i="11" s="1"/>
  <c r="AD8" i="11"/>
  <c r="AD4" i="11" s="1"/>
  <c r="AD7" i="11" s="1"/>
  <c r="Z25" i="11"/>
  <c r="Z30" i="11" s="1"/>
  <c r="AL27" i="11"/>
  <c r="T29" i="11"/>
  <c r="AF29" i="11"/>
  <c r="AL26" i="11"/>
  <c r="AL21" i="11"/>
  <c r="AN60" i="1" s="1"/>
  <c r="N8" i="11"/>
  <c r="AM9" i="11" l="1"/>
  <c r="AH4" i="11"/>
  <c r="AH7" i="11" s="1"/>
  <c r="T4" i="12"/>
  <c r="T7" i="12" s="1"/>
  <c r="AD30" i="12"/>
  <c r="R30" i="12"/>
  <c r="AB4" i="12"/>
  <c r="AB7" i="12" s="1"/>
  <c r="AD4" i="12"/>
  <c r="AD7" i="12" s="1"/>
  <c r="Z30" i="12"/>
  <c r="AB30" i="11"/>
  <c r="P30" i="11"/>
  <c r="AB30" i="12"/>
  <c r="AM9" i="12"/>
  <c r="AJ30" i="12"/>
  <c r="AL29" i="12"/>
  <c r="E26" i="12" s="1"/>
  <c r="C26" i="12" s="1"/>
  <c r="C41" i="12" s="1"/>
  <c r="C43" i="12" s="1"/>
  <c r="AH30" i="12"/>
  <c r="AL25" i="12"/>
  <c r="AQ60" i="1"/>
  <c r="AM8" i="12"/>
  <c r="AF30" i="11"/>
  <c r="F65" i="12"/>
  <c r="V30" i="12"/>
  <c r="N4" i="12"/>
  <c r="AL29" i="11"/>
  <c r="X30" i="11"/>
  <c r="AL25" i="11"/>
  <c r="N4" i="11"/>
  <c r="AM8" i="11"/>
  <c r="T30" i="11"/>
  <c r="AL30" i="11" l="1"/>
  <c r="C60" i="12"/>
  <c r="AL30" i="12"/>
  <c r="N7" i="12"/>
  <c r="AM7" i="12" s="1"/>
  <c r="AM12" i="12" s="1"/>
  <c r="AL4" i="12"/>
  <c r="N7" i="11"/>
  <c r="AM7" i="11" s="1"/>
  <c r="AM12" i="11" s="1"/>
  <c r="AL4" i="11"/>
  <c r="G8" i="10" l="1"/>
  <c r="G7" i="10" s="1"/>
  <c r="G6" i="10" s="1"/>
  <c r="G5" i="10" s="1"/>
  <c r="G4" i="10" s="1"/>
  <c r="P57" i="1" l="1"/>
  <c r="BB8" i="8" l="1"/>
  <c r="AY8" i="8"/>
  <c r="AV8" i="8"/>
  <c r="AS8" i="8"/>
  <c r="AP8" i="8"/>
  <c r="AM8" i="8"/>
  <c r="BB47" i="8"/>
  <c r="AY47" i="8"/>
  <c r="AV47" i="8"/>
  <c r="AS47" i="8"/>
  <c r="AP47" i="8"/>
  <c r="AM47" i="8"/>
  <c r="AE48" i="8"/>
  <c r="AE47" i="8"/>
  <c r="AB48" i="8"/>
  <c r="AB47" i="8"/>
  <c r="Y48" i="8"/>
  <c r="Y47" i="8"/>
  <c r="V48" i="8"/>
  <c r="V47" i="8"/>
  <c r="S48" i="8"/>
  <c r="S47" i="8"/>
  <c r="P48" i="8"/>
  <c r="P47" i="8"/>
  <c r="AE9" i="8"/>
  <c r="AE8" i="8"/>
  <c r="AB9" i="8"/>
  <c r="AB8" i="8"/>
  <c r="Y9" i="8"/>
  <c r="Y8" i="8"/>
  <c r="V9" i="8"/>
  <c r="V8" i="8"/>
  <c r="P9" i="8"/>
  <c r="S9" i="8"/>
  <c r="S8" i="8"/>
  <c r="G28" i="10" l="1"/>
  <c r="G20" i="10"/>
  <c r="G12" i="10"/>
  <c r="G36" i="10" s="1"/>
  <c r="G13" i="10"/>
  <c r="G21" i="10" s="1"/>
  <c r="G29" i="10" s="1"/>
  <c r="G37" i="10" s="1"/>
  <c r="G45" i="10" s="1"/>
  <c r="N47" i="8"/>
  <c r="AK63" i="1"/>
  <c r="G63" i="1"/>
  <c r="AK62" i="1"/>
  <c r="G62" i="1"/>
  <c r="AK61" i="1"/>
  <c r="G61" i="1"/>
  <c r="G44" i="10" l="1"/>
  <c r="G14" i="10" l="1"/>
  <c r="G22" i="10" s="1"/>
  <c r="G30" i="10" s="1"/>
  <c r="G38" i="10" s="1"/>
  <c r="G46" i="10" s="1"/>
  <c r="G16" i="10" l="1"/>
  <c r="G24" i="10" s="1"/>
  <c r="G32" i="10" s="1"/>
  <c r="G40" i="10" s="1"/>
  <c r="G48" i="10" s="1"/>
  <c r="G15" i="10"/>
  <c r="G23" i="10" s="1"/>
  <c r="G31" i="10" s="1"/>
  <c r="G39" i="10" s="1"/>
  <c r="G47" i="10" s="1"/>
  <c r="E51" i="8" l="1"/>
  <c r="E50" i="8"/>
  <c r="E49" i="8"/>
  <c r="E48" i="8"/>
  <c r="E47" i="8"/>
  <c r="AK47" i="8"/>
  <c r="E24" i="8"/>
  <c r="E23" i="8"/>
  <c r="E22" i="8"/>
  <c r="E21" i="8"/>
  <c r="E20" i="8"/>
  <c r="E19" i="8"/>
  <c r="E18" i="8"/>
  <c r="E17" i="8"/>
  <c r="E12" i="8" l="1"/>
  <c r="E11" i="8"/>
  <c r="E10" i="8"/>
  <c r="E9" i="8"/>
  <c r="E8" i="8"/>
  <c r="B7" i="8"/>
  <c r="W70" i="8" l="1"/>
  <c r="W31" i="8"/>
  <c r="B27" i="4"/>
  <c r="B32" i="4" s="1"/>
  <c r="B26" i="4"/>
  <c r="B31" i="4" s="1"/>
  <c r="B25" i="4"/>
  <c r="B30" i="4" s="1"/>
  <c r="B24" i="4"/>
  <c r="B29" i="4" s="1"/>
  <c r="G13" i="4"/>
  <c r="AC54" i="8" l="1"/>
  <c r="Q54" i="8"/>
  <c r="T54" i="8"/>
  <c r="W54" i="8"/>
  <c r="Z54" i="8"/>
  <c r="E15" i="4" l="1"/>
  <c r="K15" i="4" l="1"/>
  <c r="B3" i="4"/>
  <c r="B4" i="4"/>
  <c r="B5" i="4"/>
  <c r="B6" i="4"/>
  <c r="B7" i="4"/>
  <c r="B8" i="4"/>
  <c r="AG43" i="1" l="1"/>
  <c r="AE43" i="1"/>
  <c r="AC43" i="1"/>
  <c r="AA43" i="1"/>
  <c r="O43" i="1"/>
  <c r="K43" i="1"/>
  <c r="I33" i="4" l="1"/>
  <c r="I19" i="4" s="1"/>
  <c r="K33" i="4"/>
  <c r="K19" i="4" s="1"/>
  <c r="M33" i="4"/>
  <c r="M19" i="4" s="1"/>
  <c r="O33" i="4"/>
  <c r="O19" i="4" s="1"/>
  <c r="Q33" i="4"/>
  <c r="Q19" i="4" s="1"/>
  <c r="S33" i="4"/>
  <c r="S19" i="4" s="1"/>
  <c r="U33" i="4"/>
  <c r="U19" i="4" s="1"/>
  <c r="W33" i="4"/>
  <c r="W19" i="4" s="1"/>
  <c r="Y33" i="4"/>
  <c r="Y19" i="4" s="1"/>
  <c r="AA33" i="4"/>
  <c r="AA19" i="4" s="1"/>
  <c r="AC33" i="4"/>
  <c r="AC19" i="4" s="1"/>
  <c r="I28" i="4"/>
  <c r="I10" i="4" s="1"/>
  <c r="K28" i="4"/>
  <c r="M28" i="4"/>
  <c r="M10" i="4" s="1"/>
  <c r="O28" i="4"/>
  <c r="O10" i="4" s="1"/>
  <c r="Q28" i="4"/>
  <c r="Q10" i="4" s="1"/>
  <c r="S28" i="4"/>
  <c r="S10" i="4" s="1"/>
  <c r="U28" i="4"/>
  <c r="U10" i="4" s="1"/>
  <c r="W28" i="4"/>
  <c r="Y28" i="4"/>
  <c r="AA28" i="4"/>
  <c r="AA10" i="4" s="1"/>
  <c r="AC28" i="4"/>
  <c r="G33" i="4"/>
  <c r="G19" i="4" s="1"/>
  <c r="G28" i="4"/>
  <c r="G10" i="4" s="1"/>
  <c r="AE32" i="4"/>
  <c r="AE31" i="4"/>
  <c r="AE30" i="4"/>
  <c r="AE29" i="4"/>
  <c r="AE27" i="4"/>
  <c r="AE26" i="4"/>
  <c r="AM62" i="1" s="1"/>
  <c r="AO62" i="1" s="1"/>
  <c r="N62" i="1" s="1"/>
  <c r="AE25" i="4"/>
  <c r="AM61" i="1" s="1"/>
  <c r="AO61" i="1" s="1"/>
  <c r="N61" i="1" s="1"/>
  <c r="AE24" i="4"/>
  <c r="AM60" i="1" s="1"/>
  <c r="AO60" i="1" s="1"/>
  <c r="N60" i="1" s="1"/>
  <c r="W21" i="1" s="1"/>
  <c r="E17" i="4"/>
  <c r="M17" i="4" s="1"/>
  <c r="E16" i="4"/>
  <c r="O16" i="4" s="1"/>
  <c r="O15" i="4"/>
  <c r="E14" i="4"/>
  <c r="Q14" i="4" s="1"/>
  <c r="E13" i="4"/>
  <c r="I13" i="4" s="1"/>
  <c r="E8" i="4"/>
  <c r="AO8" i="4" s="1"/>
  <c r="E7" i="4"/>
  <c r="AW7" i="4" s="1"/>
  <c r="E6" i="4"/>
  <c r="AU6" i="4" s="1"/>
  <c r="E5" i="4"/>
  <c r="AS5" i="4" s="1"/>
  <c r="E4" i="4"/>
  <c r="AQ4" i="4" s="1"/>
  <c r="E12" i="4"/>
  <c r="AA12" i="4" s="1"/>
  <c r="G9" i="4"/>
  <c r="AE8" i="4"/>
  <c r="AE7" i="4"/>
  <c r="AE6" i="4"/>
  <c r="AE5" i="4"/>
  <c r="AE4" i="4"/>
  <c r="AE3" i="4"/>
  <c r="K10" i="4"/>
  <c r="W10" i="4"/>
  <c r="Y10" i="4"/>
  <c r="AC10" i="4"/>
  <c r="I9" i="4"/>
  <c r="K9" i="4"/>
  <c r="M9" i="4"/>
  <c r="O9" i="4"/>
  <c r="Q9" i="4"/>
  <c r="S9" i="4"/>
  <c r="U9" i="4"/>
  <c r="W9" i="4"/>
  <c r="Y9" i="4"/>
  <c r="AA9" i="4"/>
  <c r="AC9" i="4"/>
  <c r="E3" i="4"/>
  <c r="AS3" i="4" s="1"/>
  <c r="AZ64" i="8"/>
  <c r="AW64" i="8"/>
  <c r="AT64" i="8"/>
  <c r="AQ64" i="8"/>
  <c r="AN64" i="8"/>
  <c r="AK64" i="8"/>
  <c r="AZ47" i="8"/>
  <c r="AZ49" i="8" s="1"/>
  <c r="AZ50" i="8" s="1"/>
  <c r="AW47" i="8"/>
  <c r="AW49" i="8" s="1"/>
  <c r="AW50" i="8" s="1"/>
  <c r="AT47" i="8"/>
  <c r="AT49" i="8" s="1"/>
  <c r="AT50" i="8" s="1"/>
  <c r="AT66" i="8" s="1"/>
  <c r="AQ47" i="8"/>
  <c r="AQ49" i="8" s="1"/>
  <c r="AQ50" i="8" s="1"/>
  <c r="AN47" i="8"/>
  <c r="AN49" i="8" s="1"/>
  <c r="AN50" i="8" s="1"/>
  <c r="AK49" i="8"/>
  <c r="AK50" i="8" s="1"/>
  <c r="N57" i="8"/>
  <c r="N58" i="8"/>
  <c r="N59" i="8"/>
  <c r="N60" i="8"/>
  <c r="N61" i="8"/>
  <c r="N62" i="8"/>
  <c r="N63" i="8"/>
  <c r="N56" i="8"/>
  <c r="Q49" i="8"/>
  <c r="Q47" i="8"/>
  <c r="Q48" i="8" s="1"/>
  <c r="Q50" i="8" s="1"/>
  <c r="Q51" i="8" s="1"/>
  <c r="AC49" i="8"/>
  <c r="AC47" i="8"/>
  <c r="AC48" i="8" s="1"/>
  <c r="Z49" i="8"/>
  <c r="Z47" i="8"/>
  <c r="Z48" i="8" s="1"/>
  <c r="W49" i="8"/>
  <c r="W47" i="8"/>
  <c r="W48" i="8" s="1"/>
  <c r="W50" i="8" s="1"/>
  <c r="W51" i="8" s="1"/>
  <c r="T49" i="8"/>
  <c r="T47" i="8"/>
  <c r="T48" i="8" s="1"/>
  <c r="N49" i="8"/>
  <c r="N48" i="8"/>
  <c r="E59" i="8" l="1"/>
  <c r="AE19" i="4"/>
  <c r="Q70" i="8" s="1"/>
  <c r="AC70" i="8" s="1"/>
  <c r="Y11" i="4"/>
  <c r="O11" i="4"/>
  <c r="M11" i="4"/>
  <c r="I11" i="4"/>
  <c r="E30" i="4"/>
  <c r="AP61" i="1"/>
  <c r="AR61" i="1" s="1"/>
  <c r="S61" i="1" s="1"/>
  <c r="E29" i="4"/>
  <c r="E33" i="4" s="1"/>
  <c r="AP60" i="1"/>
  <c r="AR60" i="1" s="1"/>
  <c r="S60" i="1" s="1"/>
  <c r="AA21" i="1" s="1"/>
  <c r="E31" i="4"/>
  <c r="AP62" i="1"/>
  <c r="AR62" i="1" s="1"/>
  <c r="S62" i="1" s="1"/>
  <c r="E32" i="4"/>
  <c r="AP63" i="1"/>
  <c r="AR63" i="1" s="1"/>
  <c r="S63" i="1" s="1"/>
  <c r="E27" i="4"/>
  <c r="AM63" i="1"/>
  <c r="AO63" i="1" s="1"/>
  <c r="N63" i="1" s="1"/>
  <c r="E25" i="4"/>
  <c r="AE33" i="4"/>
  <c r="AA11" i="4"/>
  <c r="AE28" i="4"/>
  <c r="E24" i="4"/>
  <c r="E56" i="8"/>
  <c r="E57" i="8"/>
  <c r="E62" i="8"/>
  <c r="E58" i="8"/>
  <c r="E63" i="8"/>
  <c r="E61" i="8"/>
  <c r="E60" i="8"/>
  <c r="E26" i="4"/>
  <c r="S11" i="4"/>
  <c r="AC11" i="4"/>
  <c r="Q11" i="4"/>
  <c r="W11" i="4"/>
  <c r="K11" i="4"/>
  <c r="U11" i="4"/>
  <c r="BG7" i="4"/>
  <c r="AK7" i="4"/>
  <c r="BA4" i="4"/>
  <c r="AK8" i="4"/>
  <c r="AU4" i="4"/>
  <c r="AQ3" i="4"/>
  <c r="Z64" i="8"/>
  <c r="AO3" i="4"/>
  <c r="AM8" i="4"/>
  <c r="BG3" i="4"/>
  <c r="BC8" i="4"/>
  <c r="BA7" i="4"/>
  <c r="AO4" i="4"/>
  <c r="BC3" i="4"/>
  <c r="AY8" i="4"/>
  <c r="AU7" i="4"/>
  <c r="T64" i="8"/>
  <c r="Q12" i="4"/>
  <c r="BA3" i="4"/>
  <c r="AW8" i="4"/>
  <c r="AO7" i="4"/>
  <c r="N64" i="8"/>
  <c r="AC12" i="4"/>
  <c r="AK5" i="4"/>
  <c r="AU3" i="4"/>
  <c r="AQ8" i="4"/>
  <c r="BG4" i="4"/>
  <c r="BE6" i="4"/>
  <c r="AS6" i="4"/>
  <c r="BC5" i="4"/>
  <c r="AQ5" i="4"/>
  <c r="AW66" i="8"/>
  <c r="S12" i="4"/>
  <c r="K12" i="4"/>
  <c r="AK3" i="4"/>
  <c r="AY3" i="4"/>
  <c r="BG8" i="4"/>
  <c r="AU8" i="4"/>
  <c r="BE7" i="4"/>
  <c r="AS7" i="4"/>
  <c r="BC6" i="4"/>
  <c r="AQ6" i="4"/>
  <c r="BA5" i="4"/>
  <c r="AO5" i="4"/>
  <c r="AY4" i="4"/>
  <c r="AM4" i="4"/>
  <c r="N50" i="8"/>
  <c r="N51" i="8" s="1"/>
  <c r="Z50" i="8"/>
  <c r="Z51" i="8" s="1"/>
  <c r="AC64" i="8"/>
  <c r="AZ66" i="8"/>
  <c r="U12" i="4"/>
  <c r="G12" i="4"/>
  <c r="E18" i="4"/>
  <c r="AK4" i="4"/>
  <c r="AM3" i="4"/>
  <c r="AW3" i="4"/>
  <c r="BE8" i="4"/>
  <c r="AS8" i="4"/>
  <c r="BC7" i="4"/>
  <c r="AQ7" i="4"/>
  <c r="BA6" i="4"/>
  <c r="AO6" i="4"/>
  <c r="AY5" i="4"/>
  <c r="AM5" i="4"/>
  <c r="AW4" i="4"/>
  <c r="AK66" i="8"/>
  <c r="I12" i="4"/>
  <c r="W12" i="4"/>
  <c r="AY6" i="4"/>
  <c r="AM6" i="4"/>
  <c r="AW5" i="4"/>
  <c r="T50" i="8"/>
  <c r="T51" i="8" s="1"/>
  <c r="AN66" i="8"/>
  <c r="M12" i="4"/>
  <c r="Y12" i="4"/>
  <c r="AK6" i="4"/>
  <c r="BE3" i="4"/>
  <c r="BA8" i="4"/>
  <c r="AY7" i="4"/>
  <c r="AM7" i="4"/>
  <c r="AW6" i="4"/>
  <c r="BG5" i="4"/>
  <c r="AU5" i="4"/>
  <c r="BE4" i="4"/>
  <c r="AS4" i="4"/>
  <c r="AQ66" i="8"/>
  <c r="O12" i="4"/>
  <c r="BG6" i="4"/>
  <c r="BE5" i="4"/>
  <c r="BC4" i="4"/>
  <c r="Q64" i="8"/>
  <c r="Q66" i="8" s="1"/>
  <c r="W64" i="8"/>
  <c r="W66" i="8" s="1"/>
  <c r="AE10" i="4"/>
  <c r="G11" i="4"/>
  <c r="K17" i="4"/>
  <c r="S17" i="4"/>
  <c r="G17" i="4"/>
  <c r="U17" i="4"/>
  <c r="AC17" i="4"/>
  <c r="Q17" i="4"/>
  <c r="W17" i="4"/>
  <c r="I17" i="4"/>
  <c r="AA17" i="4"/>
  <c r="O17" i="4"/>
  <c r="Y17" i="4"/>
  <c r="I16" i="4"/>
  <c r="S16" i="4"/>
  <c r="G16" i="4"/>
  <c r="Y16" i="4"/>
  <c r="W16" i="4"/>
  <c r="AC16" i="4"/>
  <c r="Q16" i="4"/>
  <c r="M16" i="4"/>
  <c r="K16" i="4"/>
  <c r="U16" i="4"/>
  <c r="AA16" i="4"/>
  <c r="W15" i="4"/>
  <c r="U15" i="4"/>
  <c r="S15" i="4"/>
  <c r="G15" i="4"/>
  <c r="M15" i="4"/>
  <c r="I15" i="4"/>
  <c r="AC15" i="4"/>
  <c r="Q15" i="4"/>
  <c r="Y15" i="4"/>
  <c r="AA15" i="4"/>
  <c r="AA14" i="4"/>
  <c r="W14" i="4"/>
  <c r="K14" i="4"/>
  <c r="M14" i="4"/>
  <c r="U14" i="4"/>
  <c r="I14" i="4"/>
  <c r="O14" i="4"/>
  <c r="Y14" i="4"/>
  <c r="S14" i="4"/>
  <c r="G14" i="4"/>
  <c r="AC14" i="4"/>
  <c r="AA13" i="4"/>
  <c r="O13" i="4"/>
  <c r="S13" i="4"/>
  <c r="AC13" i="4"/>
  <c r="Q13" i="4"/>
  <c r="Y13" i="4"/>
  <c r="M13" i="4"/>
  <c r="W13" i="4"/>
  <c r="K13" i="4"/>
  <c r="U13" i="4"/>
  <c r="E9" i="4"/>
  <c r="AE9" i="4"/>
  <c r="AC50" i="8"/>
  <c r="AC51" i="8" s="1"/>
  <c r="AK5" i="8"/>
  <c r="AK44" i="8" s="1"/>
  <c r="AN5" i="8"/>
  <c r="AN44" i="8" s="1"/>
  <c r="AQ5" i="8"/>
  <c r="AQ44" i="8" s="1"/>
  <c r="AT5" i="8"/>
  <c r="AT44" i="8" s="1"/>
  <c r="AW5" i="8"/>
  <c r="AW44" i="8" s="1"/>
  <c r="AZ5" i="8"/>
  <c r="AZ44" i="8" s="1"/>
  <c r="AK6" i="8"/>
  <c r="AK45" i="8" s="1"/>
  <c r="AN6" i="8"/>
  <c r="AN45" i="8" s="1"/>
  <c r="AQ6" i="8"/>
  <c r="AQ45" i="8" s="1"/>
  <c r="AT6" i="8"/>
  <c r="AT45" i="8" s="1"/>
  <c r="AW6" i="8"/>
  <c r="AW45" i="8" s="1"/>
  <c r="AZ6" i="8"/>
  <c r="AZ45" i="8" s="1"/>
  <c r="AK22" i="8"/>
  <c r="N25" i="8"/>
  <c r="AC25" i="8"/>
  <c r="Z25" i="8"/>
  <c r="W25" i="8"/>
  <c r="T25" i="8"/>
  <c r="Q25" i="8"/>
  <c r="AC11" i="8"/>
  <c r="AC12" i="8" s="1"/>
  <c r="Z11" i="8"/>
  <c r="Z12" i="8" s="1"/>
  <c r="W11" i="8"/>
  <c r="W12" i="8" s="1"/>
  <c r="T11" i="8"/>
  <c r="T12" i="8" s="1"/>
  <c r="Q11" i="8"/>
  <c r="Q12" i="8" s="1"/>
  <c r="N11" i="8"/>
  <c r="N12" i="8" s="1"/>
  <c r="E7" i="8" s="1"/>
  <c r="Q44" i="8"/>
  <c r="T44" i="8"/>
  <c r="W44" i="8"/>
  <c r="Z44" i="8"/>
  <c r="AC44" i="8"/>
  <c r="Q45" i="8"/>
  <c r="T45" i="8"/>
  <c r="W45" i="8"/>
  <c r="Z45" i="8"/>
  <c r="AC45" i="8"/>
  <c r="N45" i="8"/>
  <c r="N44" i="8"/>
  <c r="AC66" i="8" l="1"/>
  <c r="Z66" i="8"/>
  <c r="K18" i="4"/>
  <c r="K20" i="4" s="1"/>
  <c r="E28" i="4"/>
  <c r="B46" i="8"/>
  <c r="N54" i="8"/>
  <c r="AA20" i="1"/>
  <c r="N66" i="8"/>
  <c r="E46" i="8"/>
  <c r="AE11" i="4"/>
  <c r="T66" i="8"/>
  <c r="Z27" i="8"/>
  <c r="Q27" i="8"/>
  <c r="W27" i="8"/>
  <c r="T27" i="8"/>
  <c r="AC27" i="8"/>
  <c r="N27" i="8"/>
  <c r="E13" i="8"/>
  <c r="E37" i="8" s="1"/>
  <c r="B12" i="8"/>
  <c r="B11" i="8"/>
  <c r="B10" i="8"/>
  <c r="B9" i="8"/>
  <c r="B8" i="8"/>
  <c r="AL15" i="1" l="1"/>
  <c r="AL17" i="1" s="1"/>
  <c r="I21" i="1" l="1"/>
  <c r="J29" i="1"/>
  <c r="J28" i="1"/>
  <c r="J27" i="1"/>
  <c r="C29" i="1"/>
  <c r="C28" i="1"/>
  <c r="C27" i="1"/>
  <c r="H29" i="1"/>
  <c r="H28" i="1"/>
  <c r="H27" i="1"/>
  <c r="F29" i="1"/>
  <c r="F28" i="1"/>
  <c r="F27" i="1"/>
  <c r="O34" i="1" l="1"/>
  <c r="G29" i="2" l="1"/>
  <c r="G27" i="2"/>
  <c r="G24" i="2"/>
  <c r="AE35" i="1" l="1"/>
  <c r="AF25" i="1"/>
  <c r="U24" i="1"/>
  <c r="J24" i="1"/>
  <c r="AA19" i="1"/>
  <c r="M19" i="1"/>
  <c r="Y18" i="4" l="1"/>
  <c r="Y20" i="4" s="1"/>
  <c r="W18" i="4"/>
  <c r="W20" i="4" s="1"/>
  <c r="M18" i="4"/>
  <c r="M20" i="4" s="1"/>
  <c r="O18" i="4"/>
  <c r="O20" i="4" s="1"/>
  <c r="AA18" i="4"/>
  <c r="AA20" i="4" s="1"/>
  <c r="Q18" i="4"/>
  <c r="Q20" i="4" s="1"/>
  <c r="AC18" i="4"/>
  <c r="AC20" i="4" s="1"/>
  <c r="S18" i="4"/>
  <c r="S20" i="4" s="1"/>
  <c r="I18" i="4"/>
  <c r="I20" i="4" s="1"/>
  <c r="U18" i="4"/>
  <c r="U20" i="4" s="1"/>
  <c r="AE14" i="4"/>
  <c r="AE15" i="4"/>
  <c r="AE16" i="4"/>
  <c r="AE17" i="4"/>
  <c r="AZ24" i="8"/>
  <c r="AW24" i="8"/>
  <c r="AT24" i="8"/>
  <c r="AQ24" i="8"/>
  <c r="AN24" i="8"/>
  <c r="AK24" i="8"/>
  <c r="AZ23" i="8"/>
  <c r="AW23" i="8"/>
  <c r="AT23" i="8"/>
  <c r="AQ23" i="8"/>
  <c r="AN23" i="8"/>
  <c r="AK23" i="8"/>
  <c r="AZ22" i="8"/>
  <c r="AW22" i="8"/>
  <c r="AT22" i="8"/>
  <c r="AQ22" i="8"/>
  <c r="AN22" i="8"/>
  <c r="AZ21" i="8"/>
  <c r="AW21" i="8"/>
  <c r="AT21" i="8"/>
  <c r="AQ21" i="8"/>
  <c r="AN21" i="8"/>
  <c r="AK21" i="8"/>
  <c r="AZ20" i="8"/>
  <c r="AW20" i="8"/>
  <c r="AT20" i="8"/>
  <c r="AQ20" i="8"/>
  <c r="AN20" i="8"/>
  <c r="AK20" i="8"/>
  <c r="AZ19" i="8"/>
  <c r="AW19" i="8"/>
  <c r="AT19" i="8"/>
  <c r="AQ19" i="8"/>
  <c r="AN19" i="8"/>
  <c r="AK19" i="8"/>
  <c r="AZ18" i="8"/>
  <c r="AW18" i="8"/>
  <c r="AT18" i="8"/>
  <c r="AQ18" i="8"/>
  <c r="AN18" i="8"/>
  <c r="AK18" i="8"/>
  <c r="AZ17" i="8"/>
  <c r="AW17" i="8"/>
  <c r="AT17" i="8"/>
  <c r="AQ17" i="8"/>
  <c r="AN17" i="8"/>
  <c r="AK17" i="8"/>
  <c r="AZ9" i="8"/>
  <c r="AW9" i="8"/>
  <c r="AT9" i="8"/>
  <c r="AQ9" i="8"/>
  <c r="AN9" i="8"/>
  <c r="AK9" i="8"/>
  <c r="BB7" i="8"/>
  <c r="AC8" i="8"/>
  <c r="AZ7" i="8" s="1"/>
  <c r="AZ8" i="8" s="1"/>
  <c r="AY7" i="8"/>
  <c r="Z8" i="8"/>
  <c r="AW7" i="8" s="1"/>
  <c r="AW8" i="8" s="1"/>
  <c r="AV7" i="8"/>
  <c r="W8" i="8"/>
  <c r="AT7" i="8" s="1"/>
  <c r="AT8" i="8" s="1"/>
  <c r="AS7" i="8"/>
  <c r="T8" i="8"/>
  <c r="AQ7" i="8" s="1"/>
  <c r="AQ8" i="8" s="1"/>
  <c r="AP7" i="8"/>
  <c r="Q8" i="8"/>
  <c r="AN7" i="8" s="1"/>
  <c r="AN8" i="8" s="1"/>
  <c r="AM7" i="8"/>
  <c r="N8" i="8"/>
  <c r="AK7" i="8" s="1"/>
  <c r="AK8" i="8" l="1"/>
  <c r="AK10" i="8" s="1"/>
  <c r="AK11" i="8" s="1"/>
  <c r="AE13" i="4"/>
  <c r="AE12" i="4"/>
  <c r="G18" i="4"/>
  <c r="G20" i="4" s="1"/>
  <c r="AK25" i="8"/>
  <c r="AW25" i="8"/>
  <c r="AQ25" i="8"/>
  <c r="AT25" i="8"/>
  <c r="AZ25" i="8"/>
  <c r="AN25" i="8"/>
  <c r="AZ10" i="8"/>
  <c r="AZ11" i="8" s="1"/>
  <c r="AW10" i="8"/>
  <c r="AW11" i="8" s="1"/>
  <c r="AT10" i="8"/>
  <c r="AT11" i="8" s="1"/>
  <c r="AN10" i="8"/>
  <c r="AN11" i="8" s="1"/>
  <c r="AQ10" i="8"/>
  <c r="AQ11" i="8" s="1"/>
  <c r="L29" i="1"/>
  <c r="L28" i="1"/>
  <c r="L27" i="1"/>
  <c r="B15" i="4"/>
  <c r="AH15" i="4" s="1"/>
  <c r="B13" i="4"/>
  <c r="AH13" i="4" s="1"/>
  <c r="L40" i="8"/>
  <c r="AE21" i="4" l="1"/>
  <c r="AD22" i="4" s="1"/>
  <c r="E68" i="8" s="1"/>
  <c r="E75" i="8" s="1"/>
  <c r="AE20" i="4"/>
  <c r="AE18" i="4"/>
  <c r="AK27" i="8"/>
  <c r="AT27" i="8"/>
  <c r="AW27" i="8"/>
  <c r="AQ27" i="8"/>
  <c r="AZ27" i="8"/>
  <c r="AN27" i="8"/>
  <c r="B47" i="8"/>
  <c r="B50" i="8"/>
  <c r="B16" i="4"/>
  <c r="AH16" i="4" s="1"/>
  <c r="B51" i="8"/>
  <c r="B17" i="4"/>
  <c r="AH17" i="4" s="1"/>
  <c r="B12" i="4"/>
  <c r="AH12" i="4" s="1"/>
  <c r="B48" i="8"/>
  <c r="B14" i="4"/>
  <c r="AH14" i="4" s="1"/>
  <c r="B49" i="8"/>
  <c r="E52" i="8" l="1"/>
  <c r="AH4" i="4"/>
  <c r="AH3" i="4"/>
  <c r="AH8" i="4" l="1"/>
  <c r="AH7" i="4"/>
  <c r="AH6" i="4"/>
  <c r="AH5" i="4"/>
  <c r="Q31" i="8" l="1"/>
  <c r="AC31" i="8" s="1"/>
  <c r="Q34" i="8" l="1"/>
  <c r="K32" i="8" s="1"/>
  <c r="Q73" i="8"/>
  <c r="K71" i="8" s="1"/>
  <c r="E76" i="8" l="1"/>
  <c r="AL19" i="1" s="1"/>
  <c r="C62" i="12" l="1"/>
  <c r="F66" i="12" l="1"/>
  <c r="E64" i="12" s="1"/>
  <c r="AL20" i="1"/>
  <c r="AL21" i="1" s="1"/>
  <c r="M20" i="1" s="1"/>
  <c r="M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AA4" authorId="0" shapeId="0" xr:uid="{7441134A-0605-44CA-887F-97E220BA42DD}">
      <text>
        <r>
          <rPr>
            <b/>
            <sz val="9"/>
            <color indexed="81"/>
            <rFont val="MS P ゴシック"/>
            <family val="3"/>
            <charset val="128"/>
          </rPr>
          <t>提出日を入力する。</t>
        </r>
      </text>
    </comment>
    <comment ref="Q6" authorId="0" shapeId="0" xr:uid="{ABB2C750-CEFB-401E-AA1F-A34F01F257BD}">
      <text>
        <r>
          <rPr>
            <b/>
            <sz val="9"/>
            <color indexed="81"/>
            <rFont val="MS P ゴシック"/>
            <family val="3"/>
            <charset val="128"/>
          </rPr>
          <t>共同申請の場合は、全員の氏名・フリガナ・生年月日を入力する。</t>
        </r>
      </text>
    </comment>
    <comment ref="AF15" authorId="0" shapeId="0" xr:uid="{B5A14635-FAE3-483E-8027-E7BDC8EA0595}">
      <text>
        <r>
          <rPr>
            <b/>
            <sz val="9"/>
            <color indexed="81"/>
            <rFont val="MS P ゴシック"/>
            <family val="3"/>
            <charset val="128"/>
          </rPr>
          <t>複合経営：主品目の売り上げが80％満たないもの
単一経営：主品目の売り上げが80％以上のもの</t>
        </r>
      </text>
    </comment>
    <comment ref="AG19" authorId="0" shapeId="0" xr:uid="{C5396B7E-7397-478B-A7DD-030AE5D91CFC}">
      <text>
        <r>
          <rPr>
            <b/>
            <sz val="9"/>
            <color indexed="81"/>
            <rFont val="MS P ゴシック"/>
            <family val="3"/>
            <charset val="128"/>
          </rPr>
          <t>家族経営の場合は原則1人
基本は世帯主</t>
        </r>
      </text>
    </comment>
    <comment ref="G57" authorId="0" shapeId="0" xr:uid="{24B03EB2-9A3D-4449-A433-F0D77D7F21A1}">
      <text>
        <r>
          <rPr>
            <b/>
            <sz val="9"/>
            <color indexed="81"/>
            <rFont val="MS P ゴシック"/>
            <family val="3"/>
            <charset val="128"/>
          </rPr>
          <t>右表に生年月日を入力すると自動で計算されます→</t>
        </r>
      </text>
    </comment>
    <comment ref="AH59" authorId="0" shapeId="0" xr:uid="{795AF813-CE34-4E70-9522-F252DA97E230}">
      <text>
        <r>
          <rPr>
            <b/>
            <sz val="9"/>
            <color indexed="81"/>
            <rFont val="MS P ゴシック"/>
            <family val="3"/>
            <charset val="128"/>
          </rPr>
          <t>延べ人数とは、一年間に雇用する人数の合計のこと
Aさんを年間100日×4時間/日雇用した場合、100×4÷8＝50人となります</t>
        </r>
      </text>
    </comment>
    <comment ref="V67" authorId="0" shapeId="0" xr:uid="{626B1184-87F0-48A7-BAC3-0DC1F7F9FFF4}">
      <text>
        <r>
          <rPr>
            <b/>
            <sz val="9"/>
            <color indexed="81"/>
            <rFont val="MS P ゴシック"/>
            <family val="3"/>
            <charset val="128"/>
          </rPr>
          <t>新規で認定を取得する方は、
参考のために所有している機械を全て入力する。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G31" authorId="0" shapeId="0" xr:uid="{729D640D-0B93-4609-9C32-CCE5F27ED35F}">
      <text>
        <r>
          <rPr>
            <b/>
            <sz val="9"/>
            <color indexed="81"/>
            <rFont val="MS P ゴシック"/>
            <family val="3"/>
            <charset val="128"/>
          </rPr>
          <t>シート【申請書】の①農業経営胎の営農活動の現状及び目標(1)営農類型に記載したものを入力する。
例：露地野菜(さやいんげん)、施設野菜(オクラ)、果樹(マンゴー)、花き・花木(小菊)、肉用牛(繁殖・肥育)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J5" authorId="0" shapeId="0" xr:uid="{25E10CC5-A4FB-41A2-84C7-CD3C336D44E9}">
      <text>
        <r>
          <rPr>
            <b/>
            <sz val="9"/>
            <color indexed="81"/>
            <rFont val="MS P ゴシック"/>
            <family val="3"/>
            <charset val="128"/>
          </rPr>
          <t>主作物から順番に入力</t>
        </r>
      </text>
    </comment>
    <comment ref="J6" authorId="0" shapeId="0" xr:uid="{ECCA64D6-4E31-474E-BBCC-50B73E1A3C79}">
      <text>
        <r>
          <rPr>
            <b/>
            <sz val="9"/>
            <color indexed="81"/>
            <rFont val="MS P ゴシック"/>
            <family val="3"/>
            <charset val="128"/>
          </rPr>
          <t>露地または施設を選択する。</t>
        </r>
      </text>
    </comment>
    <comment ref="K7" authorId="0" shapeId="0" xr:uid="{5DDC31F4-8F1D-495B-87A2-660B24D34772}">
      <text>
        <r>
          <rPr>
            <b/>
            <sz val="9"/>
            <color indexed="81"/>
            <rFont val="MS P ゴシック"/>
            <family val="3"/>
            <charset val="128"/>
          </rPr>
          <t>農地の面積ではなく栽培面積(作付面積)を入力する。
5ａの農地で春作・秋作２回転する場合は10ａとなる。</t>
        </r>
      </text>
    </comment>
    <comment ref="P8" authorId="0" shapeId="0" xr:uid="{867C6EDA-4E58-475E-920A-5AEF7E2A9EDD}">
      <text>
        <r>
          <rPr>
            <b/>
            <sz val="9"/>
            <color indexed="81"/>
            <rFont val="MS P ゴシック"/>
            <family val="3"/>
            <charset val="128"/>
          </rPr>
          <t>単位を選択する。</t>
        </r>
      </text>
    </comment>
    <comment ref="K10" authorId="0" shapeId="0" xr:uid="{BE17C5E2-08E5-4109-9A75-62E25553D486}">
      <text>
        <r>
          <rPr>
            <b/>
            <sz val="9"/>
            <color indexed="81"/>
            <rFont val="MS P ゴシック"/>
            <family val="3"/>
            <charset val="128"/>
          </rPr>
          <t>１㎏あたり、１本あたりの金額を入力する。</t>
        </r>
      </text>
    </comment>
    <comment ref="E17" authorId="0" shapeId="0" xr:uid="{57C4A8D0-ECC7-4EAD-81AB-6F0B9FD475B2}">
      <text>
        <r>
          <rPr>
            <b/>
            <sz val="9"/>
            <color indexed="81"/>
            <rFont val="MS P ゴシック"/>
            <family val="3"/>
            <charset val="128"/>
          </rPr>
          <t>青色申告決算書の経費の金額と一致させる</t>
        </r>
      </text>
    </comment>
    <comment ref="K46" authorId="0" shapeId="0" xr:uid="{0256312F-B72D-40DF-888F-676F50FD147C}">
      <text>
        <r>
          <rPr>
            <b/>
            <sz val="9"/>
            <color indexed="81"/>
            <rFont val="MS P ゴシック"/>
            <family val="3"/>
            <charset val="128"/>
          </rPr>
          <t>農地の面積ではなく栽培面積(作付面積)を入力する。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Z21" authorId="0" shapeId="0" xr:uid="{5493FD4A-59B1-418C-B4CD-A304B2C6016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原則：最低賃金以上の金額を入力
</t>
        </r>
        <r>
          <rPr>
            <sz val="9"/>
            <color indexed="81"/>
            <rFont val="MS P ゴシック"/>
            <family val="3"/>
            <charset val="128"/>
          </rPr>
          <t>時給計算でない場合は、雇用労賃の計算方法が分かる資料を添付してください。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C2" authorId="0" shapeId="0" xr:uid="{4F00FA77-543F-457B-8A41-226C07A17462}">
      <text>
        <r>
          <rPr>
            <b/>
            <sz val="9"/>
            <color indexed="81"/>
            <rFont val="MS P ゴシック"/>
            <family val="3"/>
            <charset val="128"/>
          </rPr>
          <t>1つの圃場に複数の品目を栽培する場合は分けて入力する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D7" authorId="0" shapeId="0" xr:uid="{DF71A57E-D3CF-497A-9364-79FA06E30A99}">
      <text>
        <r>
          <rPr>
            <b/>
            <sz val="9"/>
            <color indexed="81"/>
            <rFont val="MS P ゴシック"/>
            <family val="3"/>
            <charset val="128"/>
          </rPr>
          <t>子牛死亡頭数は数字のみ入力してください。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高原　佐和子</author>
    <author>山城　紗奈</author>
  </authors>
  <commentList>
    <comment ref="F5" authorId="0" shapeId="0" xr:uid="{64E7A472-CBBD-4447-8F48-26DA3706C06E}">
      <text>
        <r>
          <rPr>
            <b/>
            <sz val="9"/>
            <color indexed="81"/>
            <rFont val="MS P ゴシック"/>
            <family val="3"/>
            <charset val="128"/>
          </rPr>
          <t>更新率、生産率
セルに</t>
        </r>
        <r>
          <rPr>
            <b/>
            <sz val="9"/>
            <color indexed="10"/>
            <rFont val="MS P ゴシック"/>
            <family val="3"/>
            <charset val="128"/>
          </rPr>
          <t>「0.15」</t>
        </r>
        <r>
          <rPr>
            <b/>
            <sz val="9"/>
            <color indexed="81"/>
            <rFont val="MS P ゴシック"/>
            <family val="3"/>
            <charset val="128"/>
          </rPr>
          <t>、</t>
        </r>
        <r>
          <rPr>
            <b/>
            <sz val="9"/>
            <color indexed="10"/>
            <rFont val="MS P ゴシック"/>
            <family val="3"/>
            <charset val="128"/>
          </rPr>
          <t>「0.9」</t>
        </r>
        <r>
          <rPr>
            <b/>
            <sz val="9"/>
            <color indexed="81"/>
            <rFont val="MS P ゴシック"/>
            <family val="3"/>
            <charset val="128"/>
          </rPr>
          <t>など数字のみ入力
育成期間、出荷までの期間
セルに</t>
        </r>
        <r>
          <rPr>
            <b/>
            <sz val="9"/>
            <color indexed="10"/>
            <rFont val="MS P ゴシック"/>
            <family val="3"/>
            <charset val="128"/>
          </rPr>
          <t>「5」</t>
        </r>
        <r>
          <rPr>
            <b/>
            <sz val="9"/>
            <color indexed="81"/>
            <rFont val="MS P ゴシック"/>
            <family val="3"/>
            <charset val="128"/>
          </rPr>
          <t>ヶ月/12ヶ月、</t>
        </r>
        <r>
          <rPr>
            <b/>
            <sz val="9"/>
            <color indexed="10"/>
            <rFont val="MS P ゴシック"/>
            <family val="3"/>
            <charset val="128"/>
          </rPr>
          <t>「8」</t>
        </r>
        <r>
          <rPr>
            <b/>
            <sz val="9"/>
            <color indexed="81"/>
            <rFont val="MS P ゴシック"/>
            <family val="3"/>
            <charset val="128"/>
          </rPr>
          <t>ヶ月/12ヶ月など数字のみ入力</t>
        </r>
      </text>
    </comment>
    <comment ref="D8" authorId="1" shapeId="0" xr:uid="{1B57ACE9-5FB6-480C-9FCB-B095395C6EF7}">
      <text>
        <r>
          <rPr>
            <b/>
            <sz val="9"/>
            <color indexed="81"/>
            <rFont val="MS P ゴシック"/>
            <family val="3"/>
            <charset val="128"/>
          </rPr>
          <t>事故率の数字のみ入力
2％の場合→0.02</t>
        </r>
      </text>
    </comment>
    <comment ref="D26" authorId="1" shapeId="0" xr:uid="{E27820F5-CFE7-491E-89FF-6350957DCF57}">
      <text>
        <r>
          <rPr>
            <b/>
            <sz val="9"/>
            <color indexed="81"/>
            <rFont val="MS P ゴシック"/>
            <family val="3"/>
            <charset val="128"/>
          </rPr>
          <t>最低賃金以上の金額を入力する。</t>
        </r>
      </text>
    </comment>
  </commentList>
</comments>
</file>

<file path=xl/sharedStrings.xml><?xml version="1.0" encoding="utf-8"?>
<sst xmlns="http://schemas.openxmlformats.org/spreadsheetml/2006/main" count="1386" uniqueCount="308">
  <si>
    <t>農業経営改善計画認定申請書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</si>
  <si>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</si>
  <si>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</si>
  <si>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</si>
  <si>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</si>
  <si>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</si>
  <si>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</si>
  <si>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</si>
  <si>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</si>
  <si>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</si>
  <si>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</si>
  <si>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</si>
  <si>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</si>
  <si>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</si>
  <si>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</si>
  <si>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</si>
  <si>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</si>
  <si>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</si>
  <si>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</si>
  <si>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種　別</t>
    <rPh sb="0" eb="1">
      <t>シュ</t>
    </rPh>
    <rPh sb="2" eb="3">
      <t>ベツ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</si>
  <si>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</si>
  <si>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現状</t>
    <rPh sb="0" eb="2">
      <t>ゲンジョウ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</si>
  <si>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</si>
  <si>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</si>
  <si>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</si>
  <si>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</si>
  <si>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</si>
  <si>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</si>
  <si>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</si>
  <si>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□酪  農 □肉用牛 □養  豚 □養  鶏 □養　蚕 □その他の畜産（　　　　　）</t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</si>
  <si>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</si>
  <si>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</si>
  <si>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</si>
  <si>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</si>
  <si>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</si>
  <si>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</si>
  <si>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</si>
  <si>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</si>
  <si>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</si>
  <si>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</si>
  <si>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</si>
  <si>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</si>
  <si>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</si>
  <si>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</si>
  <si>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</si>
  <si>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</si>
  <si>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</si>
  <si>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</si>
  <si>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</si>
  <si>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</si>
  <si>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</si>
  <si>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</si>
  <si>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</si>
  <si>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</si>
  <si>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</si>
  <si>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</si>
  <si>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</si>
  <si>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</si>
  <si>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</si>
  <si>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</si>
  <si>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</si>
  <si>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</si>
  <si>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</si>
  <si>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</si>
  <si>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</si>
  <si>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</si>
  <si>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</si>
  <si>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</si>
  <si>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</si>
  <si>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</si>
  <si>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</si>
  <si>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</si>
  <si>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</si>
  <si>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</si>
  <si>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</si>
  <si>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</si>
  <si>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①農業経営体の営農活動の現状及び目標</t>
    <rPh sb="12" eb="14">
      <t>ゲンジョウ</t>
    </rPh>
    <rPh sb="14" eb="15">
      <t>オヨ</t>
    </rPh>
    <rPh sb="16" eb="18">
      <t>モクヒョウ</t>
    </rPh>
    <phoneticPr fontId="2"/>
  </si>
  <si>
    <t>②農業経営の規模拡大に関する現状及び目標</t>
    <rPh sb="8" eb="10">
      <t>カクダイ</t>
    </rPh>
    <rPh sb="14" eb="16">
      <t>ゲンジョウ</t>
    </rPh>
    <rPh sb="16" eb="17">
      <t>オヨ</t>
    </rPh>
    <phoneticPr fontId="2"/>
  </si>
  <si>
    <t>ア農用地</t>
    <rPh sb="1" eb="4">
      <t>ノウヨウチ</t>
    </rPh>
    <phoneticPr fontId="2"/>
  </si>
  <si>
    <t>イ農業生産施設</t>
    <rPh sb="1" eb="3">
      <t>ノウギョウ</t>
    </rPh>
    <rPh sb="3" eb="5">
      <t>セイサン</t>
    </rPh>
    <rPh sb="5" eb="7">
      <t>シセツ</t>
    </rPh>
    <phoneticPr fontId="2"/>
  </si>
  <si>
    <t>③生産方式の合理化に関する現状と目標・措置</t>
    <rPh sb="1" eb="3">
      <t>セイサン</t>
    </rPh>
    <rPh sb="3" eb="5">
      <t>ホウシキ</t>
    </rPh>
    <rPh sb="10" eb="11">
      <t>カン</t>
    </rPh>
    <rPh sb="13" eb="15">
      <t>ゲンジョウ</t>
    </rPh>
    <rPh sb="16" eb="18">
      <t>モクヒョウ</t>
    </rPh>
    <rPh sb="19" eb="21">
      <t>ソチ</t>
    </rPh>
    <phoneticPr fontId="2"/>
  </si>
  <si>
    <t>④経営管理の合理化に関する現状と目標・措置</t>
    <phoneticPr fontId="2"/>
  </si>
  <si>
    <t>⑤農業従事の態様の改善に関する現状と目標・措置</t>
    <phoneticPr fontId="2"/>
  </si>
  <si>
    <t>⑥その他の農業経営の改善に関する現状と目標・措置</t>
    <rPh sb="3" eb="4">
      <t>ホカ</t>
    </rPh>
    <rPh sb="5" eb="7">
      <t>ノウギョウ</t>
    </rPh>
    <rPh sb="7" eb="9">
      <t>ケイエイ</t>
    </rPh>
    <rPh sb="10" eb="12">
      <t>カイゼン</t>
    </rPh>
    <rPh sb="13" eb="14">
      <t>カン</t>
    </rPh>
    <rPh sb="22" eb="24">
      <t>ソチ</t>
    </rPh>
    <phoneticPr fontId="2"/>
  </si>
  <si>
    <t>うるま市長 殿</t>
    <rPh sb="3" eb="5">
      <t>シチョウ</t>
    </rPh>
    <phoneticPr fontId="2"/>
  </si>
  <si>
    <t>沖縄県知事  殿</t>
    <rPh sb="0" eb="3">
      <t>オキナワケン</t>
    </rPh>
    <rPh sb="3" eb="5">
      <t>チジ</t>
    </rPh>
    <phoneticPr fontId="2"/>
  </si>
  <si>
    <t>農政局長  殿</t>
    <rPh sb="0" eb="3">
      <t>ノウセイキョク</t>
    </rPh>
    <rPh sb="3" eb="4">
      <t>チョウ</t>
    </rPh>
    <phoneticPr fontId="2"/>
  </si>
  <si>
    <t>農業経営改善計画認定添付資料</t>
    <rPh sb="0" eb="2">
      <t>ノウギョウ</t>
    </rPh>
    <rPh sb="2" eb="4">
      <t>ケイエイ</t>
    </rPh>
    <rPh sb="4" eb="6">
      <t>カイゼン</t>
    </rPh>
    <rPh sb="6" eb="8">
      <t>ケイカク</t>
    </rPh>
    <rPh sb="8" eb="10">
      <t>ニンテイ</t>
    </rPh>
    <rPh sb="10" eb="12">
      <t>テンプ</t>
    </rPh>
    <rPh sb="12" eb="14">
      <t>シリョウ</t>
    </rPh>
    <phoneticPr fontId="2"/>
  </si>
  <si>
    <t>（ 農　業　経　営　計　画　策　定 ）</t>
    <rPh sb="2" eb="3">
      <t>ノウ</t>
    </rPh>
    <rPh sb="4" eb="5">
      <t>ギョウ</t>
    </rPh>
    <rPh sb="6" eb="7">
      <t>キョウ</t>
    </rPh>
    <rPh sb="8" eb="9">
      <t>エイ</t>
    </rPh>
    <rPh sb="10" eb="11">
      <t>ケイ</t>
    </rPh>
    <rPh sb="12" eb="13">
      <t>ガ</t>
    </rPh>
    <rPh sb="14" eb="15">
      <t>サク</t>
    </rPh>
    <rPh sb="16" eb="17">
      <t>サダム</t>
    </rPh>
    <phoneticPr fontId="2"/>
  </si>
  <si>
    <t>（年齢）</t>
    <rPh sb="1" eb="3">
      <t>ネンレイ</t>
    </rPh>
    <phoneticPr fontId="2"/>
  </si>
  <si>
    <t>歳</t>
    <rPh sb="0" eb="1">
      <t>サイ</t>
    </rPh>
    <phoneticPr fontId="2"/>
  </si>
  <si>
    <t>農業経営の現状</t>
    <rPh sb="0" eb="2">
      <t>ノウギョウ</t>
    </rPh>
    <rPh sb="2" eb="4">
      <t>ケイエイ</t>
    </rPh>
    <rPh sb="5" eb="7">
      <t>ゲンジョウ</t>
    </rPh>
    <phoneticPr fontId="2"/>
  </si>
  <si>
    <t>氏名</t>
    <rPh sb="0" eb="2">
      <t>シメイ</t>
    </rPh>
    <phoneticPr fontId="2"/>
  </si>
  <si>
    <t>現況の部　１０アール当収益性指標　入力表</t>
    <rPh sb="0" eb="2">
      <t>ゲンキョウ</t>
    </rPh>
    <rPh sb="3" eb="4">
      <t>ブ</t>
    </rPh>
    <rPh sb="10" eb="11">
      <t>ア</t>
    </rPh>
    <rPh sb="11" eb="14">
      <t>シュウエキセイ</t>
    </rPh>
    <rPh sb="14" eb="16">
      <t>シヒョウ</t>
    </rPh>
    <rPh sb="17" eb="19">
      <t>ニュウリョク</t>
    </rPh>
    <rPh sb="19" eb="20">
      <t>ヒョウ</t>
    </rPh>
    <phoneticPr fontId="2"/>
  </si>
  <si>
    <t>現況</t>
    <rPh sb="0" eb="2">
      <t>ゲンキョウ</t>
    </rPh>
    <phoneticPr fontId="2"/>
  </si>
  <si>
    <t>作物別収支明細</t>
    <rPh sb="0" eb="2">
      <t>サクモツ</t>
    </rPh>
    <rPh sb="2" eb="3">
      <t>ベツ</t>
    </rPh>
    <rPh sb="3" eb="5">
      <t>シュウシ</t>
    </rPh>
    <rPh sb="5" eb="7">
      <t>メイサイ</t>
    </rPh>
    <phoneticPr fontId="2"/>
  </si>
  <si>
    <t>収入総括表</t>
    <rPh sb="0" eb="2">
      <t>シュウニュウ</t>
    </rPh>
    <rPh sb="2" eb="4">
      <t>ソウカツ</t>
    </rPh>
    <rPh sb="4" eb="5">
      <t>ヒョウ</t>
    </rPh>
    <phoneticPr fontId="2"/>
  </si>
  <si>
    <t>作物名</t>
    <rPh sb="0" eb="2">
      <t>サクモツ</t>
    </rPh>
    <rPh sb="2" eb="3">
      <t>メイ</t>
    </rPh>
    <phoneticPr fontId="2"/>
  </si>
  <si>
    <t>作目</t>
    <rPh sb="0" eb="2">
      <t>サクモク</t>
    </rPh>
    <phoneticPr fontId="2"/>
  </si>
  <si>
    <t>金額</t>
    <rPh sb="0" eb="2">
      <t>キンガク</t>
    </rPh>
    <phoneticPr fontId="2"/>
  </si>
  <si>
    <t>作型</t>
    <rPh sb="0" eb="1">
      <t>サク</t>
    </rPh>
    <rPh sb="1" eb="2">
      <t>ガタ</t>
    </rPh>
    <phoneticPr fontId="2"/>
  </si>
  <si>
    <t>円</t>
    <rPh sb="0" eb="1">
      <t>エン</t>
    </rPh>
    <phoneticPr fontId="2"/>
  </si>
  <si>
    <t>栽培面積</t>
    <rPh sb="0" eb="2">
      <t>サイバイ</t>
    </rPh>
    <rPh sb="2" eb="4">
      <t>メンセキ</t>
    </rPh>
    <phoneticPr fontId="2"/>
  </si>
  <si>
    <t>ａ</t>
    <phoneticPr fontId="2"/>
  </si>
  <si>
    <t>１０ａ当収量</t>
    <rPh sb="3" eb="4">
      <t>ア</t>
    </rPh>
    <rPh sb="4" eb="6">
      <t>シュウリョウ</t>
    </rPh>
    <phoneticPr fontId="2"/>
  </si>
  <si>
    <t>ｋｇ</t>
    <phoneticPr fontId="2"/>
  </si>
  <si>
    <t>出荷数量</t>
    <rPh sb="0" eb="2">
      <t>シュッカ</t>
    </rPh>
    <rPh sb="2" eb="4">
      <t>スウリョウ</t>
    </rPh>
    <phoneticPr fontId="2"/>
  </si>
  <si>
    <t>販売単価</t>
    <rPh sb="0" eb="2">
      <t>ハンバイ</t>
    </rPh>
    <rPh sb="2" eb="4">
      <t>タンカ</t>
    </rPh>
    <phoneticPr fontId="2"/>
  </si>
  <si>
    <t>販売金額</t>
    <rPh sb="0" eb="2">
      <t>ハンバイ</t>
    </rPh>
    <rPh sb="2" eb="4">
      <t>キンガク</t>
    </rPh>
    <phoneticPr fontId="2"/>
  </si>
  <si>
    <t>収入計（Ａ）</t>
    <rPh sb="0" eb="2">
      <t>シュウニュウ</t>
    </rPh>
    <rPh sb="2" eb="3">
      <t>ケイ</t>
    </rPh>
    <phoneticPr fontId="2"/>
  </si>
  <si>
    <t>作物収入計（Ｃ）</t>
    <rPh sb="0" eb="2">
      <t>サクモツ</t>
    </rPh>
    <rPh sb="2" eb="4">
      <t>シュウニュウ</t>
    </rPh>
    <rPh sb="4" eb="5">
      <t>ケイ</t>
    </rPh>
    <phoneticPr fontId="2"/>
  </si>
  <si>
    <t>支出総括表</t>
    <rPh sb="0" eb="2">
      <t>シシュツ</t>
    </rPh>
    <rPh sb="2" eb="4">
      <t>ソウカツ</t>
    </rPh>
    <rPh sb="4" eb="5">
      <t>ヒョウ</t>
    </rPh>
    <phoneticPr fontId="2"/>
  </si>
  <si>
    <t>科目</t>
    <rPh sb="0" eb="2">
      <t>カモク</t>
    </rPh>
    <phoneticPr fontId="2"/>
  </si>
  <si>
    <t>種苗費</t>
    <rPh sb="0" eb="1">
      <t>シュ</t>
    </rPh>
    <rPh sb="1" eb="2">
      <t>ナエ</t>
    </rPh>
    <rPh sb="2" eb="3">
      <t>ヒ</t>
    </rPh>
    <phoneticPr fontId="2"/>
  </si>
  <si>
    <t>肥料費</t>
    <rPh sb="0" eb="2">
      <t>ヒリョウ</t>
    </rPh>
    <rPh sb="2" eb="3">
      <t>ヒ</t>
    </rPh>
    <phoneticPr fontId="2"/>
  </si>
  <si>
    <t>農薬費</t>
    <rPh sb="0" eb="2">
      <t>ノウヤク</t>
    </rPh>
    <rPh sb="2" eb="3">
      <t>ヒ</t>
    </rPh>
    <phoneticPr fontId="2"/>
  </si>
  <si>
    <t>諸材料費</t>
    <rPh sb="0" eb="1">
      <t>ショ</t>
    </rPh>
    <rPh sb="1" eb="4">
      <t>ザイリョウヒ</t>
    </rPh>
    <phoneticPr fontId="2"/>
  </si>
  <si>
    <t>水道光熱費</t>
    <rPh sb="0" eb="2">
      <t>スイドウ</t>
    </rPh>
    <rPh sb="2" eb="5">
      <t>コウネツヒ</t>
    </rPh>
    <phoneticPr fontId="2"/>
  </si>
  <si>
    <t>販売費</t>
    <rPh sb="0" eb="3">
      <t>ハンバイヒ</t>
    </rPh>
    <phoneticPr fontId="2"/>
  </si>
  <si>
    <t>手数料</t>
    <rPh sb="0" eb="3">
      <t>テスウリョウ</t>
    </rPh>
    <phoneticPr fontId="2"/>
  </si>
  <si>
    <t>配送運賃</t>
    <rPh sb="0" eb="2">
      <t>ハイソウ</t>
    </rPh>
    <rPh sb="2" eb="4">
      <t>ウンチン</t>
    </rPh>
    <phoneticPr fontId="2"/>
  </si>
  <si>
    <t>包装資材</t>
    <rPh sb="0" eb="2">
      <t>ホウソウ</t>
    </rPh>
    <rPh sb="2" eb="4">
      <t>シザイ</t>
    </rPh>
    <phoneticPr fontId="2"/>
  </si>
  <si>
    <t>減償（施建）</t>
    <rPh sb="0" eb="1">
      <t>ゲン</t>
    </rPh>
    <rPh sb="1" eb="2">
      <t>ショウ</t>
    </rPh>
    <rPh sb="3" eb="4">
      <t>シ</t>
    </rPh>
    <rPh sb="4" eb="5">
      <t>ケン</t>
    </rPh>
    <phoneticPr fontId="2"/>
  </si>
  <si>
    <t>小計（Ｄ）</t>
    <rPh sb="0" eb="2">
      <t>ショウケイ</t>
    </rPh>
    <phoneticPr fontId="2"/>
  </si>
  <si>
    <t>減償（大植）</t>
    <rPh sb="0" eb="1">
      <t>ゲン</t>
    </rPh>
    <rPh sb="1" eb="2">
      <t>ショウ</t>
    </rPh>
    <rPh sb="3" eb="4">
      <t>ダイ</t>
    </rPh>
    <rPh sb="4" eb="5">
      <t>ウ</t>
    </rPh>
    <phoneticPr fontId="2"/>
  </si>
  <si>
    <t>減償（農具）</t>
    <rPh sb="0" eb="1">
      <t>ゲン</t>
    </rPh>
    <rPh sb="1" eb="2">
      <t>ショウ</t>
    </rPh>
    <rPh sb="3" eb="5">
      <t>ノウグ</t>
    </rPh>
    <phoneticPr fontId="2"/>
  </si>
  <si>
    <t>ﾌﾟﾛｾｽ利益（C-D）</t>
    <rPh sb="5" eb="7">
      <t>リエキ</t>
    </rPh>
    <phoneticPr fontId="2"/>
  </si>
  <si>
    <t>修繕費</t>
    <rPh sb="0" eb="3">
      <t>シュウゼンヒ</t>
    </rPh>
    <phoneticPr fontId="2"/>
  </si>
  <si>
    <t>雇用労賃</t>
    <rPh sb="0" eb="2">
      <t>コヨウ</t>
    </rPh>
    <rPh sb="2" eb="3">
      <t>ロウ</t>
    </rPh>
    <rPh sb="3" eb="4">
      <t>チン</t>
    </rPh>
    <phoneticPr fontId="2"/>
  </si>
  <si>
    <t>労働時間の現状</t>
    <rPh sb="0" eb="2">
      <t>ロウドウ</t>
    </rPh>
    <rPh sb="2" eb="4">
      <t>ジカン</t>
    </rPh>
    <rPh sb="5" eb="7">
      <t>ゲンジョウ</t>
    </rPh>
    <phoneticPr fontId="2"/>
  </si>
  <si>
    <t>単位：時間</t>
    <rPh sb="0" eb="2">
      <t>タンイ</t>
    </rPh>
    <rPh sb="3" eb="5">
      <t>ジカン</t>
    </rPh>
    <phoneticPr fontId="2"/>
  </si>
  <si>
    <t>小作・賃借費</t>
    <rPh sb="0" eb="2">
      <t>コサク</t>
    </rPh>
    <rPh sb="3" eb="5">
      <t>チンシャク</t>
    </rPh>
    <rPh sb="5" eb="6">
      <t>ヒ</t>
    </rPh>
    <phoneticPr fontId="2"/>
  </si>
  <si>
    <t>総労働時間</t>
    <rPh sb="0" eb="1">
      <t>ソウ</t>
    </rPh>
    <rPh sb="1" eb="3">
      <t>ロウドウ</t>
    </rPh>
    <rPh sb="3" eb="5">
      <t>ジカン</t>
    </rPh>
    <phoneticPr fontId="2"/>
  </si>
  <si>
    <t>H</t>
    <phoneticPr fontId="2"/>
  </si>
  <si>
    <t>１人当たり家族</t>
    <rPh sb="0" eb="2">
      <t>ヒトリ</t>
    </rPh>
    <rPh sb="2" eb="3">
      <t>ア</t>
    </rPh>
    <rPh sb="5" eb="7">
      <t>カゾク</t>
    </rPh>
    <phoneticPr fontId="2"/>
  </si>
  <si>
    <t>土改費</t>
    <rPh sb="0" eb="1">
      <t>ド</t>
    </rPh>
    <rPh sb="1" eb="2">
      <t>カイ</t>
    </rPh>
    <rPh sb="2" eb="3">
      <t>ヒ</t>
    </rPh>
    <phoneticPr fontId="2"/>
  </si>
  <si>
    <t>家族労働時間</t>
    <rPh sb="0" eb="2">
      <t>カゾク</t>
    </rPh>
    <rPh sb="2" eb="4">
      <t>ロウドウ</t>
    </rPh>
    <rPh sb="4" eb="6">
      <t>ジカン</t>
    </rPh>
    <phoneticPr fontId="2"/>
  </si>
  <si>
    <t>家族就農人数</t>
    <rPh sb="0" eb="2">
      <t>カゾク</t>
    </rPh>
    <rPh sb="2" eb="3">
      <t>シュウ</t>
    </rPh>
    <rPh sb="3" eb="4">
      <t>ノウ</t>
    </rPh>
    <rPh sb="4" eb="6">
      <t>ニンズウ</t>
    </rPh>
    <phoneticPr fontId="2"/>
  </si>
  <si>
    <t>農業共済</t>
    <rPh sb="0" eb="2">
      <t>ノウギョウ</t>
    </rPh>
    <rPh sb="2" eb="4">
      <t>キョウサイ</t>
    </rPh>
    <phoneticPr fontId="2"/>
  </si>
  <si>
    <t>労働時間</t>
    <rPh sb="0" eb="2">
      <t>ロウドウ</t>
    </rPh>
    <rPh sb="2" eb="4">
      <t>ジカン</t>
    </rPh>
    <phoneticPr fontId="2"/>
  </si>
  <si>
    <t>租税公課</t>
    <rPh sb="0" eb="2">
      <t>ソゼイ</t>
    </rPh>
    <rPh sb="2" eb="3">
      <t>コウ</t>
    </rPh>
    <rPh sb="3" eb="4">
      <t>カ</t>
    </rPh>
    <phoneticPr fontId="2"/>
  </si>
  <si>
    <t>支払利子</t>
    <rPh sb="0" eb="2">
      <t>シハラ</t>
    </rPh>
    <rPh sb="2" eb="4">
      <t>リシ</t>
    </rPh>
    <phoneticPr fontId="2"/>
  </si>
  <si>
    <t>雇用労働時間</t>
    <rPh sb="0" eb="2">
      <t>コヨウ</t>
    </rPh>
    <rPh sb="2" eb="4">
      <t>ロウドウ</t>
    </rPh>
    <rPh sb="4" eb="6">
      <t>ジカン</t>
    </rPh>
    <phoneticPr fontId="2"/>
  </si>
  <si>
    <t>雑費</t>
    <rPh sb="0" eb="2">
      <t>ザッピ</t>
    </rPh>
    <phoneticPr fontId="2"/>
  </si>
  <si>
    <t>経営費合計（Ｂ）</t>
    <rPh sb="0" eb="2">
      <t>ケイエイ</t>
    </rPh>
    <rPh sb="2" eb="3">
      <t>ヒ</t>
    </rPh>
    <rPh sb="3" eb="5">
      <t>ゴウケイ</t>
    </rPh>
    <phoneticPr fontId="2"/>
  </si>
  <si>
    <t>農業所得（A-B）</t>
    <rPh sb="0" eb="2">
      <t>ノウギョウ</t>
    </rPh>
    <rPh sb="2" eb="4">
      <t>ショトク</t>
    </rPh>
    <phoneticPr fontId="2"/>
  </si>
  <si>
    <t>農業経営の目標</t>
    <rPh sb="0" eb="2">
      <t>ノウギョウ</t>
    </rPh>
    <rPh sb="2" eb="4">
      <t>ケイエイ</t>
    </rPh>
    <rPh sb="5" eb="7">
      <t>モクヒョウ</t>
    </rPh>
    <phoneticPr fontId="2"/>
  </si>
  <si>
    <t>目標の部　１０アール当収益性指標　入力表</t>
    <rPh sb="0" eb="2">
      <t>モクヒョウ</t>
    </rPh>
    <rPh sb="3" eb="4">
      <t>ブ</t>
    </rPh>
    <rPh sb="10" eb="11">
      <t>ア</t>
    </rPh>
    <rPh sb="11" eb="14">
      <t>シュウエキセイ</t>
    </rPh>
    <rPh sb="14" eb="16">
      <t>シヒョウ</t>
    </rPh>
    <rPh sb="17" eb="19">
      <t>ニュウリョク</t>
    </rPh>
    <rPh sb="19" eb="20">
      <t>ヒョウ</t>
    </rPh>
    <phoneticPr fontId="2"/>
  </si>
  <si>
    <t>目標</t>
    <rPh sb="0" eb="2">
      <t>モクヒョウ</t>
    </rPh>
    <phoneticPr fontId="2"/>
  </si>
  <si>
    <t>円</t>
  </si>
  <si>
    <t>労働時間の目標</t>
    <rPh sb="0" eb="2">
      <t>ロウドウ</t>
    </rPh>
    <rPh sb="2" eb="4">
      <t>ジカン</t>
    </rPh>
    <rPh sb="5" eb="7">
      <t>モクヒョウ</t>
    </rPh>
    <phoneticPr fontId="2"/>
  </si>
  <si>
    <t>　月別労働時間</t>
    <rPh sb="1" eb="3">
      <t>ツキベツ</t>
    </rPh>
    <rPh sb="3" eb="5">
      <t>ロウドウ</t>
    </rPh>
    <rPh sb="5" eb="7">
      <t>ジカン</t>
    </rPh>
    <phoneticPr fontId="2"/>
  </si>
  <si>
    <t>品目</t>
    <rPh sb="0" eb="2">
      <t>ヒンモク</t>
    </rPh>
    <phoneticPr fontId="2"/>
  </si>
  <si>
    <t>経営面積</t>
    <rPh sb="0" eb="2">
      <t>ケイエイ</t>
    </rPh>
    <rPh sb="2" eb="4">
      <t>メンセキ</t>
    </rPh>
    <phoneticPr fontId="2"/>
  </si>
  <si>
    <t>1月</t>
    <rPh sb="0" eb="2">
      <t>１ガツ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</si>
  <si>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</si>
  <si>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</si>
  <si>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</si>
  <si>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</si>
  <si>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</si>
  <si>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</si>
  <si>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</si>
  <si>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</si>
  <si>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</si>
  <si>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</si>
  <si>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</si>
  <si>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</si>
  <si>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家族労働</t>
    <rPh sb="0" eb="2">
      <t>カゾク</t>
    </rPh>
    <rPh sb="2" eb="4">
      <t>ロウドウ</t>
    </rPh>
    <phoneticPr fontId="2"/>
  </si>
  <si>
    <t>雇用労働</t>
    <rPh sb="0" eb="2">
      <t>コヨウ</t>
    </rPh>
    <rPh sb="2" eb="4">
      <t>ロウドウ</t>
    </rPh>
    <phoneticPr fontId="2"/>
  </si>
  <si>
    <t>　家族労働の積算基礎</t>
    <rPh sb="1" eb="3">
      <t>カゾク</t>
    </rPh>
    <rPh sb="3" eb="5">
      <t>ロウドウ</t>
    </rPh>
    <rPh sb="6" eb="8">
      <t>セキサン</t>
    </rPh>
    <rPh sb="8" eb="10">
      <t>キソ</t>
    </rPh>
    <phoneticPr fontId="2"/>
  </si>
  <si>
    <t>年間雇用労賃</t>
    <phoneticPr fontId="2"/>
  </si>
  <si>
    <t>構成員</t>
    <rPh sb="0" eb="3">
      <t>コウセイイン</t>
    </rPh>
    <phoneticPr fontId="2"/>
  </si>
  <si>
    <t>年間就農日</t>
    <rPh sb="0" eb="2">
      <t>ネンカン</t>
    </rPh>
    <rPh sb="2" eb="3">
      <t>シュウ</t>
    </rPh>
    <rPh sb="3" eb="4">
      <t>ノウ</t>
    </rPh>
    <rPh sb="4" eb="5">
      <t>ビ</t>
    </rPh>
    <phoneticPr fontId="2"/>
  </si>
  <si>
    <t>合計(時間）</t>
    <rPh sb="0" eb="2">
      <t>ゴウケイ</t>
    </rPh>
    <rPh sb="3" eb="5">
      <t>ジカン</t>
    </rPh>
    <phoneticPr fontId="2"/>
  </si>
  <si>
    <t>作型表</t>
    <rPh sb="0" eb="1">
      <t>サク</t>
    </rPh>
    <rPh sb="1" eb="2">
      <t>ケイ</t>
    </rPh>
    <rPh sb="2" eb="3">
      <t>ヒョウ</t>
    </rPh>
    <phoneticPr fontId="2"/>
  </si>
  <si>
    <t>●定植　　□収穫 　△播種</t>
    <rPh sb="1" eb="3">
      <t>テイショク</t>
    </rPh>
    <rPh sb="6" eb="8">
      <t>シュウカク</t>
    </rPh>
    <rPh sb="11" eb="13">
      <t>ハシュ</t>
    </rPh>
    <phoneticPr fontId="2"/>
  </si>
  <si>
    <t>圃場</t>
    <rPh sb="0" eb="2">
      <t>ホジョウ</t>
    </rPh>
    <phoneticPr fontId="2"/>
  </si>
  <si>
    <t>栽培
面積</t>
    <rPh sb="0" eb="2">
      <t>サイバイ</t>
    </rPh>
    <rPh sb="3" eb="5">
      <t>メンセキ</t>
    </rPh>
    <phoneticPr fontId="2"/>
  </si>
  <si>
    <t>摘要</t>
    <rPh sb="0" eb="2">
      <t>テキヨウ</t>
    </rPh>
    <phoneticPr fontId="2"/>
  </si>
  <si>
    <t>上</t>
    <rPh sb="0" eb="1">
      <t>ウエ</t>
    </rPh>
    <phoneticPr fontId="2"/>
  </si>
  <si>
    <t>中</t>
    <rPh sb="0" eb="1">
      <t>チュウ</t>
    </rPh>
    <phoneticPr fontId="2"/>
  </si>
  <si>
    <t>下</t>
    <rPh sb="0" eb="1">
      <t>シタ</t>
    </rPh>
    <phoneticPr fontId="2"/>
  </si>
  <si>
    <t>住所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</si>
  <si>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</si>
  <si>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営農類型</t>
    <rPh sb="0" eb="2">
      <t>エイノウ</t>
    </rPh>
    <rPh sb="2" eb="4">
      <t>ルイケイ</t>
    </rPh>
    <phoneticPr fontId="2"/>
  </si>
  <si>
    <t>数量(現状）</t>
    <rPh sb="0" eb="2">
      <t>スウリョウ</t>
    </rPh>
    <rPh sb="3" eb="5">
      <t>ゲンジョウ</t>
    </rPh>
    <phoneticPr fontId="2"/>
  </si>
  <si>
    <t>数量（目標）</t>
    <rPh sb="0" eb="2">
      <t>スウリョウ</t>
    </rPh>
    <rPh sb="3" eb="5">
      <t>モクヒョウ</t>
    </rPh>
    <phoneticPr fontId="2"/>
  </si>
  <si>
    <t>kg</t>
    <phoneticPr fontId="2"/>
  </si>
  <si>
    <t>現況の部　１０アール当収益性指標(労働時間）　入力表</t>
    <rPh sb="0" eb="2">
      <t>ゲンキョウ</t>
    </rPh>
    <rPh sb="3" eb="4">
      <t>ブ</t>
    </rPh>
    <rPh sb="10" eb="11">
      <t>ア</t>
    </rPh>
    <rPh sb="11" eb="14">
      <t>シュウエキセイ</t>
    </rPh>
    <rPh sb="14" eb="16">
      <t>シヒョウ</t>
    </rPh>
    <rPh sb="17" eb="19">
      <t>ロウドウ</t>
    </rPh>
    <rPh sb="19" eb="21">
      <t>ジカン</t>
    </rPh>
    <rPh sb="23" eb="25">
      <t>ニュウリョク</t>
    </rPh>
    <rPh sb="25" eb="26">
      <t>ヒョウ</t>
    </rPh>
    <phoneticPr fontId="2"/>
  </si>
  <si>
    <t>単位：h</t>
    <rPh sb="0" eb="2">
      <t>タンイ</t>
    </rPh>
    <phoneticPr fontId="2"/>
  </si>
  <si>
    <t>目標の部　１０アール当収益性指標(労働時間）　入力表</t>
    <rPh sb="0" eb="2">
      <t>モクヒョウ</t>
    </rPh>
    <rPh sb="3" eb="4">
      <t>ブ</t>
    </rPh>
    <rPh sb="10" eb="11">
      <t>ア</t>
    </rPh>
    <rPh sb="11" eb="14">
      <t>シュウエキセイ</t>
    </rPh>
    <rPh sb="14" eb="16">
      <t>シヒョウ</t>
    </rPh>
    <rPh sb="17" eb="19">
      <t>ロウドウ</t>
    </rPh>
    <rPh sb="19" eb="21">
      <t>ジカン</t>
    </rPh>
    <rPh sb="23" eb="25">
      <t>ニュウリョク</t>
    </rPh>
    <rPh sb="25" eb="26">
      <t>ヒョウ</t>
    </rPh>
    <phoneticPr fontId="2"/>
  </si>
  <si>
    <t>円</t>
    <rPh sb="0" eb="1">
      <t>エン</t>
    </rPh>
    <phoneticPr fontId="2"/>
  </si>
  <si>
    <t>不足労働時間</t>
    <rPh sb="0" eb="6">
      <t>フソクロウドウジカン</t>
    </rPh>
    <phoneticPr fontId="2"/>
  </si>
  <si>
    <t>●</t>
    <phoneticPr fontId="2"/>
  </si>
  <si>
    <t>現　状</t>
    <rPh sb="0" eb="1">
      <t>ウツツ</t>
    </rPh>
    <rPh sb="2" eb="3">
      <t>ジョウ</t>
    </rPh>
    <phoneticPr fontId="2"/>
  </si>
  <si>
    <t>(a)</t>
    <phoneticPr fontId="2"/>
  </si>
  <si>
    <t xml:space="preserve"> </t>
    <phoneticPr fontId="2"/>
  </si>
  <si>
    <t>販売費
6</t>
    <rPh sb="0" eb="3">
      <t>ハンバイヒ</t>
    </rPh>
    <phoneticPr fontId="2"/>
  </si>
  <si>
    <r>
      <t xml:space="preserve">減価償却
</t>
    </r>
    <r>
      <rPr>
        <b/>
        <sz val="11"/>
        <rFont val="ＭＳ Ｐ明朝"/>
        <family val="1"/>
        <charset val="128"/>
      </rPr>
      <t>7</t>
    </r>
    <rPh sb="0" eb="2">
      <t>ゲンカ</t>
    </rPh>
    <rPh sb="2" eb="4">
      <t>ショウキャク</t>
    </rPh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</si>
  <si>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</si>
  <si>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</si>
  <si>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　</t>
    <phoneticPr fontId="2"/>
  </si>
  <si>
    <t>H</t>
    <phoneticPr fontId="2"/>
  </si>
  <si>
    <t>生年月日</t>
    <rPh sb="0" eb="4">
      <t>セイネンガッピ</t>
    </rPh>
    <phoneticPr fontId="2"/>
  </si>
  <si>
    <t>〇</t>
    <phoneticPr fontId="2"/>
  </si>
  <si>
    <r>
      <t xml:space="preserve">年度
</t>
    </r>
    <r>
      <rPr>
        <sz val="9"/>
        <rFont val="ＭＳ 明朝"/>
        <family val="1"/>
        <charset val="128"/>
      </rPr>
      <t>（　月から翌年　月迄）</t>
    </r>
    <rPh sb="0" eb="2">
      <t>ネンド</t>
    </rPh>
    <rPh sb="5" eb="6">
      <t>ガツ</t>
    </rPh>
    <rPh sb="8" eb="10">
      <t>ヨクネン</t>
    </rPh>
    <rPh sb="11" eb="12">
      <t>ガツ</t>
    </rPh>
    <rPh sb="12" eb="13">
      <t>マデ</t>
    </rPh>
    <phoneticPr fontId="2"/>
  </si>
  <si>
    <t>農家氏名
(年齢)</t>
    <rPh sb="0" eb="2">
      <t>ノウカ</t>
    </rPh>
    <rPh sb="2" eb="4">
      <t>シメイ</t>
    </rPh>
    <rPh sb="6" eb="8">
      <t>ネンレイ</t>
    </rPh>
    <phoneticPr fontId="2"/>
  </si>
  <si>
    <t xml:space="preserve">経営改善計画　添付書類（繁殖牛）  　　　　　　　　　　　 </t>
    <rPh sb="0" eb="2">
      <t>ケイエイ</t>
    </rPh>
    <rPh sb="2" eb="4">
      <t>カイゼン</t>
    </rPh>
    <rPh sb="4" eb="6">
      <t>ケイカク</t>
    </rPh>
    <rPh sb="7" eb="9">
      <t>テンプ</t>
    </rPh>
    <rPh sb="9" eb="11">
      <t>ショルイ</t>
    </rPh>
    <rPh sb="12" eb="14">
      <t>ハンショク</t>
    </rPh>
    <rPh sb="14" eb="15">
      <t>ギュウ</t>
    </rPh>
    <phoneticPr fontId="2"/>
  </si>
  <si>
    <t>1　月別労働時間</t>
    <rPh sb="2" eb="4">
      <t>ツキベツ</t>
    </rPh>
    <rPh sb="4" eb="6">
      <t>ロウドウ</t>
    </rPh>
    <rPh sb="6" eb="8">
      <t>ジカン</t>
    </rPh>
    <phoneticPr fontId="2"/>
  </si>
  <si>
    <t>常時飼養頭数</t>
    <rPh sb="0" eb="2">
      <t>ジョウジ</t>
    </rPh>
    <rPh sb="2" eb="4">
      <t>シヨウ</t>
    </rPh>
    <rPh sb="4" eb="6">
      <t>トウスウ</t>
    </rPh>
    <phoneticPr fontId="2"/>
  </si>
  <si>
    <t>頭数</t>
    <rPh sb="0" eb="2">
      <t>トウスウ</t>
    </rPh>
    <phoneticPr fontId="2"/>
  </si>
  <si>
    <t>畜種</t>
    <rPh sb="0" eb="1">
      <t>チク</t>
    </rPh>
    <rPh sb="1" eb="2">
      <t>シュ</t>
    </rPh>
    <phoneticPr fontId="2"/>
  </si>
  <si>
    <t>繁殖牛頭数</t>
    <rPh sb="0" eb="2">
      <t>ハンショク</t>
    </rPh>
    <rPh sb="2" eb="3">
      <t>ギュウ</t>
    </rPh>
    <rPh sb="3" eb="5">
      <t>トウスウ</t>
    </rPh>
    <phoneticPr fontId="2"/>
  </si>
  <si>
    <t>繁殖牛</t>
    <rPh sb="0" eb="2">
      <t>ハンショク</t>
    </rPh>
    <rPh sb="2" eb="3">
      <t>ギュウ</t>
    </rPh>
    <phoneticPr fontId="2"/>
  </si>
  <si>
    <t>（成牛更新（販売）頭数/繁殖牛頭数×100）</t>
  </si>
  <si>
    <t>頭</t>
    <rPh sb="0" eb="1">
      <t>トウ</t>
    </rPh>
    <phoneticPr fontId="2"/>
  </si>
  <si>
    <t>育成牛</t>
    <rPh sb="0" eb="2">
      <t>イクセイ</t>
    </rPh>
    <rPh sb="2" eb="3">
      <t>ギュウ</t>
    </rPh>
    <phoneticPr fontId="2"/>
  </si>
  <si>
    <t>子牛</t>
    <rPh sb="0" eb="2">
      <t>コウシ</t>
    </rPh>
    <phoneticPr fontId="2"/>
  </si>
  <si>
    <t>（子牛出産頭数/繁殖牛頭数×100）</t>
  </si>
  <si>
    <t>　年間繰り入れ頭数</t>
    <rPh sb="1" eb="3">
      <t>ネンカン</t>
    </rPh>
    <rPh sb="3" eb="4">
      <t>ク</t>
    </rPh>
    <rPh sb="5" eb="6">
      <t>イ</t>
    </rPh>
    <rPh sb="7" eb="9">
      <t>トウスウ</t>
    </rPh>
    <phoneticPr fontId="2"/>
  </si>
  <si>
    <t/>
  </si>
  <si>
    <t>①</t>
    <phoneticPr fontId="2"/>
  </si>
  <si>
    <t>　年間出荷頭数</t>
    <rPh sb="1" eb="3">
      <t>ネンカン</t>
    </rPh>
    <rPh sb="3" eb="5">
      <t>シュッカ</t>
    </rPh>
    <rPh sb="5" eb="7">
      <t>トウスウ</t>
    </rPh>
    <phoneticPr fontId="2"/>
  </si>
  <si>
    <t>（子牛死亡頭数/子牛出産頭数）※出産事故含む</t>
  </si>
  <si>
    <t>人</t>
    <rPh sb="0" eb="1">
      <t>ヒト</t>
    </rPh>
    <phoneticPr fontId="2"/>
  </si>
  <si>
    <t>②</t>
    <phoneticPr fontId="2"/>
  </si>
  <si>
    <t>常時飼養頭数合計</t>
    <rPh sb="0" eb="2">
      <t>ジョウジ</t>
    </rPh>
    <rPh sb="2" eb="4">
      <t>シヨウ</t>
    </rPh>
    <rPh sb="4" eb="6">
      <t>トウスウ</t>
    </rPh>
    <rPh sb="6" eb="8">
      <t>ゴウケイ</t>
    </rPh>
    <phoneticPr fontId="2"/>
  </si>
  <si>
    <t>③</t>
    <phoneticPr fontId="2"/>
  </si>
  <si>
    <t>（単位：円）</t>
    <rPh sb="1" eb="3">
      <t>タンイ</t>
    </rPh>
    <rPh sb="4" eb="5">
      <t>エン</t>
    </rPh>
    <phoneticPr fontId="2"/>
  </si>
  <si>
    <t>主な収益</t>
    <rPh sb="0" eb="1">
      <t>オモ</t>
    </rPh>
    <rPh sb="2" eb="4">
      <t>シュウエキ</t>
    </rPh>
    <phoneticPr fontId="2"/>
  </si>
  <si>
    <t>単価</t>
    <rPh sb="0" eb="2">
      <t>タンカ</t>
    </rPh>
    <phoneticPr fontId="2"/>
  </si>
  <si>
    <t>頭数（数量）</t>
    <rPh sb="0" eb="2">
      <t>トウスウ</t>
    </rPh>
    <rPh sb="3" eb="5">
      <t>スウリョウ</t>
    </rPh>
    <phoneticPr fontId="2"/>
  </si>
  <si>
    <t>※検算用　「0」になるように↓</t>
    <rPh sb="1" eb="3">
      <t>ケンザン</t>
    </rPh>
    <rPh sb="3" eb="4">
      <t>ヨウ</t>
    </rPh>
    <phoneticPr fontId="2"/>
  </si>
  <si>
    <t>家畜販売収入　子牛</t>
    <rPh sb="0" eb="2">
      <t>カチク</t>
    </rPh>
    <rPh sb="2" eb="4">
      <t>ハンバイ</t>
    </rPh>
    <rPh sb="4" eb="6">
      <t>シュウニュウ</t>
    </rPh>
    <rPh sb="7" eb="9">
      <t>コウシ</t>
    </rPh>
    <phoneticPr fontId="2"/>
  </si>
  <si>
    <t>①－（②＋③）＝</t>
    <phoneticPr fontId="2"/>
  </si>
  <si>
    <t>その他収入</t>
    <rPh sb="2" eb="3">
      <t>ホカ</t>
    </rPh>
    <rPh sb="3" eb="5">
      <t>シュウニュウ</t>
    </rPh>
    <phoneticPr fontId="2"/>
  </si>
  <si>
    <t>　①たい肥</t>
    <rPh sb="4" eb="5">
      <t>ヒ</t>
    </rPh>
    <phoneticPr fontId="2"/>
  </si>
  <si>
    <t>　②適正出荷奨励金等</t>
    <rPh sb="2" eb="4">
      <t>テキセイ</t>
    </rPh>
    <rPh sb="4" eb="6">
      <t>シュッカ</t>
    </rPh>
    <rPh sb="6" eb="9">
      <t>ショウレイキン</t>
    </rPh>
    <rPh sb="9" eb="10">
      <t>トウ</t>
    </rPh>
    <phoneticPr fontId="2"/>
  </si>
  <si>
    <t>　③共済金</t>
    <rPh sb="2" eb="5">
      <t>キョウサイキン</t>
    </rPh>
    <phoneticPr fontId="2"/>
  </si>
  <si>
    <t>　④成牛処分益</t>
    <rPh sb="2" eb="3">
      <t>セイ</t>
    </rPh>
    <rPh sb="3" eb="4">
      <t>ギュウ</t>
    </rPh>
    <rPh sb="4" eb="7">
      <t>ショブンエキ</t>
    </rPh>
    <phoneticPr fontId="2"/>
  </si>
  <si>
    <t>　④その他</t>
    <rPh sb="4" eb="5">
      <t>ホカ</t>
    </rPh>
    <phoneticPr fontId="2"/>
  </si>
  <si>
    <t>2　家族（外）労働時間</t>
    <rPh sb="2" eb="4">
      <t>カゾク</t>
    </rPh>
    <rPh sb="5" eb="6">
      <t>ガイ</t>
    </rPh>
    <rPh sb="7" eb="9">
      <t>ロウドウ</t>
    </rPh>
    <rPh sb="9" eb="11">
      <t>ジカン</t>
    </rPh>
    <phoneticPr fontId="2"/>
  </si>
  <si>
    <t>収入計（A）</t>
    <rPh sb="0" eb="2">
      <t>シュウニュウ</t>
    </rPh>
    <rPh sb="2" eb="3">
      <t>ケイ</t>
    </rPh>
    <phoneticPr fontId="2"/>
  </si>
  <si>
    <t>一日当たりの労働時間</t>
    <rPh sb="0" eb="2">
      <t>イチニチ</t>
    </rPh>
    <rPh sb="2" eb="3">
      <t>ア</t>
    </rPh>
    <rPh sb="6" eb="8">
      <t>ロウドウ</t>
    </rPh>
    <rPh sb="8" eb="10">
      <t>ジカン</t>
    </rPh>
    <phoneticPr fontId="2"/>
  </si>
  <si>
    <t>主な支出</t>
    <rPh sb="0" eb="1">
      <t>オモ</t>
    </rPh>
    <rPh sb="2" eb="4">
      <t>シシュツ</t>
    </rPh>
    <phoneticPr fontId="2"/>
  </si>
  <si>
    <t>家族労働者</t>
    <rPh sb="0" eb="2">
      <t>カゾク</t>
    </rPh>
    <rPh sb="2" eb="5">
      <t>ロウドウシャ</t>
    </rPh>
    <phoneticPr fontId="2"/>
  </si>
  <si>
    <t>生産費用</t>
    <rPh sb="0" eb="2">
      <t>セイサン</t>
    </rPh>
    <rPh sb="2" eb="4">
      <t>ヒヨウ</t>
    </rPh>
    <phoneticPr fontId="2"/>
  </si>
  <si>
    <t>種付け料</t>
    <rPh sb="0" eb="2">
      <t>タネツ</t>
    </rPh>
    <rPh sb="3" eb="4">
      <t>リョウ</t>
    </rPh>
    <phoneticPr fontId="2"/>
  </si>
  <si>
    <t>飼料費</t>
    <rPh sb="0" eb="3">
      <t>シリョウヒ</t>
    </rPh>
    <phoneticPr fontId="2"/>
  </si>
  <si>
    <t>　①購入飼料費</t>
    <rPh sb="2" eb="4">
      <t>コウニュウ</t>
    </rPh>
    <rPh sb="4" eb="7">
      <t>シリョウヒ</t>
    </rPh>
    <phoneticPr fontId="2"/>
  </si>
  <si>
    <t>　②自給飼料資材費</t>
    <rPh sb="2" eb="4">
      <t>ジキュウ</t>
    </rPh>
    <rPh sb="4" eb="6">
      <t>シリョウ</t>
    </rPh>
    <rPh sb="6" eb="8">
      <t>シザイ</t>
    </rPh>
    <rPh sb="8" eb="9">
      <t>ヒ</t>
    </rPh>
    <phoneticPr fontId="2"/>
  </si>
  <si>
    <t>種苗費・肥料費</t>
    <rPh sb="0" eb="3">
      <t>シュビョウヒ</t>
    </rPh>
    <rPh sb="4" eb="7">
      <t>ヒリョウヒ</t>
    </rPh>
    <phoneticPr fontId="2"/>
  </si>
  <si>
    <t>小計</t>
    <rPh sb="0" eb="2">
      <t>ショウケイ</t>
    </rPh>
    <phoneticPr fontId="2"/>
  </si>
  <si>
    <t>家族外労働者</t>
    <rPh sb="0" eb="3">
      <t>カゾクガイ</t>
    </rPh>
    <rPh sb="3" eb="6">
      <t>ロウドウシャ</t>
    </rPh>
    <phoneticPr fontId="2"/>
  </si>
  <si>
    <t>家族外労働費</t>
    <rPh sb="0" eb="2">
      <t>カゾク</t>
    </rPh>
    <rPh sb="2" eb="3">
      <t>ガイ</t>
    </rPh>
    <rPh sb="3" eb="6">
      <t>ロウドウヒ</t>
    </rPh>
    <phoneticPr fontId="2"/>
  </si>
  <si>
    <t>診療・医薬品費</t>
    <rPh sb="0" eb="2">
      <t>シンリョウ</t>
    </rPh>
    <rPh sb="3" eb="6">
      <t>イヤクヒン</t>
    </rPh>
    <rPh sb="6" eb="7">
      <t>ヒ</t>
    </rPh>
    <phoneticPr fontId="2"/>
  </si>
  <si>
    <t>減価償却費</t>
    <rPh sb="0" eb="2">
      <t>ゲンカ</t>
    </rPh>
    <rPh sb="2" eb="5">
      <t>ショウキャクヒ</t>
    </rPh>
    <phoneticPr fontId="2"/>
  </si>
  <si>
    <t>農具費</t>
    <rPh sb="0" eb="2">
      <t>ノウグ</t>
    </rPh>
    <rPh sb="2" eb="3">
      <t>ヒ</t>
    </rPh>
    <phoneticPr fontId="2"/>
  </si>
  <si>
    <t>消耗諸材料費</t>
    <rPh sb="0" eb="2">
      <t>ショウモウ</t>
    </rPh>
    <rPh sb="2" eb="3">
      <t>ショ</t>
    </rPh>
    <rPh sb="3" eb="6">
      <t>ザイリョウヒ</t>
    </rPh>
    <phoneticPr fontId="2"/>
  </si>
  <si>
    <t>子牛・基本登録料</t>
    <rPh sb="0" eb="2">
      <t>コウシ</t>
    </rPh>
    <rPh sb="3" eb="5">
      <t>キホン</t>
    </rPh>
    <rPh sb="5" eb="7">
      <t>トウロク</t>
    </rPh>
    <rPh sb="7" eb="8">
      <t>リョウ</t>
    </rPh>
    <phoneticPr fontId="2"/>
  </si>
  <si>
    <t>賃料</t>
    <rPh sb="0" eb="2">
      <t>チンリョウ</t>
    </rPh>
    <phoneticPr fontId="2"/>
  </si>
  <si>
    <t>事務通信費</t>
    <rPh sb="0" eb="2">
      <t>ジム</t>
    </rPh>
    <rPh sb="2" eb="4">
      <t>ツウシン</t>
    </rPh>
    <rPh sb="4" eb="5">
      <t>ヒ</t>
    </rPh>
    <phoneticPr fontId="2"/>
  </si>
  <si>
    <t>委託費</t>
    <rPh sb="0" eb="2">
      <t>イタク</t>
    </rPh>
    <rPh sb="2" eb="3">
      <t>ヒ</t>
    </rPh>
    <phoneticPr fontId="2"/>
  </si>
  <si>
    <t>除去損等</t>
    <rPh sb="0" eb="2">
      <t>ジョキョ</t>
    </rPh>
    <rPh sb="2" eb="3">
      <t>ソン</t>
    </rPh>
    <rPh sb="3" eb="4">
      <t>トウ</t>
    </rPh>
    <phoneticPr fontId="2"/>
  </si>
  <si>
    <t>生産費用合計</t>
    <rPh sb="0" eb="2">
      <t>セイサン</t>
    </rPh>
    <rPh sb="2" eb="4">
      <t>ヒヨウ</t>
    </rPh>
    <rPh sb="4" eb="6">
      <t>ゴウケイ</t>
    </rPh>
    <phoneticPr fontId="2"/>
  </si>
  <si>
    <t>期中成牛振替額</t>
    <rPh sb="0" eb="2">
      <t>キチュウ</t>
    </rPh>
    <rPh sb="2" eb="3">
      <t>セイ</t>
    </rPh>
    <rPh sb="3" eb="4">
      <t>ギュウ</t>
    </rPh>
    <rPh sb="4" eb="7">
      <t>フリカエガク</t>
    </rPh>
    <phoneticPr fontId="2"/>
  </si>
  <si>
    <t>売上原価①</t>
    <rPh sb="0" eb="2">
      <t>ウリアゲ</t>
    </rPh>
    <rPh sb="2" eb="4">
      <t>ゲンカ</t>
    </rPh>
    <phoneticPr fontId="2"/>
  </si>
  <si>
    <t>販売・一般管理費</t>
    <rPh sb="0" eb="2">
      <t>ハンバイ</t>
    </rPh>
    <rPh sb="3" eb="5">
      <t>イッパン</t>
    </rPh>
    <rPh sb="5" eb="8">
      <t>カンリヒ</t>
    </rPh>
    <phoneticPr fontId="2"/>
  </si>
  <si>
    <t>販売経費</t>
    <rPh sb="0" eb="2">
      <t>ハンバイ</t>
    </rPh>
    <rPh sb="2" eb="4">
      <t>ケイヒ</t>
    </rPh>
    <phoneticPr fontId="2"/>
  </si>
  <si>
    <t>　①市場手数料等</t>
    <rPh sb="2" eb="4">
      <t>シジョウ</t>
    </rPh>
    <rPh sb="4" eb="7">
      <t>テスウリョウ</t>
    </rPh>
    <rPh sb="7" eb="8">
      <t>トウ</t>
    </rPh>
    <phoneticPr fontId="2"/>
  </si>
  <si>
    <t>　②飼育料等</t>
    <rPh sb="2" eb="4">
      <t>シイク</t>
    </rPh>
    <rPh sb="4" eb="5">
      <t>リョウ</t>
    </rPh>
    <rPh sb="5" eb="6">
      <t>トウ</t>
    </rPh>
    <phoneticPr fontId="2"/>
  </si>
  <si>
    <t>　③一般管理費</t>
    <rPh sb="2" eb="4">
      <t>イッパン</t>
    </rPh>
    <rPh sb="4" eb="7">
      <t>カンリヒ</t>
    </rPh>
    <phoneticPr fontId="2"/>
  </si>
  <si>
    <t>共済掛金</t>
    <rPh sb="0" eb="2">
      <t>キョウサイ</t>
    </rPh>
    <rPh sb="2" eb="3">
      <t>カ</t>
    </rPh>
    <rPh sb="3" eb="4">
      <t>キン</t>
    </rPh>
    <phoneticPr fontId="2"/>
  </si>
  <si>
    <t>税金</t>
    <rPh sb="0" eb="2">
      <t>ゼイキン</t>
    </rPh>
    <phoneticPr fontId="2"/>
  </si>
  <si>
    <t>農産物以外の棚卸高</t>
    <rPh sb="0" eb="3">
      <t>ノウサンブツ</t>
    </rPh>
    <rPh sb="3" eb="5">
      <t>イガイ</t>
    </rPh>
    <rPh sb="6" eb="8">
      <t>タナオロ</t>
    </rPh>
    <rPh sb="8" eb="9">
      <t>ダカ</t>
    </rPh>
    <phoneticPr fontId="2"/>
  </si>
  <si>
    <t>期首</t>
    <rPh sb="0" eb="2">
      <t>キシュ</t>
    </rPh>
    <phoneticPr fontId="2"/>
  </si>
  <si>
    <t>期末</t>
    <rPh sb="0" eb="2">
      <t>キマツ</t>
    </rPh>
    <phoneticPr fontId="2"/>
  </si>
  <si>
    <t>小計②</t>
    <rPh sb="0" eb="2">
      <t>ショウケイ</t>
    </rPh>
    <phoneticPr fontId="2"/>
  </si>
  <si>
    <t>営業外費用</t>
    <rPh sb="0" eb="3">
      <t>エイギョウガイ</t>
    </rPh>
    <rPh sb="3" eb="5">
      <t>ヒヨウ</t>
    </rPh>
    <phoneticPr fontId="2"/>
  </si>
  <si>
    <t>経営安定対策積立金</t>
    <rPh sb="0" eb="2">
      <t>ケイエイ</t>
    </rPh>
    <rPh sb="2" eb="4">
      <t>アンテイ</t>
    </rPh>
    <rPh sb="4" eb="6">
      <t>タイサク</t>
    </rPh>
    <rPh sb="6" eb="9">
      <t>ツミタテキン</t>
    </rPh>
    <phoneticPr fontId="2"/>
  </si>
  <si>
    <t>支払利息</t>
    <rPh sb="0" eb="2">
      <t>シハライ</t>
    </rPh>
    <rPh sb="2" eb="4">
      <t>リソク</t>
    </rPh>
    <phoneticPr fontId="2"/>
  </si>
  <si>
    <t>青色申告特別控除額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phoneticPr fontId="2"/>
  </si>
  <si>
    <t>その他支出</t>
    <rPh sb="2" eb="3">
      <t>ホカ</t>
    </rPh>
    <rPh sb="3" eb="5">
      <t>シシュツ</t>
    </rPh>
    <phoneticPr fontId="2"/>
  </si>
  <si>
    <t>小計③</t>
    <rPh sb="0" eb="2">
      <t>ショウケイ</t>
    </rPh>
    <phoneticPr fontId="2"/>
  </si>
  <si>
    <t>支出計（B）</t>
    <rPh sb="0" eb="2">
      <t>シシュツ</t>
    </rPh>
    <rPh sb="2" eb="3">
      <t>ケイ</t>
    </rPh>
    <phoneticPr fontId="2"/>
  </si>
  <si>
    <t>所得（A-B）</t>
    <rPh sb="0" eb="2">
      <t>ショトク</t>
    </rPh>
    <phoneticPr fontId="2"/>
  </si>
  <si>
    <t>経営改善計画　添付書類（繁殖牛）　　</t>
    <rPh sb="0" eb="2">
      <t>ケイエイ</t>
    </rPh>
    <rPh sb="2" eb="4">
      <t>カイゼン</t>
    </rPh>
    <rPh sb="4" eb="6">
      <t>ケイカク</t>
    </rPh>
    <rPh sb="7" eb="9">
      <t>テンプ</t>
    </rPh>
    <rPh sb="9" eb="11">
      <t>ショルイ</t>
    </rPh>
    <rPh sb="12" eb="14">
      <t>ハンショク</t>
    </rPh>
    <rPh sb="14" eb="15">
      <t>ギュウ</t>
    </rPh>
    <phoneticPr fontId="2"/>
  </si>
  <si>
    <t>目標常時飼養頭数</t>
    <rPh sb="0" eb="2">
      <t>モクヒョウ</t>
    </rPh>
    <rPh sb="2" eb="4">
      <t>ジョウジ</t>
    </rPh>
    <rPh sb="4" eb="6">
      <t>シヨウ</t>
    </rPh>
    <rPh sb="6" eb="8">
      <t>トウスウ</t>
    </rPh>
    <phoneticPr fontId="2"/>
  </si>
  <si>
    <t>家畜販売収入</t>
    <rPh sb="0" eb="2">
      <t>カチク</t>
    </rPh>
    <rPh sb="2" eb="4">
      <t>ハンバイ</t>
    </rPh>
    <rPh sb="4" eb="6">
      <t>シュウニュウ</t>
    </rPh>
    <phoneticPr fontId="2"/>
  </si>
  <si>
    <t>青色申告特別控除額</t>
    <rPh sb="0" eb="2">
      <t>アオイロ</t>
    </rPh>
    <rPh sb="2" eb="4">
      <t>シンコク</t>
    </rPh>
    <rPh sb="4" eb="6">
      <t>トクベツ</t>
    </rPh>
    <rPh sb="6" eb="9">
      <t>コウジョガク</t>
    </rPh>
    <phoneticPr fontId="2"/>
  </si>
  <si>
    <t>所得率（現状）：</t>
    <rPh sb="0" eb="3">
      <t>ショトクリツ</t>
    </rPh>
    <rPh sb="4" eb="6">
      <t>ゲンジョウ</t>
    </rPh>
    <phoneticPr fontId="2"/>
  </si>
  <si>
    <t>所得率（目標）：</t>
    <rPh sb="0" eb="3">
      <t>ショトクリツ</t>
    </rPh>
    <rPh sb="4" eb="6">
      <t>モクヒョウ</t>
    </rPh>
    <phoneticPr fontId="2"/>
  </si>
  <si>
    <t>繁殖牛</t>
    <rPh sb="0" eb="3">
      <t>ハンショクギュウ</t>
    </rPh>
    <phoneticPr fontId="2"/>
  </si>
  <si>
    <t>育成牛</t>
    <rPh sb="0" eb="3">
      <t>イクセイギュウ</t>
    </rPh>
    <phoneticPr fontId="2"/>
  </si>
  <si>
    <t>実績値</t>
    <rPh sb="0" eb="3">
      <t>ジッセキチ</t>
    </rPh>
    <phoneticPr fontId="2"/>
  </si>
  <si>
    <t>素畜費</t>
    <rPh sb="0" eb="3">
      <t>モトチクヒ</t>
    </rPh>
    <phoneticPr fontId="2"/>
  </si>
  <si>
    <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</si>
  <si>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耕種現状</t>
    <rPh sb="0" eb="2">
      <t>コウシュ</t>
    </rPh>
    <rPh sb="2" eb="4">
      <t>ゲンジョウ</t>
    </rPh>
    <phoneticPr fontId="2"/>
  </si>
  <si>
    <t>耕種目標</t>
    <rPh sb="0" eb="2">
      <t>コウシュ</t>
    </rPh>
    <rPh sb="2" eb="4">
      <t>モクヒョウ</t>
    </rPh>
    <phoneticPr fontId="2"/>
  </si>
  <si>
    <t>畜種現状</t>
    <rPh sb="0" eb="2">
      <t>チクシュ</t>
    </rPh>
    <rPh sb="2" eb="4">
      <t>ゲンジョウ</t>
    </rPh>
    <phoneticPr fontId="2"/>
  </si>
  <si>
    <t>畜種目標</t>
    <rPh sb="0" eb="2">
      <t>チクシュ</t>
    </rPh>
    <rPh sb="2" eb="4">
      <t>モクヒョウ</t>
    </rPh>
    <phoneticPr fontId="2"/>
  </si>
  <si>
    <t>合計</t>
    <rPh sb="0" eb="2">
      <t>ゴウケイ</t>
    </rPh>
    <phoneticPr fontId="2"/>
  </si>
  <si>
    <t>耕種</t>
    <rPh sb="0" eb="2">
      <t>コウシュ</t>
    </rPh>
    <phoneticPr fontId="2"/>
  </si>
  <si>
    <t>畜種</t>
    <rPh sb="0" eb="2">
      <t>チクシュ</t>
    </rPh>
    <phoneticPr fontId="2"/>
  </si>
  <si>
    <t>従事時間（現状）</t>
    <rPh sb="0" eb="4">
      <t>ジュウジジカン</t>
    </rPh>
    <rPh sb="5" eb="7">
      <t>ゲンジョウ</t>
    </rPh>
    <phoneticPr fontId="2"/>
  </si>
  <si>
    <t>従事時間（目標）</t>
    <rPh sb="0" eb="4">
      <t>ジュウジジカン</t>
    </rPh>
    <rPh sb="5" eb="7">
      <t>モクヒョウ</t>
    </rPh>
    <phoneticPr fontId="2"/>
  </si>
  <si>
    <t>時給×年間労働時間（家族外労働者）</t>
    <rPh sb="0" eb="2">
      <t>ジキュウ</t>
    </rPh>
    <rPh sb="3" eb="5">
      <t>ネンカン</t>
    </rPh>
    <rPh sb="5" eb="9">
      <t>ロウドウジカン</t>
    </rPh>
    <rPh sb="10" eb="13">
      <t>カゾクガイ</t>
    </rPh>
    <rPh sb="13" eb="16">
      <t>ロウドウシャ</t>
    </rPh>
    <phoneticPr fontId="2"/>
  </si>
  <si>
    <t>雇用労賃（時給）</t>
    <rPh sb="0" eb="4">
      <t>コヨウロウチン</t>
    </rPh>
    <rPh sb="5" eb="7">
      <t>ジキュウ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</si>
</sst>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1" formatCode="_ * #,##0_ ;_ * \-#,##0_ ;_ * &quot;-&quot;_ ;_ @_ "/>
    <numFmt numFmtId="176" formatCode="#,##0.0;[Red]\-#,##0.0"/>
    <numFmt numFmtId="177" formatCode="#,##0_ ;[Red]\-#,##0\ "/>
    <numFmt numFmtId="178" formatCode="#,##0_ "/>
    <numFmt numFmtId="179" formatCode="#,##0.0;&quot;△ &quot;#,##0.0"/>
    <numFmt numFmtId="180" formatCode="0.0_ "/>
    <numFmt numFmtId="181" formatCode="#,##0.00_ "/>
    <numFmt numFmtId="182" formatCode="#,##0.0_ "/>
    <numFmt numFmtId="183" formatCode="[$-411]ggge&quot;年&quot;m&quot;月&quot;d&quot;日&quot;;@"/>
    <numFmt numFmtId="184" formatCode="#&quot;人&quot;"/>
    <numFmt numFmtId="185" formatCode="#&quot;万&quot;&quot;円&quot;"/>
    <numFmt numFmtId="186" formatCode="#&quot;時間&quot;"/>
    <numFmt numFmtId="187" formatCode="[$-411]ggge&quot;年度&quot;"/>
    <numFmt numFmtId="188" formatCode="&quot;目&quot;&quot;標&quot;\([$-411]ggge&quot;年）&quot;"/>
    <numFmt numFmtId="189" formatCode="&quot;更&quot;&quot;新&quot;&quot;率&quot;\ 0.00%"/>
    <numFmt numFmtId="190" formatCode="#,##0_);[Red]\(#,##0\)"/>
    <numFmt numFmtId="191" formatCode="#"/>
    <numFmt numFmtId="192" formatCode="#,##0;&quot;△ &quot;#,##0"/>
    <numFmt numFmtId="193" formatCode="&quot;子牛出産頭数　&quot;#&quot;頭&quot;"/>
    <numFmt numFmtId="194" formatCode="&quot;生&quot;&quot;産&quot;&quot;率&quot;\ 0.00%"/>
    <numFmt numFmtId="195" formatCode="&quot;子&quot;&quot;牛&quot;&quot;死&quot;&quot;亡&quot;&quot;頭&quot;&quot;数　&quot;#&quot;頭&quot;"/>
    <numFmt numFmtId="196" formatCode="&quot;事&quot;&quot;故&quot;&quot;率&quot;\ 0.00%"/>
    <numFmt numFmtId="197" formatCode="0_);[Red]\(0\)"/>
    <numFmt numFmtId="198" formatCode="0_ "/>
    <numFmt numFmtId="199" formatCode="&quot;更&quot;&quot;新&quot;&quot;率&quot;0.00"/>
    <numFmt numFmtId="200" formatCode="&quot;繁&quot;&quot;殖&quot;&quot;牛&quot;#&quot;頭&quot;"/>
    <numFmt numFmtId="201" formatCode="\×\ \(&quot;更新率&quot;0.00\)\ \×"/>
    <numFmt numFmtId="202" formatCode="\(&quot;育成期間&quot;0&quot;ヶ月／12ヶ月）&quot;"/>
    <numFmt numFmtId="203" formatCode="\×\ \(&quot;生&quot;&quot;産&quot;&quot;率&quot;0.00\)\ \×"/>
    <numFmt numFmtId="204" formatCode="\(&quot;出&quot;&quot;荷&quot;&quot;ま&quot;&quot;で&quot;0&quot;ヶ月／12ヶ月）&quot;"/>
    <numFmt numFmtId="205" formatCode="\×\ \(&quot;生&quot;&quot;産&quot;&quot;率&quot;0.00\)\ "/>
    <numFmt numFmtId="206" formatCode="\(&quot;子&quot;&quot;牛&quot;&quot;年&quot;&quot;間&quot;&quot;繰&quot;&quot;り&quot;&quot;入&quot;&quot;れ&quot;&quot;頭&quot;&quot;数&quot;\)\×\(\1\-&quot;事&quot;&quot;故&quot;&quot;率&quot;0.00\)\-\(&quot;育&quot;&quot;成&quot;&quot;牛&quot;&quot;繰&quot;&quot;り&quot;&quot;入&quot;&quot;れ&quot;&quot;頭&quot;&quot;数&quot;\)"/>
  </numFmts>
  <fonts count="50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Times New Roman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1"/>
      <color rgb="FF000000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9" tint="0.79998168889431442"/>
        <bgColor indexed="64"/>
      </patternFill>
    </fill>
  </fills>
  <borders count="2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/>
      <right style="medium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tted">
        <color indexed="64"/>
      </bottom>
      <diagonal/>
    </border>
  </borders>
  <cellStyleXfs count="5">
    <xf numFmtId="0" fontId="0" fillId="0" borderId="0"/>
    <xf numFmtId="0" fontId="7" fillId="0" borderId="0"/>
    <xf numFmtId="38" fontId="1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49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49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/>
    <xf numFmtId="38" fontId="17" fillId="0" borderId="0" xfId="2" applyFont="1" applyFill="1" applyAlignment="1"/>
    <xf numFmtId="38" fontId="17" fillId="0" borderId="9" xfId="2" applyFont="1" applyFill="1" applyBorder="1" applyAlignment="1">
      <alignment horizontal="right"/>
    </xf>
    <xf numFmtId="38" fontId="17" fillId="0" borderId="0" xfId="2" applyFont="1" applyFill="1" applyAlignment="1">
      <alignment horizontal="right"/>
    </xf>
    <xf numFmtId="0" fontId="17" fillId="2" borderId="68" xfId="0" applyFont="1" applyFill="1" applyBorder="1" applyAlignment="1">
      <alignment horizontal="right"/>
    </xf>
    <xf numFmtId="0" fontId="17" fillId="0" borderId="68" xfId="0" applyFont="1" applyFill="1" applyBorder="1" applyAlignment="1">
      <alignment horizontal="right"/>
    </xf>
    <xf numFmtId="38" fontId="16" fillId="3" borderId="0" xfId="2" applyFont="1" applyFill="1" applyAlignment="1"/>
    <xf numFmtId="38" fontId="16" fillId="3" borderId="0" xfId="2" applyFont="1" applyFill="1" applyBorder="1" applyAlignment="1"/>
    <xf numFmtId="38" fontId="17" fillId="0" borderId="73" xfId="2" applyFont="1" applyFill="1" applyBorder="1" applyAlignment="1"/>
    <xf numFmtId="38" fontId="17" fillId="0" borderId="74" xfId="2" applyFont="1" applyFill="1" applyBorder="1" applyAlignment="1"/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/>
    <xf numFmtId="0" fontId="19" fillId="0" borderId="73" xfId="0" applyFont="1" applyFill="1" applyBorder="1"/>
    <xf numFmtId="0" fontId="19" fillId="0" borderId="0" xfId="0" applyFont="1" applyFill="1"/>
    <xf numFmtId="182" fontId="19" fillId="0" borderId="0" xfId="0" applyNumberFormat="1" applyFont="1" applyFill="1"/>
    <xf numFmtId="0" fontId="19" fillId="0" borderId="0" xfId="0" applyFont="1" applyFill="1" applyBorder="1"/>
    <xf numFmtId="0" fontId="13" fillId="0" borderId="0" xfId="0" applyFont="1" applyAlignment="1">
      <alignment justifyLastLine="1"/>
    </xf>
    <xf numFmtId="0" fontId="13" fillId="0" borderId="29" xfId="0" applyFont="1" applyBorder="1"/>
    <xf numFmtId="38" fontId="16" fillId="5" borderId="0" xfId="2" applyFont="1" applyFill="1" applyBorder="1" applyAlignment="1"/>
    <xf numFmtId="0" fontId="1" fillId="0" borderId="9" xfId="0" applyFont="1" applyFill="1" applyBorder="1" applyAlignment="1">
      <alignment horizontal="center" vertical="center" wrapText="1"/>
    </xf>
    <xf numFmtId="38" fontId="17" fillId="0" borderId="79" xfId="2" applyFont="1" applyFill="1" applyBorder="1" applyAlignment="1"/>
    <xf numFmtId="0" fontId="3" fillId="4" borderId="137" xfId="0" applyFont="1" applyFill="1" applyBorder="1" applyAlignment="1">
      <alignment horizontal="left" vertical="center"/>
    </xf>
    <xf numFmtId="0" fontId="3" fillId="4" borderId="139" xfId="0" applyFont="1" applyFill="1" applyBorder="1" applyAlignment="1">
      <alignment horizontal="left" vertical="center"/>
    </xf>
    <xf numFmtId="38" fontId="17" fillId="0" borderId="0" xfId="2" applyFont="1" applyFill="1" applyBorder="1" applyAlignment="1">
      <alignment horizontal="distributed" vertical="center" justifyLastLine="1"/>
    </xf>
    <xf numFmtId="0" fontId="17" fillId="0" borderId="0" xfId="0" applyFont="1" applyFill="1" applyBorder="1" applyAlignment="1"/>
    <xf numFmtId="38" fontId="17" fillId="0" borderId="0" xfId="2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41" fontId="17" fillId="0" borderId="0" xfId="2" applyNumberFormat="1" applyFont="1" applyFill="1" applyBorder="1" applyAlignment="1"/>
    <xf numFmtId="41" fontId="17" fillId="0" borderId="0" xfId="0" applyNumberFormat="1" applyFont="1" applyFill="1" applyBorder="1" applyAlignment="1"/>
    <xf numFmtId="38" fontId="17" fillId="0" borderId="58" xfId="2" applyFont="1" applyFill="1" applyBorder="1" applyAlignment="1">
      <alignment horizontal="center"/>
    </xf>
    <xf numFmtId="38" fontId="17" fillId="0" borderId="15" xfId="2" applyFont="1" applyFill="1" applyBorder="1" applyAlignment="1">
      <alignment horizontal="right"/>
    </xf>
    <xf numFmtId="38" fontId="17" fillId="4" borderId="10" xfId="2" applyFont="1" applyFill="1" applyBorder="1" applyAlignment="1"/>
    <xf numFmtId="38" fontId="17" fillId="4" borderId="11" xfId="2" applyFont="1" applyFill="1" applyBorder="1" applyAlignment="1"/>
    <xf numFmtId="38" fontId="17" fillId="4" borderId="12" xfId="2" applyFont="1" applyFill="1" applyBorder="1" applyAlignment="1"/>
    <xf numFmtId="38" fontId="17" fillId="4" borderId="13" xfId="2" applyFont="1" applyFill="1" applyBorder="1" applyAlignment="1"/>
    <xf numFmtId="38" fontId="17" fillId="4" borderId="14" xfId="2" applyFont="1" applyFill="1" applyBorder="1" applyAlignment="1"/>
    <xf numFmtId="38" fontId="17" fillId="4" borderId="15" xfId="2" applyFont="1" applyFill="1" applyBorder="1" applyAlignment="1"/>
    <xf numFmtId="38" fontId="17" fillId="4" borderId="16" xfId="2" applyFont="1" applyFill="1" applyBorder="1" applyAlignment="1"/>
    <xf numFmtId="38" fontId="17" fillId="4" borderId="0" xfId="2" applyFont="1" applyFill="1" applyBorder="1" applyAlignment="1"/>
    <xf numFmtId="38" fontId="17" fillId="4" borderId="53" xfId="2" applyFont="1" applyFill="1" applyBorder="1" applyAlignment="1"/>
    <xf numFmtId="38" fontId="17" fillId="4" borderId="12" xfId="2" applyFont="1" applyFill="1" applyBorder="1" applyAlignment="1">
      <alignment horizontal="right"/>
    </xf>
    <xf numFmtId="0" fontId="17" fillId="4" borderId="53" xfId="0" applyFont="1" applyFill="1" applyBorder="1" applyAlignment="1">
      <alignment horizontal="right"/>
    </xf>
    <xf numFmtId="0" fontId="17" fillId="4" borderId="9" xfId="0" applyFont="1" applyFill="1" applyBorder="1" applyAlignment="1">
      <alignment horizontal="right"/>
    </xf>
    <xf numFmtId="0" fontId="17" fillId="4" borderId="65" xfId="0" applyFont="1" applyFill="1" applyBorder="1" applyAlignment="1">
      <alignment horizontal="right"/>
    </xf>
    <xf numFmtId="38" fontId="17" fillId="4" borderId="102" xfId="2" applyFont="1" applyFill="1" applyBorder="1" applyAlignment="1">
      <alignment horizontal="right"/>
    </xf>
    <xf numFmtId="38" fontId="17" fillId="4" borderId="87" xfId="2" applyFont="1" applyFill="1" applyBorder="1" applyAlignment="1">
      <alignment horizontal="right"/>
    </xf>
    <xf numFmtId="38" fontId="17" fillId="0" borderId="0" xfId="2" applyFont="1" applyFill="1" applyBorder="1" applyAlignment="1">
      <alignment vertical="distributed" textRotation="255" justifyLastLine="1"/>
    </xf>
    <xf numFmtId="38" fontId="17" fillId="0" borderId="0" xfId="2" applyFont="1" applyFill="1" applyBorder="1" applyAlignment="1">
      <alignment vertical="center" justifyLastLine="1"/>
    </xf>
    <xf numFmtId="38" fontId="17" fillId="0" borderId="0" xfId="2" applyFont="1" applyFill="1" applyBorder="1" applyAlignment="1">
      <alignment vertical="center"/>
    </xf>
    <xf numFmtId="38" fontId="16" fillId="7" borderId="0" xfId="2" applyFont="1" applyFill="1" applyBorder="1" applyAlignment="1"/>
    <xf numFmtId="0" fontId="17" fillId="4" borderId="15" xfId="0" applyFont="1" applyFill="1" applyBorder="1" applyAlignment="1">
      <alignment horizontal="right"/>
    </xf>
    <xf numFmtId="38" fontId="17" fillId="4" borderId="9" xfId="2" applyFont="1" applyFill="1" applyBorder="1" applyAlignment="1">
      <alignment horizontal="right"/>
    </xf>
    <xf numFmtId="38" fontId="17" fillId="4" borderId="65" xfId="2" applyFont="1" applyFill="1" applyBorder="1" applyAlignment="1">
      <alignment horizontal="right"/>
    </xf>
    <xf numFmtId="0" fontId="17" fillId="4" borderId="142" xfId="0" applyFont="1" applyFill="1" applyBorder="1" applyAlignment="1">
      <alignment horizontal="right"/>
    </xf>
    <xf numFmtId="38" fontId="17" fillId="0" borderId="135" xfId="2" applyFont="1" applyFill="1" applyBorder="1" applyAlignment="1">
      <alignment horizontal="center"/>
    </xf>
    <xf numFmtId="0" fontId="17" fillId="4" borderId="17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right"/>
    </xf>
    <xf numFmtId="38" fontId="17" fillId="0" borderId="78" xfId="2" applyFont="1" applyFill="1" applyBorder="1" applyAlignment="1"/>
    <xf numFmtId="0" fontId="17" fillId="4" borderId="12" xfId="0" applyFont="1" applyFill="1" applyBorder="1" applyAlignment="1">
      <alignment horizontal="right"/>
    </xf>
    <xf numFmtId="0" fontId="17" fillId="4" borderId="60" xfId="2" applyNumberFormat="1" applyFont="1" applyFill="1" applyBorder="1" applyAlignment="1">
      <alignment horizontal="right"/>
    </xf>
    <xf numFmtId="0" fontId="17" fillId="4" borderId="59" xfId="2" applyNumberFormat="1" applyFont="1" applyFill="1" applyBorder="1" applyAlignment="1">
      <alignment horizontal="right"/>
    </xf>
    <xf numFmtId="0" fontId="17" fillId="4" borderId="68" xfId="2" applyNumberFormat="1" applyFont="1" applyFill="1" applyBorder="1" applyAlignment="1">
      <alignment horizontal="right"/>
    </xf>
    <xf numFmtId="0" fontId="17" fillId="4" borderId="94" xfId="2" applyNumberFormat="1" applyFont="1" applyFill="1" applyBorder="1" applyAlignment="1">
      <alignment horizontal="right"/>
    </xf>
    <xf numFmtId="0" fontId="17" fillId="4" borderId="75" xfId="0" applyFont="1" applyFill="1" applyBorder="1" applyAlignment="1">
      <alignment horizontal="right"/>
    </xf>
    <xf numFmtId="0" fontId="17" fillId="4" borderId="143" xfId="0" applyFont="1" applyFill="1" applyBorder="1" applyAlignment="1">
      <alignment horizontal="right"/>
    </xf>
    <xf numFmtId="0" fontId="17" fillId="4" borderId="64" xfId="0" applyFont="1" applyFill="1" applyBorder="1" applyAlignment="1">
      <alignment horizontal="right"/>
    </xf>
    <xf numFmtId="0" fontId="17" fillId="4" borderId="93" xfId="0" applyFont="1" applyFill="1" applyBorder="1" applyAlignment="1">
      <alignment horizontal="right"/>
    </xf>
    <xf numFmtId="0" fontId="17" fillId="4" borderId="86" xfId="0" applyFont="1" applyFill="1" applyBorder="1" applyAlignment="1">
      <alignment horizontal="right"/>
    </xf>
    <xf numFmtId="0" fontId="17" fillId="4" borderId="85" xfId="0" applyFont="1" applyFill="1" applyBorder="1" applyAlignment="1">
      <alignment horizontal="right"/>
    </xf>
    <xf numFmtId="0" fontId="17" fillId="4" borderId="87" xfId="0" applyFont="1" applyFill="1" applyBorder="1" applyAlignment="1">
      <alignment horizontal="right"/>
    </xf>
    <xf numFmtId="38" fontId="17" fillId="4" borderId="60" xfId="2" applyFont="1" applyFill="1" applyBorder="1" applyAlignment="1">
      <alignment horizontal="right"/>
    </xf>
    <xf numFmtId="38" fontId="17" fillId="4" borderId="15" xfId="2" applyFont="1" applyFill="1" applyBorder="1" applyAlignment="1">
      <alignment horizontal="right"/>
    </xf>
    <xf numFmtId="38" fontId="17" fillId="4" borderId="90" xfId="2" applyFont="1" applyFill="1" applyBorder="1" applyAlignment="1">
      <alignment horizontal="right"/>
    </xf>
    <xf numFmtId="0" fontId="17" fillId="4" borderId="83" xfId="0" applyFont="1" applyFill="1" applyBorder="1" applyAlignment="1">
      <alignment horizontal="right"/>
    </xf>
    <xf numFmtId="38" fontId="17" fillId="4" borderId="43" xfId="2" applyFont="1" applyFill="1" applyBorder="1" applyAlignment="1">
      <alignment horizontal="right"/>
    </xf>
    <xf numFmtId="0" fontId="17" fillId="4" borderId="72" xfId="0" applyFont="1" applyFill="1" applyBorder="1" applyAlignment="1">
      <alignment horizontal="right"/>
    </xf>
    <xf numFmtId="38" fontId="17" fillId="4" borderId="70" xfId="2" applyFont="1" applyFill="1" applyBorder="1" applyAlignment="1">
      <alignment horizontal="right"/>
    </xf>
    <xf numFmtId="0" fontId="17" fillId="4" borderId="43" xfId="0" applyFont="1" applyFill="1" applyBorder="1" applyAlignment="1">
      <alignment horizontal="right"/>
    </xf>
    <xf numFmtId="38" fontId="17" fillId="0" borderId="93" xfId="2" applyFont="1" applyFill="1" applyBorder="1" applyAlignment="1"/>
    <xf numFmtId="0" fontId="17" fillId="4" borderId="90" xfId="0" applyFont="1" applyFill="1" applyBorder="1" applyAlignment="1">
      <alignment horizontal="right"/>
    </xf>
    <xf numFmtId="38" fontId="17" fillId="0" borderId="8" xfId="2" applyFont="1" applyFill="1" applyBorder="1" applyAlignment="1">
      <alignment horizontal="center"/>
    </xf>
    <xf numFmtId="38" fontId="17" fillId="0" borderId="10" xfId="2" applyFont="1" applyFill="1" applyBorder="1" applyAlignment="1">
      <alignment horizontal="center"/>
    </xf>
    <xf numFmtId="38" fontId="17" fillId="0" borderId="73" xfId="2" applyFont="1" applyFill="1" applyBorder="1" applyAlignment="1">
      <alignment horizontal="center"/>
    </xf>
    <xf numFmtId="38" fontId="17" fillId="0" borderId="74" xfId="2" applyFont="1" applyFill="1" applyBorder="1" applyAlignment="1">
      <alignment horizontal="center"/>
    </xf>
    <xf numFmtId="38" fontId="17" fillId="0" borderId="79" xfId="2" applyFont="1" applyFill="1" applyBorder="1" applyAlignment="1">
      <alignment horizontal="center"/>
    </xf>
    <xf numFmtId="38" fontId="17" fillId="0" borderId="13" xfId="2" applyFont="1" applyFill="1" applyBorder="1" applyAlignment="1">
      <alignment horizontal="center"/>
    </xf>
    <xf numFmtId="38" fontId="17" fillId="4" borderId="13" xfId="2" applyFont="1" applyFill="1" applyBorder="1" applyAlignment="1">
      <alignment horizontal="center"/>
    </xf>
    <xf numFmtId="38" fontId="17" fillId="4" borderId="8" xfId="2" applyFont="1" applyFill="1" applyBorder="1" applyAlignment="1">
      <alignment horizontal="center"/>
    </xf>
    <xf numFmtId="38" fontId="17" fillId="4" borderId="53" xfId="2" applyFont="1" applyFill="1" applyBorder="1" applyAlignment="1">
      <alignment horizontal="right"/>
    </xf>
    <xf numFmtId="38" fontId="17" fillId="4" borderId="58" xfId="2" applyFont="1" applyFill="1" applyBorder="1" applyAlignment="1">
      <alignment horizontal="center"/>
    </xf>
    <xf numFmtId="0" fontId="17" fillId="4" borderId="60" xfId="0" applyFont="1" applyFill="1" applyBorder="1" applyAlignment="1">
      <alignment horizontal="right"/>
    </xf>
    <xf numFmtId="38" fontId="17" fillId="4" borderId="10" xfId="2" applyFont="1" applyFill="1" applyBorder="1" applyAlignment="1">
      <alignment horizontal="center"/>
    </xf>
    <xf numFmtId="38" fontId="17" fillId="4" borderId="7" xfId="2" applyFont="1" applyFill="1" applyBorder="1" applyAlignment="1">
      <alignment horizontal="center"/>
    </xf>
    <xf numFmtId="38" fontId="17" fillId="4" borderId="73" xfId="2" applyFont="1" applyFill="1" applyBorder="1" applyAlignment="1"/>
    <xf numFmtId="38" fontId="17" fillId="4" borderId="74" xfId="2" applyFont="1" applyFill="1" applyBorder="1" applyAlignment="1"/>
    <xf numFmtId="38" fontId="17" fillId="4" borderId="73" xfId="2" applyFont="1" applyFill="1" applyBorder="1" applyAlignment="1">
      <alignment horizontal="center"/>
    </xf>
    <xf numFmtId="177" fontId="17" fillId="0" borderId="0" xfId="2" applyNumberFormat="1" applyFont="1" applyFill="1" applyBorder="1" applyAlignment="1"/>
    <xf numFmtId="38" fontId="17" fillId="0" borderId="0" xfId="2" applyFont="1" applyFill="1" applyBorder="1" applyAlignment="1">
      <alignment vertical="center" wrapText="1"/>
    </xf>
    <xf numFmtId="38" fontId="16" fillId="0" borderId="0" xfId="2" applyFont="1" applyFill="1" applyAlignment="1"/>
    <xf numFmtId="0" fontId="17" fillId="4" borderId="59" xfId="0" applyFont="1" applyFill="1" applyBorder="1" applyAlignment="1">
      <alignment horizontal="right"/>
    </xf>
    <xf numFmtId="0" fontId="17" fillId="4" borderId="70" xfId="0" applyFont="1" applyFill="1" applyBorder="1" applyAlignment="1">
      <alignment horizontal="right"/>
    </xf>
    <xf numFmtId="0" fontId="17" fillId="4" borderId="70" xfId="2" applyNumberFormat="1" applyFont="1" applyFill="1" applyBorder="1" applyAlignment="1">
      <alignment horizontal="right"/>
    </xf>
    <xf numFmtId="38" fontId="17" fillId="4" borderId="74" xfId="2" applyFont="1" applyFill="1" applyBorder="1" applyAlignment="1">
      <alignment horizontal="center"/>
    </xf>
    <xf numFmtId="38" fontId="16" fillId="0" borderId="0" xfId="2" applyFont="1" applyFill="1" applyBorder="1" applyAlignment="1">
      <alignment horizontal="left"/>
    </xf>
    <xf numFmtId="49" fontId="23" fillId="0" borderId="0" xfId="2" applyNumberFormat="1" applyFont="1" applyFill="1" applyAlignment="1"/>
    <xf numFmtId="0" fontId="19" fillId="0" borderId="145" xfId="0" applyFont="1" applyFill="1" applyBorder="1"/>
    <xf numFmtId="180" fontId="20" fillId="4" borderId="8" xfId="0" applyNumberFormat="1" applyFont="1" applyFill="1" applyBorder="1" applyAlignment="1">
      <alignment horizontal="right" vertical="center"/>
    </xf>
    <xf numFmtId="182" fontId="20" fillId="4" borderId="84" xfId="0" applyNumberFormat="1" applyFont="1" applyFill="1" applyBorder="1" applyAlignment="1">
      <alignment horizontal="right" vertical="center"/>
    </xf>
    <xf numFmtId="0" fontId="16" fillId="5" borderId="0" xfId="0" applyFont="1" applyFill="1"/>
    <xf numFmtId="0" fontId="14" fillId="5" borderId="0" xfId="0" applyFont="1" applyFill="1" applyAlignment="1">
      <alignment horizontal="right"/>
    </xf>
    <xf numFmtId="38" fontId="16" fillId="7" borderId="0" xfId="2" applyFont="1" applyFill="1" applyAlignment="1"/>
    <xf numFmtId="0" fontId="19" fillId="7" borderId="0" xfId="0" applyFont="1" applyFill="1"/>
    <xf numFmtId="0" fontId="14" fillId="7" borderId="0" xfId="0" applyFont="1" applyFill="1" applyAlignment="1">
      <alignment horizontal="right"/>
    </xf>
    <xf numFmtId="0" fontId="19" fillId="4" borderId="9" xfId="0" applyFont="1" applyFill="1" applyBorder="1" applyAlignment="1">
      <alignment horizontal="distributed" vertical="center"/>
    </xf>
    <xf numFmtId="0" fontId="19" fillId="4" borderId="9" xfId="0" applyFont="1" applyFill="1" applyBorder="1" applyAlignment="1">
      <alignment horizontal="center"/>
    </xf>
    <xf numFmtId="180" fontId="20" fillId="4" borderId="58" xfId="0" applyNumberFormat="1" applyFont="1" applyFill="1" applyBorder="1" applyAlignment="1">
      <alignment horizontal="right" vertical="center"/>
    </xf>
    <xf numFmtId="0" fontId="19" fillId="4" borderId="60" xfId="0" applyFont="1" applyFill="1" applyBorder="1" applyAlignment="1">
      <alignment horizontal="center"/>
    </xf>
    <xf numFmtId="180" fontId="20" fillId="4" borderId="10" xfId="0" applyNumberFormat="1" applyFont="1" applyFill="1" applyBorder="1" applyAlignment="1">
      <alignment horizontal="right" vertical="center"/>
    </xf>
    <xf numFmtId="0" fontId="19" fillId="4" borderId="12" xfId="0" applyFont="1" applyFill="1" applyBorder="1" applyAlignment="1">
      <alignment horizontal="distributed" vertical="center"/>
    </xf>
    <xf numFmtId="0" fontId="19" fillId="4" borderId="12" xfId="0" applyFont="1" applyFill="1" applyBorder="1" applyAlignment="1">
      <alignment horizontal="center"/>
    </xf>
    <xf numFmtId="0" fontId="19" fillId="4" borderId="86" xfId="0" applyFont="1" applyFill="1" applyBorder="1" applyAlignment="1">
      <alignment horizontal="distributed" vertical="center"/>
    </xf>
    <xf numFmtId="0" fontId="19" fillId="4" borderId="86" xfId="0" applyFont="1" applyFill="1" applyBorder="1" applyAlignment="1">
      <alignment horizontal="center"/>
    </xf>
    <xf numFmtId="0" fontId="0" fillId="0" borderId="0" xfId="0" applyBorder="1" applyAlignment="1"/>
    <xf numFmtId="38" fontId="19" fillId="0" borderId="0" xfId="2" applyFont="1" applyFill="1" applyBorder="1" applyAlignment="1"/>
    <xf numFmtId="41" fontId="19" fillId="4" borderId="8" xfId="0" applyNumberFormat="1" applyFont="1" applyFill="1" applyBorder="1" applyAlignment="1">
      <alignment vertical="center"/>
    </xf>
    <xf numFmtId="41" fontId="19" fillId="4" borderId="9" xfId="0" applyNumberFormat="1" applyFont="1" applyFill="1" applyBorder="1" applyAlignment="1">
      <alignment vertical="center"/>
    </xf>
    <xf numFmtId="41" fontId="19" fillId="4" borderId="86" xfId="0" applyNumberFormat="1" applyFont="1" applyFill="1" applyBorder="1" applyAlignment="1">
      <alignment vertical="center"/>
    </xf>
    <xf numFmtId="41" fontId="19" fillId="4" borderId="84" xfId="0" applyNumberFormat="1" applyFont="1" applyFill="1" applyBorder="1" applyAlignment="1">
      <alignment vertical="center"/>
    </xf>
    <xf numFmtId="41" fontId="19" fillId="0" borderId="86" xfId="0" applyNumberFormat="1" applyFont="1" applyFill="1" applyBorder="1" applyAlignment="1">
      <alignment vertical="center"/>
    </xf>
    <xf numFmtId="41" fontId="19" fillId="0" borderId="84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right"/>
    </xf>
    <xf numFmtId="0" fontId="15" fillId="0" borderId="0" xfId="0" applyFont="1" applyFill="1"/>
    <xf numFmtId="38" fontId="26" fillId="5" borderId="0" xfId="2" applyFont="1" applyFill="1" applyAlignment="1"/>
    <xf numFmtId="38" fontId="26" fillId="7" borderId="0" xfId="2" applyFont="1" applyFill="1" applyAlignment="1"/>
    <xf numFmtId="0" fontId="3" fillId="0" borderId="0" xfId="0" applyFont="1" applyFill="1" applyBorder="1" applyAlignment="1">
      <alignment horizontal="right" vertical="center"/>
    </xf>
    <xf numFmtId="38" fontId="16" fillId="5" borderId="0" xfId="2" applyFont="1" applyFill="1" applyAlignment="1"/>
    <xf numFmtId="38" fontId="17" fillId="4" borderId="0" xfId="2" applyFont="1" applyFill="1" applyBorder="1" applyAlignment="1">
      <alignment horizontal="right"/>
    </xf>
    <xf numFmtId="38" fontId="17" fillId="0" borderId="0" xfId="2" applyFont="1" applyFill="1" applyBorder="1" applyAlignment="1">
      <alignment horizontal="distributed" vertical="center"/>
    </xf>
    <xf numFmtId="38" fontId="17" fillId="0" borderId="0" xfId="2" applyFont="1" applyFill="1" applyBorder="1" applyAlignment="1"/>
    <xf numFmtId="38" fontId="17" fillId="4" borderId="66" xfId="2" applyFont="1" applyFill="1" applyBorder="1" applyAlignment="1">
      <alignment horizontal="center"/>
    </xf>
    <xf numFmtId="0" fontId="20" fillId="0" borderId="0" xfId="0" applyFont="1" applyAlignment="1">
      <alignment justifyLastLine="1"/>
    </xf>
    <xf numFmtId="0" fontId="28" fillId="0" borderId="0" xfId="0" applyFont="1"/>
    <xf numFmtId="0" fontId="28" fillId="0" borderId="0" xfId="0" applyFont="1" applyBorder="1" applyAlignment="1"/>
    <xf numFmtId="0" fontId="28" fillId="0" borderId="29" xfId="0" applyFont="1" applyFill="1" applyBorder="1"/>
    <xf numFmtId="0" fontId="17" fillId="0" borderId="0" xfId="0" applyFont="1" applyFill="1" applyBorder="1" applyAlignment="1">
      <alignment horizontal="distributed" vertical="center" justifyLastLine="1"/>
    </xf>
    <xf numFmtId="0" fontId="19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59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9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Border="1" applyAlignment="1">
      <alignment vertical="center"/>
    </xf>
    <xf numFmtId="0" fontId="7" fillId="0" borderId="0" xfId="1"/>
    <xf numFmtId="0" fontId="10" fillId="0" borderId="103" xfId="1" applyFont="1" applyBorder="1" applyAlignment="1">
      <alignment horizontal="center" vertical="center"/>
    </xf>
    <xf numFmtId="0" fontId="10" fillId="0" borderId="104" xfId="1" applyFont="1" applyBorder="1" applyAlignment="1">
      <alignment horizontal="center" vertical="center"/>
    </xf>
    <xf numFmtId="0" fontId="10" fillId="0" borderId="105" xfId="1" applyFont="1" applyBorder="1" applyAlignment="1">
      <alignment horizontal="center" vertical="center"/>
    </xf>
    <xf numFmtId="0" fontId="10" fillId="0" borderId="106" xfId="1" applyFont="1" applyBorder="1" applyAlignment="1">
      <alignment horizontal="center" vertical="center"/>
    </xf>
    <xf numFmtId="0" fontId="22" fillId="0" borderId="108" xfId="1" applyFont="1" applyBorder="1" applyAlignment="1">
      <alignment vertical="center"/>
    </xf>
    <xf numFmtId="0" fontId="22" fillId="0" borderId="113" xfId="1" applyFont="1" applyBorder="1" applyAlignment="1">
      <alignment vertical="center"/>
    </xf>
    <xf numFmtId="0" fontId="22" fillId="0" borderId="119" xfId="1" applyFont="1" applyBorder="1" applyAlignment="1">
      <alignment vertical="center"/>
    </xf>
    <xf numFmtId="0" fontId="7" fillId="0" borderId="0" xfId="1" applyBorder="1"/>
    <xf numFmtId="0" fontId="4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3" fillId="0" borderId="0" xfId="1" applyFont="1" applyFill="1"/>
    <xf numFmtId="0" fontId="33" fillId="0" borderId="0" xfId="1" applyFont="1" applyFill="1" applyAlignment="1">
      <alignment horizontal="center" vertical="center"/>
    </xf>
    <xf numFmtId="0" fontId="34" fillId="0" borderId="0" xfId="1" applyFont="1" applyFill="1"/>
    <xf numFmtId="0" fontId="35" fillId="0" borderId="0" xfId="1" applyFont="1" applyFill="1"/>
    <xf numFmtId="0" fontId="34" fillId="0" borderId="0" xfId="1" applyFont="1" applyFill="1" applyAlignment="1">
      <alignment shrinkToFit="1"/>
    </xf>
    <xf numFmtId="0" fontId="7" fillId="0" borderId="0" xfId="1" applyFont="1" applyFill="1" applyAlignment="1">
      <alignment horizontal="right"/>
    </xf>
    <xf numFmtId="0" fontId="15" fillId="0" borderId="0" xfId="1" applyFont="1" applyFill="1" applyAlignment="1">
      <alignment horizontal="center" vertical="center"/>
    </xf>
    <xf numFmtId="0" fontId="33" fillId="0" borderId="0" xfId="1" applyFont="1" applyFill="1" applyBorder="1" applyAlignment="1">
      <alignment horizontal="center" vertical="center"/>
    </xf>
    <xf numFmtId="190" fontId="39" fillId="0" borderId="13" xfId="1" applyNumberFormat="1" applyFont="1" applyFill="1" applyBorder="1" applyAlignment="1">
      <alignment horizontal="center" vertical="center"/>
    </xf>
    <xf numFmtId="0" fontId="33" fillId="0" borderId="90" xfId="1" applyFont="1" applyFill="1" applyBorder="1" applyAlignment="1">
      <alignment horizontal="center" vertical="center"/>
    </xf>
    <xf numFmtId="192" fontId="33" fillId="0" borderId="0" xfId="4" applyNumberFormat="1" applyFont="1" applyFill="1" applyBorder="1" applyAlignment="1">
      <alignment horizontal="center" vertical="center"/>
    </xf>
    <xf numFmtId="0" fontId="35" fillId="0" borderId="47" xfId="1" applyFont="1" applyFill="1" applyBorder="1"/>
    <xf numFmtId="0" fontId="38" fillId="0" borderId="39" xfId="1" applyFont="1" applyFill="1" applyBorder="1" applyAlignment="1"/>
    <xf numFmtId="190" fontId="33" fillId="0" borderId="0" xfId="4" applyNumberFormat="1" applyFont="1" applyFill="1" applyBorder="1" applyAlignment="1">
      <alignment horizontal="center" vertical="center"/>
    </xf>
    <xf numFmtId="0" fontId="35" fillId="0" borderId="138" xfId="1" applyFont="1" applyFill="1" applyBorder="1"/>
    <xf numFmtId="194" fontId="38" fillId="0" borderId="10" xfId="3" applyNumberFormat="1" applyFont="1" applyFill="1" applyBorder="1" applyAlignment="1">
      <alignment horizontal="left"/>
    </xf>
    <xf numFmtId="0" fontId="34" fillId="0" borderId="188" xfId="1" applyFont="1" applyFill="1" applyBorder="1"/>
    <xf numFmtId="193" fontId="38" fillId="0" borderId="39" xfId="1" applyNumberFormat="1" applyFont="1" applyFill="1" applyBorder="1" applyAlignment="1">
      <alignment horizontal="left"/>
    </xf>
    <xf numFmtId="190" fontId="39" fillId="0" borderId="84" xfId="1" applyNumberFormat="1" applyFont="1" applyFill="1" applyBorder="1" applyAlignment="1">
      <alignment horizontal="center" vertical="center"/>
    </xf>
    <xf numFmtId="0" fontId="33" fillId="0" borderId="87" xfId="1" applyFont="1" applyFill="1" applyBorder="1" applyAlignment="1">
      <alignment horizontal="center" vertical="center"/>
    </xf>
    <xf numFmtId="190" fontId="33" fillId="0" borderId="132" xfId="1" applyNumberFormat="1" applyFont="1" applyFill="1" applyBorder="1" applyAlignment="1">
      <alignment horizontal="center" vertical="center"/>
    </xf>
    <xf numFmtId="191" fontId="33" fillId="0" borderId="87" xfId="1" applyNumberFormat="1" applyFont="1" applyFill="1" applyBorder="1" applyAlignment="1">
      <alignment horizontal="center" vertical="center"/>
    </xf>
    <xf numFmtId="190" fontId="33" fillId="0" borderId="0" xfId="1" applyNumberFormat="1" applyFont="1" applyFill="1" applyBorder="1" applyAlignment="1">
      <alignment horizontal="center" vertical="center"/>
    </xf>
    <xf numFmtId="0" fontId="34" fillId="0" borderId="139" xfId="1" applyFont="1" applyFill="1" applyBorder="1"/>
    <xf numFmtId="196" fontId="38" fillId="0" borderId="190" xfId="1" applyNumberFormat="1" applyFont="1" applyFill="1" applyBorder="1" applyAlignment="1">
      <alignment horizontal="left"/>
    </xf>
    <xf numFmtId="41" fontId="39" fillId="0" borderId="13" xfId="1" applyNumberFormat="1" applyFont="1" applyFill="1" applyBorder="1" applyAlignment="1">
      <alignment horizontal="center" vertical="center"/>
    </xf>
    <xf numFmtId="190" fontId="33" fillId="0" borderId="191" xfId="1" applyNumberFormat="1" applyFont="1" applyFill="1" applyBorder="1" applyAlignment="1">
      <alignment horizontal="center" vertical="center"/>
    </xf>
    <xf numFmtId="191" fontId="33" fillId="0" borderId="90" xfId="1" applyNumberFormat="1" applyFont="1" applyFill="1" applyBorder="1" applyAlignment="1">
      <alignment horizontal="center" vertical="center"/>
    </xf>
    <xf numFmtId="0" fontId="35" fillId="0" borderId="139" xfId="1" applyFont="1" applyFill="1" applyBorder="1"/>
    <xf numFmtId="41" fontId="39" fillId="0" borderId="63" xfId="1" applyNumberFormat="1" applyFont="1" applyFill="1" applyBorder="1" applyAlignment="1">
      <alignment horizontal="center" vertical="center"/>
    </xf>
    <xf numFmtId="0" fontId="33" fillId="0" borderId="72" xfId="1" applyFont="1" applyFill="1" applyBorder="1" applyAlignment="1">
      <alignment horizontal="center" vertical="center"/>
    </xf>
    <xf numFmtId="190" fontId="33" fillId="0" borderId="76" xfId="1" applyNumberFormat="1" applyFont="1" applyFill="1" applyBorder="1" applyAlignment="1">
      <alignment horizontal="center" vertical="center"/>
    </xf>
    <xf numFmtId="191" fontId="33" fillId="0" borderId="72" xfId="1" applyNumberFormat="1" applyFont="1" applyFill="1" applyBorder="1" applyAlignment="1">
      <alignment horizontal="center" vertical="center"/>
    </xf>
    <xf numFmtId="0" fontId="34" fillId="0" borderId="0" xfId="1" applyFont="1" applyFill="1" applyAlignment="1">
      <alignment horizontal="right"/>
    </xf>
    <xf numFmtId="0" fontId="35" fillId="0" borderId="0" xfId="1" applyFont="1" applyFill="1" applyBorder="1" applyAlignment="1">
      <alignment horizontal="center" vertical="center" textRotation="255"/>
    </xf>
    <xf numFmtId="190" fontId="39" fillId="0" borderId="0" xfId="1" applyNumberFormat="1" applyFont="1" applyFill="1" applyBorder="1" applyAlignment="1">
      <alignment horizontal="center" vertical="center"/>
    </xf>
    <xf numFmtId="38" fontId="33" fillId="0" borderId="0" xfId="1" applyNumberFormat="1" applyFont="1" applyFill="1" applyBorder="1" applyAlignment="1">
      <alignment vertical="center"/>
    </xf>
    <xf numFmtId="197" fontId="35" fillId="0" borderId="0" xfId="4" applyNumberFormat="1" applyFont="1" applyFill="1" applyBorder="1" applyAlignment="1">
      <alignment vertical="center"/>
    </xf>
    <xf numFmtId="190" fontId="37" fillId="0" borderId="0" xfId="1" applyNumberFormat="1" applyFont="1" applyFill="1" applyBorder="1" applyAlignment="1">
      <alignment horizontal="center" vertical="center"/>
    </xf>
    <xf numFmtId="0" fontId="35" fillId="0" borderId="28" xfId="1" applyFont="1" applyFill="1" applyBorder="1"/>
    <xf numFmtId="0" fontId="34" fillId="0" borderId="29" xfId="1" applyFont="1" applyFill="1" applyBorder="1"/>
    <xf numFmtId="0" fontId="33" fillId="0" borderId="0" xfId="1" applyFont="1" applyFill="1" applyBorder="1" applyAlignment="1">
      <alignment vertical="center"/>
    </xf>
    <xf numFmtId="197" fontId="33" fillId="0" borderId="0" xfId="1" applyNumberFormat="1" applyFont="1" applyFill="1" applyBorder="1" applyAlignment="1">
      <alignment vertical="center"/>
    </xf>
    <xf numFmtId="197" fontId="33" fillId="0" borderId="53" xfId="1" applyNumberFormat="1" applyFont="1" applyFill="1" applyBorder="1" applyAlignment="1">
      <alignment vertical="center"/>
    </xf>
    <xf numFmtId="190" fontId="33" fillId="0" borderId="9" xfId="1" applyNumberFormat="1" applyFont="1" applyFill="1" applyBorder="1" applyAlignment="1">
      <alignment horizontal="center" vertical="center"/>
    </xf>
    <xf numFmtId="0" fontId="35" fillId="0" borderId="198" xfId="1" applyFont="1" applyFill="1" applyBorder="1"/>
    <xf numFmtId="192" fontId="34" fillId="0" borderId="200" xfId="1" applyNumberFormat="1" applyFont="1" applyFill="1" applyBorder="1"/>
    <xf numFmtId="0" fontId="34" fillId="0" borderId="201" xfId="1" applyFont="1" applyFill="1" applyBorder="1"/>
    <xf numFmtId="197" fontId="33" fillId="0" borderId="0" xfId="1" applyNumberFormat="1" applyFont="1" applyFill="1" applyBorder="1" applyAlignment="1">
      <alignment horizontal="left" vertical="center"/>
    </xf>
    <xf numFmtId="0" fontId="34" fillId="0" borderId="202" xfId="1" applyFont="1" applyFill="1" applyBorder="1"/>
    <xf numFmtId="0" fontId="34" fillId="0" borderId="205" xfId="1" applyFont="1" applyFill="1" applyBorder="1"/>
    <xf numFmtId="41" fontId="39" fillId="0" borderId="0" xfId="1" applyNumberFormat="1" applyFont="1" applyFill="1" applyBorder="1" applyAlignment="1">
      <alignment horizontal="center" vertical="center"/>
    </xf>
    <xf numFmtId="192" fontId="34" fillId="0" borderId="206" xfId="1" applyNumberFormat="1" applyFont="1" applyFill="1" applyBorder="1"/>
    <xf numFmtId="0" fontId="7" fillId="0" borderId="207" xfId="1" applyFill="1" applyBorder="1"/>
    <xf numFmtId="197" fontId="33" fillId="0" borderId="0" xfId="1" applyNumberFormat="1" applyFont="1" applyFill="1" applyBorder="1" applyAlignment="1">
      <alignment horizontal="center" vertical="center"/>
    </xf>
    <xf numFmtId="0" fontId="34" fillId="0" borderId="207" xfId="1" applyFont="1" applyFill="1" applyBorder="1"/>
    <xf numFmtId="190" fontId="33" fillId="0" borderId="0" xfId="1" applyNumberFormat="1" applyFont="1" applyFill="1" applyBorder="1" applyAlignment="1">
      <alignment horizontal="left" vertical="center"/>
    </xf>
    <xf numFmtId="0" fontId="33" fillId="0" borderId="0" xfId="1" applyFont="1" applyAlignment="1">
      <alignment horizontal="center" vertical="center"/>
    </xf>
    <xf numFmtId="0" fontId="34" fillId="0" borderId="208" xfId="1" applyFont="1" applyFill="1" applyBorder="1"/>
    <xf numFmtId="192" fontId="34" fillId="0" borderId="209" xfId="1" applyNumberFormat="1" applyFont="1" applyFill="1" applyBorder="1"/>
    <xf numFmtId="0" fontId="7" fillId="0" borderId="210" xfId="1" applyFill="1" applyBorder="1"/>
    <xf numFmtId="0" fontId="35" fillId="0" borderId="194" xfId="1" applyFont="1" applyFill="1" applyBorder="1"/>
    <xf numFmtId="0" fontId="34" fillId="0" borderId="36" xfId="1" applyFont="1" applyFill="1" applyBorder="1"/>
    <xf numFmtId="0" fontId="39" fillId="0" borderId="93" xfId="1" applyFont="1" applyBorder="1" applyAlignment="1">
      <alignment horizontal="center" vertical="center"/>
    </xf>
    <xf numFmtId="41" fontId="33" fillId="0" borderId="0" xfId="4" applyNumberFormat="1" applyFont="1" applyFill="1" applyBorder="1" applyAlignment="1">
      <alignment horizontal="center" vertical="center"/>
    </xf>
    <xf numFmtId="0" fontId="35" fillId="0" borderId="48" xfId="1" applyFont="1" applyFill="1" applyBorder="1"/>
    <xf numFmtId="0" fontId="7" fillId="0" borderId="201" xfId="1" applyFill="1" applyBorder="1"/>
    <xf numFmtId="0" fontId="7" fillId="0" borderId="219" xfId="1" applyFill="1" applyBorder="1"/>
    <xf numFmtId="0" fontId="34" fillId="0" borderId="220" xfId="1" applyFont="1" applyFill="1" applyBorder="1"/>
    <xf numFmtId="0" fontId="40" fillId="0" borderId="222" xfId="1" applyFont="1" applyFill="1" applyBorder="1"/>
    <xf numFmtId="0" fontId="35" fillId="0" borderId="133" xfId="1" applyFont="1" applyFill="1" applyBorder="1"/>
    <xf numFmtId="192" fontId="33" fillId="0" borderId="0" xfId="4" applyNumberFormat="1" applyFont="1" applyFill="1" applyBorder="1" applyAlignment="1">
      <alignment horizontal="right" vertical="center"/>
    </xf>
    <xf numFmtId="0" fontId="7" fillId="0" borderId="48" xfId="1" applyFill="1" applyBorder="1"/>
    <xf numFmtId="0" fontId="35" fillId="0" borderId="47" xfId="1" applyFont="1" applyFill="1" applyBorder="1" applyAlignment="1">
      <alignment shrinkToFit="1"/>
    </xf>
    <xf numFmtId="0" fontId="36" fillId="0" borderId="68" xfId="1" applyFont="1" applyFill="1" applyBorder="1" applyAlignment="1">
      <alignment vertical="center" textRotation="255"/>
    </xf>
    <xf numFmtId="0" fontId="33" fillId="0" borderId="68" xfId="1" applyFont="1" applyFill="1" applyBorder="1" applyAlignment="1">
      <alignment vertical="center" wrapText="1"/>
    </xf>
    <xf numFmtId="0" fontId="33" fillId="0" borderId="68" xfId="1" applyFont="1" applyFill="1" applyBorder="1" applyAlignment="1">
      <alignment vertical="center"/>
    </xf>
    <xf numFmtId="0" fontId="7" fillId="0" borderId="229" xfId="1" applyFill="1" applyBorder="1"/>
    <xf numFmtId="0" fontId="36" fillId="0" borderId="0" xfId="1" applyFont="1" applyFill="1" applyBorder="1" applyAlignment="1">
      <alignment vertical="center" textRotation="255"/>
    </xf>
    <xf numFmtId="41" fontId="33" fillId="0" borderId="0" xfId="1" applyNumberFormat="1" applyFont="1" applyFill="1" applyBorder="1" applyAlignment="1">
      <alignment horizontal="center" vertical="center"/>
    </xf>
    <xf numFmtId="0" fontId="7" fillId="0" borderId="0" xfId="1" applyFill="1" applyAlignment="1"/>
    <xf numFmtId="0" fontId="34" fillId="0" borderId="0" xfId="1" applyFont="1" applyFill="1" applyAlignment="1"/>
    <xf numFmtId="0" fontId="33" fillId="0" borderId="0" xfId="1" applyFont="1" applyFill="1" applyAlignment="1">
      <alignment vertical="center"/>
    </xf>
    <xf numFmtId="38" fontId="33" fillId="0" borderId="0" xfId="4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35" fillId="0" borderId="38" xfId="1" applyFont="1" applyFill="1" applyBorder="1"/>
    <xf numFmtId="0" fontId="7" fillId="0" borderId="0" xfId="1" applyFill="1" applyAlignment="1">
      <alignment vertical="center" wrapText="1"/>
    </xf>
    <xf numFmtId="0" fontId="35" fillId="0" borderId="38" xfId="1" applyFont="1" applyFill="1" applyBorder="1" applyAlignment="1">
      <alignment vertical="center"/>
    </xf>
    <xf numFmtId="0" fontId="7" fillId="0" borderId="39" xfId="1" applyFill="1" applyBorder="1" applyAlignment="1">
      <alignment shrinkToFit="1"/>
    </xf>
    <xf numFmtId="0" fontId="41" fillId="0" borderId="48" xfId="1" applyFont="1" applyFill="1" applyBorder="1" applyAlignment="1">
      <alignment vertical="center" wrapText="1"/>
    </xf>
    <xf numFmtId="0" fontId="33" fillId="0" borderId="0" xfId="1" applyFont="1" applyFill="1" applyAlignment="1">
      <alignment horizontal="left" vertical="center"/>
    </xf>
    <xf numFmtId="0" fontId="7" fillId="0" borderId="29" xfId="1" applyFill="1" applyBorder="1"/>
    <xf numFmtId="0" fontId="35" fillId="0" borderId="41" xfId="1" applyFont="1" applyFill="1" applyBorder="1" applyAlignment="1">
      <alignment horizontal="center"/>
    </xf>
    <xf numFmtId="0" fontId="34" fillId="0" borderId="43" xfId="1" applyFont="1" applyFill="1" applyBorder="1"/>
    <xf numFmtId="0" fontId="42" fillId="0" borderId="0" xfId="1" applyFont="1" applyFill="1" applyAlignment="1">
      <alignment vertical="center" wrapText="1"/>
    </xf>
    <xf numFmtId="38" fontId="33" fillId="0" borderId="0" xfId="4" applyFont="1" applyFill="1" applyAlignment="1">
      <alignment vertical="center"/>
    </xf>
    <xf numFmtId="0" fontId="34" fillId="0" borderId="0" xfId="1" applyFont="1" applyFill="1" applyAlignment="1">
      <alignment vertical="center"/>
    </xf>
    <xf numFmtId="0" fontId="34" fillId="0" borderId="0" xfId="1" applyFont="1" applyFill="1" applyBorder="1"/>
    <xf numFmtId="0" fontId="35" fillId="0" borderId="233" xfId="1" applyFont="1" applyFill="1" applyBorder="1"/>
    <xf numFmtId="0" fontId="34" fillId="0" borderId="37" xfId="1" applyFont="1" applyFill="1" applyBorder="1" applyAlignment="1">
      <alignment horizontal="left" vertical="top" wrapText="1"/>
    </xf>
    <xf numFmtId="0" fontId="7" fillId="0" borderId="219" xfId="1" applyFont="1" applyFill="1" applyBorder="1"/>
    <xf numFmtId="0" fontId="34" fillId="0" borderId="233" xfId="1" applyFont="1" applyFill="1" applyBorder="1"/>
    <xf numFmtId="0" fontId="7" fillId="0" borderId="220" xfId="1" applyFill="1" applyBorder="1"/>
    <xf numFmtId="0" fontId="7" fillId="0" borderId="219" xfId="1" applyFill="1" applyBorder="1" applyAlignment="1">
      <alignment shrinkToFit="1"/>
    </xf>
    <xf numFmtId="0" fontId="7" fillId="0" borderId="0" xfId="1" applyFill="1"/>
    <xf numFmtId="0" fontId="7" fillId="0" borderId="229" xfId="1" applyFill="1" applyBorder="1" applyAlignment="1">
      <alignment vertical="top" wrapText="1"/>
    </xf>
    <xf numFmtId="38" fontId="34" fillId="0" borderId="0" xfId="4" applyFont="1" applyFill="1" applyAlignment="1">
      <alignment vertical="center"/>
    </xf>
    <xf numFmtId="0" fontId="34" fillId="0" borderId="219" xfId="1" applyFont="1" applyFill="1" applyBorder="1" applyAlignment="1">
      <alignment vertical="top" wrapText="1"/>
    </xf>
    <xf numFmtId="0" fontId="7" fillId="0" borderId="192" xfId="1" applyFill="1" applyBorder="1" applyAlignment="1">
      <alignment vertical="top" wrapText="1"/>
    </xf>
    <xf numFmtId="38" fontId="34" fillId="0" borderId="0" xfId="4" applyFont="1" applyFill="1" applyAlignment="1"/>
    <xf numFmtId="0" fontId="34" fillId="0" borderId="42" xfId="1" applyFont="1" applyFill="1" applyBorder="1" applyAlignment="1">
      <alignment horizontal="left" vertical="top" wrapText="1"/>
    </xf>
    <xf numFmtId="0" fontId="41" fillId="0" borderId="138" xfId="1" applyFont="1" applyFill="1" applyBorder="1"/>
    <xf numFmtId="0" fontId="35" fillId="0" borderId="49" xfId="1" applyFont="1" applyFill="1" applyBorder="1"/>
    <xf numFmtId="0" fontId="33" fillId="0" borderId="0" xfId="1" applyFont="1"/>
    <xf numFmtId="0" fontId="34" fillId="0" borderId="0" xfId="1" applyFont="1"/>
    <xf numFmtId="0" fontId="35" fillId="0" borderId="31" xfId="1" applyFont="1" applyBorder="1"/>
    <xf numFmtId="0" fontId="35" fillId="11" borderId="182" xfId="1" applyFont="1" applyFill="1" applyBorder="1" applyAlignment="1">
      <alignment horizontal="center"/>
    </xf>
    <xf numFmtId="0" fontId="35" fillId="0" borderId="35" xfId="1" applyFont="1" applyBorder="1"/>
    <xf numFmtId="0" fontId="35" fillId="0" borderId="47" xfId="1" applyFont="1" applyBorder="1"/>
    <xf numFmtId="200" fontId="44" fillId="0" borderId="217" xfId="1" applyNumberFormat="1" applyFont="1" applyFill="1" applyBorder="1" applyAlignment="1">
      <alignment horizontal="left" vertical="center"/>
    </xf>
    <xf numFmtId="0" fontId="33" fillId="0" borderId="0" xfId="1" applyFont="1" applyAlignment="1">
      <alignment horizontal="left" vertical="center"/>
    </xf>
    <xf numFmtId="0" fontId="35" fillId="0" borderId="138" xfId="1" applyFont="1" applyBorder="1"/>
    <xf numFmtId="0" fontId="34" fillId="0" borderId="188" xfId="1" applyFont="1" applyBorder="1"/>
    <xf numFmtId="192" fontId="34" fillId="0" borderId="218" xfId="1" applyNumberFormat="1" applyFont="1" applyFill="1" applyBorder="1" applyAlignment="1">
      <alignment horizontal="center"/>
    </xf>
    <xf numFmtId="205" fontId="4" fillId="0" borderId="243" xfId="1" applyNumberFormat="1" applyFont="1" applyFill="1" applyBorder="1" applyAlignment="1">
      <alignment horizontal="left"/>
    </xf>
    <xf numFmtId="204" fontId="46" fillId="0" borderId="201" xfId="1" applyNumberFormat="1" applyFont="1" applyFill="1" applyBorder="1" applyAlignment="1">
      <alignment horizontal="left"/>
    </xf>
    <xf numFmtId="0" fontId="34" fillId="0" borderId="139" xfId="1" applyFont="1" applyBorder="1"/>
    <xf numFmtId="0" fontId="34" fillId="0" borderId="0" xfId="1" applyFont="1" applyAlignment="1">
      <alignment horizontal="right"/>
    </xf>
    <xf numFmtId="0" fontId="35" fillId="11" borderId="194" xfId="1" applyFont="1" applyFill="1" applyBorder="1" applyAlignment="1">
      <alignment horizontal="center"/>
    </xf>
    <xf numFmtId="0" fontId="35" fillId="11" borderId="196" xfId="1" applyFont="1" applyFill="1" applyBorder="1" applyAlignment="1">
      <alignment horizontal="center"/>
    </xf>
    <xf numFmtId="192" fontId="34" fillId="0" borderId="247" xfId="1" applyNumberFormat="1" applyFont="1" applyFill="1" applyBorder="1"/>
    <xf numFmtId="0" fontId="7" fillId="0" borderId="248" xfId="1" applyFont="1" applyFill="1" applyBorder="1"/>
    <xf numFmtId="0" fontId="35" fillId="0" borderId="198" xfId="1" applyFont="1" applyBorder="1"/>
    <xf numFmtId="0" fontId="34" fillId="0" borderId="201" xfId="1" applyFont="1" applyBorder="1"/>
    <xf numFmtId="0" fontId="34" fillId="0" borderId="202" xfId="1" applyFont="1" applyBorder="1"/>
    <xf numFmtId="0" fontId="34" fillId="0" borderId="205" xfId="1" applyFont="1" applyBorder="1"/>
    <xf numFmtId="0" fontId="7" fillId="0" borderId="207" xfId="1" applyBorder="1"/>
    <xf numFmtId="191" fontId="34" fillId="0" borderId="218" xfId="1" applyNumberFormat="1" applyFont="1" applyFill="1" applyBorder="1"/>
    <xf numFmtId="0" fontId="34" fillId="0" borderId="207" xfId="1" applyFont="1" applyBorder="1"/>
    <xf numFmtId="0" fontId="34" fillId="0" borderId="208" xfId="1" applyFont="1" applyBorder="1"/>
    <xf numFmtId="0" fontId="7" fillId="0" borderId="210" xfId="1" applyBorder="1"/>
    <xf numFmtId="192" fontId="34" fillId="0" borderId="35" xfId="1" applyNumberFormat="1" applyFont="1" applyFill="1" applyBorder="1"/>
    <xf numFmtId="0" fontId="35" fillId="11" borderId="195" xfId="1" applyFont="1" applyFill="1" applyBorder="1" applyAlignment="1">
      <alignment horizontal="center"/>
    </xf>
    <xf numFmtId="0" fontId="7" fillId="0" borderId="48" xfId="1" applyFill="1" applyBorder="1" applyAlignment="1">
      <alignment shrinkToFit="1"/>
    </xf>
    <xf numFmtId="0" fontId="40" fillId="0" borderId="134" xfId="1" applyFont="1" applyFill="1" applyBorder="1" applyAlignment="1">
      <alignment shrinkToFit="1"/>
    </xf>
    <xf numFmtId="41" fontId="33" fillId="0" borderId="0" xfId="1" applyNumberFormat="1" applyFont="1" applyFill="1" applyBorder="1" applyAlignment="1">
      <alignment vertical="center"/>
    </xf>
    <xf numFmtId="198" fontId="33" fillId="0" borderId="0" xfId="1" applyNumberFormat="1" applyFont="1" applyFill="1" applyBorder="1" applyAlignment="1">
      <alignment vertical="center"/>
    </xf>
    <xf numFmtId="198" fontId="33" fillId="0" borderId="0" xfId="1" applyNumberFormat="1" applyFont="1" applyFill="1" applyBorder="1" applyAlignment="1">
      <alignment horizontal="center" vertical="center"/>
    </xf>
    <xf numFmtId="0" fontId="34" fillId="0" borderId="0" xfId="1" applyFont="1" applyFill="1" applyAlignment="1">
      <alignment horizontal="left"/>
    </xf>
    <xf numFmtId="0" fontId="33" fillId="0" borderId="0" xfId="1" applyFont="1" applyFill="1" applyAlignment="1">
      <alignment horizontal="left"/>
    </xf>
    <xf numFmtId="0" fontId="7" fillId="0" borderId="229" xfId="1" applyFill="1" applyBorder="1" applyAlignment="1">
      <alignment shrinkToFit="1"/>
    </xf>
    <xf numFmtId="0" fontId="7" fillId="0" borderId="0" xfId="1" applyFont="1" applyAlignment="1">
      <alignment horizontal="left" vertical="center"/>
    </xf>
    <xf numFmtId="0" fontId="34" fillId="0" borderId="0" xfId="1" applyFont="1" applyFill="1" applyAlignment="1">
      <alignment horizontal="left" vertical="center"/>
    </xf>
    <xf numFmtId="0" fontId="7" fillId="0" borderId="0" xfId="1" applyFill="1" applyAlignment="1">
      <alignment vertical="center"/>
    </xf>
    <xf numFmtId="0" fontId="34" fillId="0" borderId="36" xfId="1" applyFont="1" applyBorder="1"/>
    <xf numFmtId="0" fontId="34" fillId="0" borderId="0" xfId="1" applyFont="1" applyAlignment="1">
      <alignment horizontal="left"/>
    </xf>
    <xf numFmtId="0" fontId="47" fillId="0" borderId="0" xfId="1" applyFont="1"/>
    <xf numFmtId="0" fontId="34" fillId="4" borderId="0" xfId="1" applyFont="1" applyFill="1"/>
    <xf numFmtId="10" fontId="34" fillId="4" borderId="0" xfId="3" applyNumberFormat="1" applyFont="1" applyFill="1" applyAlignment="1">
      <alignment horizontal="left"/>
    </xf>
    <xf numFmtId="193" fontId="38" fillId="0" borderId="8" xfId="1" applyNumberFormat="1" applyFont="1" applyFill="1" applyBorder="1" applyAlignment="1"/>
    <xf numFmtId="193" fontId="38" fillId="0" borderId="17" xfId="1" applyNumberFormat="1" applyFont="1" applyFill="1" applyBorder="1" applyAlignment="1"/>
    <xf numFmtId="189" fontId="38" fillId="0" borderId="13" xfId="3" applyNumberFormat="1" applyFont="1" applyFill="1" applyBorder="1" applyAlignment="1">
      <alignment horizontal="left"/>
    </xf>
    <xf numFmtId="0" fontId="34" fillId="0" borderId="48" xfId="1" applyFont="1" applyFill="1" applyBorder="1"/>
    <xf numFmtId="0" fontId="35" fillId="0" borderId="251" xfId="1" applyFont="1" applyFill="1" applyBorder="1"/>
    <xf numFmtId="0" fontId="7" fillId="0" borderId="159" xfId="1" applyFill="1" applyBorder="1"/>
    <xf numFmtId="0" fontId="9" fillId="0" borderId="48" xfId="1" applyFont="1" applyFill="1" applyBorder="1" applyAlignment="1">
      <alignment shrinkToFit="1"/>
    </xf>
    <xf numFmtId="0" fontId="34" fillId="0" borderId="252" xfId="1" applyFont="1" applyFill="1" applyBorder="1"/>
    <xf numFmtId="0" fontId="7" fillId="0" borderId="249" xfId="1" applyFill="1" applyBorder="1" applyAlignment="1">
      <alignment shrinkToFit="1"/>
    </xf>
    <xf numFmtId="0" fontId="34" fillId="0" borderId="133" xfId="1" applyFont="1" applyFill="1" applyBorder="1"/>
    <xf numFmtId="0" fontId="7" fillId="0" borderId="201" xfId="1" applyFont="1" applyFill="1" applyBorder="1" applyAlignment="1">
      <alignment shrinkToFit="1"/>
    </xf>
    <xf numFmtId="191" fontId="3" fillId="0" borderId="197" xfId="1" applyNumberFormat="1" applyFont="1" applyFill="1" applyBorder="1" applyAlignment="1">
      <alignment horizontal="center" vertical="center" wrapText="1"/>
    </xf>
    <xf numFmtId="0" fontId="7" fillId="0" borderId="249" xfId="1" applyFill="1" applyBorder="1"/>
    <xf numFmtId="0" fontId="7" fillId="0" borderId="133" xfId="1" applyFill="1" applyBorder="1"/>
    <xf numFmtId="0" fontId="35" fillId="0" borderId="252" xfId="1" applyFont="1" applyFill="1" applyBorder="1"/>
    <xf numFmtId="0" fontId="34" fillId="0" borderId="248" xfId="1" applyFont="1" applyFill="1" applyBorder="1" applyAlignment="1">
      <alignment horizontal="left" vertical="top" wrapText="1"/>
    </xf>
    <xf numFmtId="191" fontId="3" fillId="0" borderId="237" xfId="1" applyNumberFormat="1" applyFont="1" applyFill="1" applyBorder="1" applyAlignment="1">
      <alignment horizontal="center" vertical="center" wrapText="1"/>
    </xf>
    <xf numFmtId="191" fontId="34" fillId="0" borderId="52" xfId="1" applyNumberFormat="1" applyFont="1" applyFill="1" applyBorder="1" applyAlignment="1">
      <alignment horizontal="center"/>
    </xf>
    <xf numFmtId="192" fontId="34" fillId="0" borderId="253" xfId="1" applyNumberFormat="1" applyFont="1" applyFill="1" applyBorder="1" applyAlignment="1">
      <alignment horizontal="center"/>
    </xf>
    <xf numFmtId="191" fontId="34" fillId="0" borderId="237" xfId="1" applyNumberFormat="1" applyFont="1" applyFill="1" applyBorder="1" applyAlignment="1">
      <alignment horizontal="center"/>
    </xf>
    <xf numFmtId="192" fontId="34" fillId="0" borderId="225" xfId="1" applyNumberFormat="1" applyFont="1" applyFill="1" applyBorder="1" applyAlignment="1">
      <alignment horizontal="center"/>
    </xf>
    <xf numFmtId="0" fontId="34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31" xfId="1" applyFont="1" applyBorder="1" applyAlignment="1">
      <alignment horizontal="center" vertical="center"/>
    </xf>
    <xf numFmtId="0" fontId="35" fillId="11" borderId="183" xfId="1" applyFont="1" applyFill="1" applyBorder="1" applyAlignment="1">
      <alignment horizontal="center" vertical="center"/>
    </xf>
    <xf numFmtId="192" fontId="34" fillId="0" borderId="8" xfId="1" applyNumberFormat="1" applyFont="1" applyFill="1" applyBorder="1" applyAlignment="1">
      <alignment horizontal="center" vertical="center"/>
    </xf>
    <xf numFmtId="192" fontId="34" fillId="0" borderId="10" xfId="1" applyNumberFormat="1" applyFont="1" applyFill="1" applyBorder="1" applyAlignment="1">
      <alignment horizontal="center" vertical="center"/>
    </xf>
    <xf numFmtId="192" fontId="34" fillId="0" borderId="218" xfId="1" applyNumberFormat="1" applyFont="1" applyFill="1" applyBorder="1" applyAlignment="1">
      <alignment horizontal="center" vertical="center"/>
    </xf>
    <xf numFmtId="191" fontId="34" fillId="0" borderId="192" xfId="1" applyNumberFormat="1" applyFont="1" applyFill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35" fillId="11" borderId="184" xfId="1" applyFont="1" applyFill="1" applyBorder="1" applyAlignment="1">
      <alignment horizontal="center" vertical="center"/>
    </xf>
    <xf numFmtId="38" fontId="34" fillId="0" borderId="246" xfId="4" applyFont="1" applyFill="1" applyBorder="1" applyAlignment="1">
      <alignment horizontal="center" vertical="center"/>
    </xf>
    <xf numFmtId="38" fontId="34" fillId="0" borderId="237" xfId="4" applyFont="1" applyFill="1" applyBorder="1" applyAlignment="1">
      <alignment horizontal="center" vertical="center"/>
    </xf>
    <xf numFmtId="0" fontId="34" fillId="0" borderId="0" xfId="1" applyFont="1" applyFill="1" applyAlignment="1">
      <alignment horizontal="center" vertical="center"/>
    </xf>
    <xf numFmtId="0" fontId="35" fillId="11" borderId="212" xfId="1" applyFont="1" applyFill="1" applyBorder="1" applyAlignment="1">
      <alignment horizontal="center" vertical="center"/>
    </xf>
    <xf numFmtId="38" fontId="22" fillId="0" borderId="217" xfId="4" applyFont="1" applyFill="1" applyBorder="1" applyAlignment="1">
      <alignment horizontal="center" vertical="center" shrinkToFit="1"/>
    </xf>
    <xf numFmtId="38" fontId="34" fillId="0" borderId="52" xfId="4" applyFont="1" applyFill="1" applyBorder="1" applyAlignment="1">
      <alignment horizontal="center" vertical="center"/>
    </xf>
    <xf numFmtId="38" fontId="34" fillId="0" borderId="211" xfId="4" applyFont="1" applyFill="1" applyBorder="1" applyAlignment="1">
      <alignment horizontal="center" vertical="center"/>
    </xf>
    <xf numFmtId="38" fontId="34" fillId="0" borderId="195" xfId="4" applyFont="1" applyFill="1" applyBorder="1" applyAlignment="1">
      <alignment horizontal="center" vertical="center"/>
    </xf>
    <xf numFmtId="38" fontId="34" fillId="0" borderId="223" xfId="4" applyFont="1" applyFill="1" applyBorder="1" applyAlignment="1">
      <alignment horizontal="center" vertical="center"/>
    </xf>
    <xf numFmtId="38" fontId="34" fillId="0" borderId="0" xfId="4" applyFont="1" applyFill="1" applyAlignment="1">
      <alignment horizontal="center" vertical="center"/>
    </xf>
    <xf numFmtId="38" fontId="34" fillId="0" borderId="200" xfId="4" applyFont="1" applyFill="1" applyBorder="1" applyAlignment="1">
      <alignment horizontal="center" vertical="center"/>
    </xf>
    <xf numFmtId="38" fontId="34" fillId="0" borderId="206" xfId="4" applyFont="1" applyFill="1" applyBorder="1" applyAlignment="1">
      <alignment horizontal="center" vertical="center"/>
    </xf>
    <xf numFmtId="38" fontId="34" fillId="0" borderId="209" xfId="4" applyFont="1" applyFill="1" applyBorder="1" applyAlignment="1">
      <alignment horizontal="center" vertical="center"/>
    </xf>
    <xf numFmtId="38" fontId="34" fillId="0" borderId="200" xfId="4" applyFont="1" applyFill="1" applyBorder="1" applyAlignment="1">
      <alignment horizontal="center"/>
    </xf>
    <xf numFmtId="38" fontId="34" fillId="0" borderId="231" xfId="4" applyFont="1" applyFill="1" applyBorder="1" applyAlignment="1">
      <alignment horizontal="center"/>
    </xf>
    <xf numFmtId="192" fontId="34" fillId="0" borderId="232" xfId="1" applyNumberFormat="1" applyFont="1" applyFill="1" applyBorder="1" applyAlignment="1">
      <alignment horizontal="center"/>
    </xf>
    <xf numFmtId="38" fontId="34" fillId="0" borderId="0" xfId="4" applyFont="1" applyFill="1" applyBorder="1" applyAlignment="1">
      <alignment horizontal="center"/>
    </xf>
    <xf numFmtId="0" fontId="34" fillId="0" borderId="0" xfId="1" applyFont="1" applyFill="1" applyBorder="1" applyAlignment="1">
      <alignment horizontal="center"/>
    </xf>
    <xf numFmtId="192" fontId="34" fillId="0" borderId="235" xfId="1" applyNumberFormat="1" applyFont="1" applyFill="1" applyBorder="1" applyAlignment="1">
      <alignment horizontal="center"/>
    </xf>
    <xf numFmtId="38" fontId="7" fillId="0" borderId="41" xfId="4" applyFont="1" applyFill="1" applyBorder="1" applyAlignment="1">
      <alignment horizontal="center"/>
    </xf>
    <xf numFmtId="192" fontId="34" fillId="0" borderId="42" xfId="1" applyNumberFormat="1" applyFont="1" applyFill="1" applyBorder="1" applyAlignment="1">
      <alignment horizontal="center"/>
    </xf>
    <xf numFmtId="38" fontId="34" fillId="0" borderId="225" xfId="4" applyFont="1" applyFill="1" applyBorder="1" applyAlignment="1">
      <alignment horizontal="center"/>
    </xf>
    <xf numFmtId="38" fontId="34" fillId="0" borderId="240" xfId="4" applyFont="1" applyFill="1" applyBorder="1" applyAlignment="1">
      <alignment horizontal="center"/>
    </xf>
    <xf numFmtId="192" fontId="34" fillId="0" borderId="240" xfId="1" applyNumberFormat="1" applyFont="1" applyFill="1" applyBorder="1" applyAlignment="1">
      <alignment horizontal="center"/>
    </xf>
    <xf numFmtId="38" fontId="34" fillId="0" borderId="241" xfId="4" applyFont="1" applyFill="1" applyBorder="1" applyAlignment="1">
      <alignment horizontal="center"/>
    </xf>
    <xf numFmtId="192" fontId="34" fillId="0" borderId="241" xfId="1" applyNumberFormat="1" applyFont="1" applyFill="1" applyBorder="1" applyAlignment="1">
      <alignment horizontal="center"/>
    </xf>
    <xf numFmtId="38" fontId="34" fillId="0" borderId="41" xfId="4" applyFont="1" applyFill="1" applyBorder="1" applyAlignment="1">
      <alignment horizontal="center"/>
    </xf>
    <xf numFmtId="192" fontId="34" fillId="0" borderId="36" xfId="1" applyNumberFormat="1" applyFont="1" applyFill="1" applyBorder="1" applyAlignment="1">
      <alignment horizontal="center"/>
    </xf>
    <xf numFmtId="0" fontId="34" fillId="0" borderId="28" xfId="1" applyFont="1" applyFill="1" applyBorder="1" applyAlignment="1">
      <alignment horizontal="center"/>
    </xf>
    <xf numFmtId="38" fontId="34" fillId="0" borderId="0" xfId="4" applyFont="1" applyAlignment="1">
      <alignment horizontal="center"/>
    </xf>
    <xf numFmtId="192" fontId="34" fillId="0" borderId="192" xfId="1" applyNumberFormat="1" applyFont="1" applyFill="1" applyBorder="1" applyAlignment="1">
      <alignment horizontal="center" shrinkToFit="1"/>
    </xf>
    <xf numFmtId="0" fontId="34" fillId="0" borderId="0" xfId="1" applyFont="1" applyFill="1" applyAlignment="1">
      <alignment horizontal="center" shrinkToFit="1"/>
    </xf>
    <xf numFmtId="38" fontId="34" fillId="0" borderId="199" xfId="4" applyFont="1" applyFill="1" applyBorder="1" applyAlignment="1">
      <alignment horizontal="center" shrinkToFit="1"/>
    </xf>
    <xf numFmtId="192" fontId="34" fillId="0" borderId="54" xfId="1" applyNumberFormat="1" applyFont="1" applyFill="1" applyBorder="1" applyAlignment="1">
      <alignment horizontal="center"/>
    </xf>
    <xf numFmtId="192" fontId="34" fillId="0" borderId="53" xfId="1" applyNumberFormat="1" applyFont="1" applyFill="1" applyBorder="1" applyAlignment="1">
      <alignment horizontal="center"/>
    </xf>
    <xf numFmtId="192" fontId="34" fillId="0" borderId="200" xfId="1" applyNumberFormat="1" applyFont="1" applyFill="1" applyBorder="1" applyAlignment="1">
      <alignment horizontal="center"/>
    </xf>
    <xf numFmtId="192" fontId="34" fillId="0" borderId="206" xfId="1" applyNumberFormat="1" applyFont="1" applyFill="1" applyBorder="1" applyAlignment="1">
      <alignment horizontal="center"/>
    </xf>
    <xf numFmtId="192" fontId="34" fillId="0" borderId="209" xfId="1" applyNumberFormat="1" applyFont="1" applyFill="1" applyBorder="1" applyAlignment="1">
      <alignment horizontal="center"/>
    </xf>
    <xf numFmtId="192" fontId="7" fillId="0" borderId="35" xfId="1" applyNumberFormat="1" applyFill="1" applyBorder="1" applyAlignment="1">
      <alignment horizontal="center"/>
    </xf>
    <xf numFmtId="192" fontId="34" fillId="0" borderId="184" xfId="1" applyNumberFormat="1" applyFont="1" applyFill="1" applyBorder="1" applyAlignment="1">
      <alignment horizontal="center"/>
    </xf>
    <xf numFmtId="192" fontId="34" fillId="0" borderId="221" xfId="1" applyNumberFormat="1" applyFont="1" applyFill="1" applyBorder="1" applyAlignment="1">
      <alignment horizontal="center"/>
    </xf>
    <xf numFmtId="192" fontId="34" fillId="0" borderId="7" xfId="1" applyNumberFormat="1" applyFont="1" applyFill="1" applyBorder="1" applyAlignment="1">
      <alignment horizontal="center"/>
    </xf>
    <xf numFmtId="192" fontId="34" fillId="0" borderId="52" xfId="1" applyNumberFormat="1" applyFont="1" applyFill="1" applyBorder="1" applyAlignment="1">
      <alignment horizontal="center"/>
    </xf>
    <xf numFmtId="38" fontId="22" fillId="0" borderId="211" xfId="4" applyFont="1" applyFill="1" applyBorder="1" applyAlignment="1">
      <alignment horizontal="center" shrinkToFit="1"/>
    </xf>
    <xf numFmtId="192" fontId="34" fillId="0" borderId="231" xfId="1" applyNumberFormat="1" applyFont="1" applyFill="1" applyBorder="1" applyAlignment="1">
      <alignment horizontal="center"/>
    </xf>
    <xf numFmtId="192" fontId="34" fillId="0" borderId="195" xfId="1" applyNumberFormat="1" applyFont="1" applyFill="1" applyBorder="1" applyAlignment="1">
      <alignment horizontal="center" shrinkToFit="1"/>
    </xf>
    <xf numFmtId="38" fontId="34" fillId="0" borderId="184" xfId="4" applyFont="1" applyFill="1" applyBorder="1" applyAlignment="1">
      <alignment horizontal="center" shrinkToFit="1"/>
    </xf>
    <xf numFmtId="192" fontId="34" fillId="0" borderId="234" xfId="1" applyNumberFormat="1" applyFont="1" applyFill="1" applyBorder="1" applyAlignment="1">
      <alignment horizontal="center"/>
    </xf>
    <xf numFmtId="192" fontId="34" fillId="0" borderId="211" xfId="1" applyNumberFormat="1" applyFont="1" applyFill="1" applyBorder="1" applyAlignment="1">
      <alignment horizontal="center"/>
    </xf>
    <xf numFmtId="192" fontId="34" fillId="0" borderId="41" xfId="1" applyNumberFormat="1" applyFont="1" applyFill="1" applyBorder="1" applyAlignment="1">
      <alignment horizontal="center"/>
    </xf>
    <xf numFmtId="192" fontId="34" fillId="0" borderId="239" xfId="1" applyNumberFormat="1" applyFont="1" applyFill="1" applyBorder="1" applyAlignment="1">
      <alignment horizontal="center"/>
    </xf>
    <xf numFmtId="38" fontId="34" fillId="0" borderId="211" xfId="4" applyFont="1" applyFill="1" applyBorder="1" applyAlignment="1">
      <alignment horizontal="center" shrinkToFit="1"/>
    </xf>
    <xf numFmtId="192" fontId="34" fillId="0" borderId="0" xfId="1" applyNumberFormat="1" applyFont="1" applyFill="1" applyAlignment="1">
      <alignment horizontal="center" shrinkToFit="1"/>
    </xf>
    <xf numFmtId="192" fontId="34" fillId="0" borderId="0" xfId="1" applyNumberFormat="1" applyFont="1" applyFill="1" applyAlignment="1">
      <alignment horizontal="center"/>
    </xf>
    <xf numFmtId="0" fontId="7" fillId="0" borderId="0" xfId="1" applyFill="1" applyAlignment="1">
      <alignment horizontal="center"/>
    </xf>
    <xf numFmtId="192" fontId="34" fillId="0" borderId="137" xfId="1" applyNumberFormat="1" applyFont="1" applyFill="1" applyBorder="1" applyAlignment="1">
      <alignment horizontal="center" vertical="center"/>
    </xf>
    <xf numFmtId="0" fontId="35" fillId="11" borderId="184" xfId="1" applyFont="1" applyFill="1" applyBorder="1" applyAlignment="1">
      <alignment horizontal="center"/>
    </xf>
    <xf numFmtId="0" fontId="35" fillId="11" borderId="211" xfId="1" applyFont="1" applyFill="1" applyBorder="1" applyAlignment="1">
      <alignment horizontal="center" shrinkToFit="1"/>
    </xf>
    <xf numFmtId="0" fontId="35" fillId="11" borderId="195" xfId="1" applyFont="1" applyFill="1" applyBorder="1" applyAlignment="1">
      <alignment horizontal="center"/>
    </xf>
    <xf numFmtId="0" fontId="35" fillId="11" borderId="196" xfId="1" applyFont="1" applyFill="1" applyBorder="1" applyAlignment="1">
      <alignment horizontal="center"/>
    </xf>
    <xf numFmtId="0" fontId="35" fillId="11" borderId="195" xfId="1" applyFont="1" applyFill="1" applyBorder="1" applyAlignment="1">
      <alignment horizontal="center" shrinkToFit="1"/>
    </xf>
    <xf numFmtId="0" fontId="35" fillId="11" borderId="212" xfId="1" applyFont="1" applyFill="1" applyBorder="1" applyAlignment="1">
      <alignment horizontal="center" shrinkToFit="1"/>
    </xf>
    <xf numFmtId="0" fontId="22" fillId="0" borderId="31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22" fillId="0" borderId="0" xfId="1" applyFont="1" applyAlignment="1">
      <alignment vertical="center" wrapText="1"/>
    </xf>
    <xf numFmtId="0" fontId="7" fillId="0" borderId="0" xfId="1" applyAlignment="1">
      <alignment wrapText="1"/>
    </xf>
    <xf numFmtId="38" fontId="34" fillId="0" borderId="19" xfId="4" applyFont="1" applyFill="1" applyBorder="1" applyAlignment="1">
      <alignment horizontal="center" vertical="center"/>
    </xf>
    <xf numFmtId="38" fontId="34" fillId="0" borderId="254" xfId="4" applyFont="1" applyFill="1" applyBorder="1" applyAlignment="1">
      <alignment horizontal="center" vertical="center"/>
    </xf>
    <xf numFmtId="38" fontId="34" fillId="0" borderId="236" xfId="4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38" fontId="3" fillId="0" borderId="52" xfId="0" applyNumberFormat="1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left" vertical="center"/>
    </xf>
    <xf numFmtId="38" fontId="3" fillId="0" borderId="62" xfId="2" applyFont="1" applyFill="1" applyBorder="1" applyAlignment="1">
      <alignment horizontal="left" vertical="center"/>
    </xf>
    <xf numFmtId="41" fontId="3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192" fontId="22" fillId="0" borderId="223" xfId="1" applyNumberFormat="1" applyFont="1" applyFill="1" applyBorder="1" applyAlignment="1">
      <alignment horizontal="center" shrinkToFit="1"/>
    </xf>
    <xf numFmtId="38" fontId="34" fillId="0" borderId="221" xfId="4" applyFont="1" applyFill="1" applyBorder="1" applyAlignment="1">
      <alignment horizontal="center" vertical="center"/>
    </xf>
    <xf numFmtId="38" fontId="34" fillId="0" borderId="7" xfId="4" applyFont="1" applyFill="1" applyBorder="1" applyAlignment="1">
      <alignment horizontal="center" vertical="center"/>
    </xf>
    <xf numFmtId="38" fontId="22" fillId="0" borderId="257" xfId="4" applyFont="1" applyFill="1" applyBorder="1" applyAlignment="1">
      <alignment horizontal="center" shrinkToFit="1"/>
    </xf>
    <xf numFmtId="38" fontId="3" fillId="0" borderId="7" xfId="2" applyFont="1" applyFill="1" applyBorder="1" applyAlignment="1">
      <alignment vertical="center" shrinkToFit="1"/>
    </xf>
    <xf numFmtId="0" fontId="3" fillId="9" borderId="7" xfId="0" applyFont="1" applyFill="1" applyBorder="1" applyAlignment="1" applyProtection="1">
      <alignment horizontal="center" vertical="center" shrinkToFit="1"/>
      <protection locked="0"/>
    </xf>
    <xf numFmtId="0" fontId="3" fillId="9" borderId="8" xfId="0" applyFont="1" applyFill="1" applyBorder="1" applyAlignment="1" applyProtection="1">
      <alignment vertical="center"/>
      <protection locked="0"/>
    </xf>
    <xf numFmtId="0" fontId="3" fillId="9" borderId="10" xfId="0" applyFont="1" applyFill="1" applyBorder="1" applyAlignment="1" applyProtection="1">
      <alignment vertical="center"/>
      <protection locked="0"/>
    </xf>
    <xf numFmtId="183" fontId="3" fillId="10" borderId="8" xfId="0" applyNumberFormat="1" applyFont="1" applyFill="1" applyBorder="1" applyAlignment="1" applyProtection="1">
      <alignment horizontal="left" vertical="center"/>
      <protection locked="0"/>
    </xf>
    <xf numFmtId="183" fontId="3" fillId="9" borderId="8" xfId="0" applyNumberFormat="1" applyFont="1" applyFill="1" applyBorder="1" applyAlignment="1" applyProtection="1">
      <alignment horizontal="left" vertical="center"/>
      <protection locked="0"/>
    </xf>
    <xf numFmtId="0" fontId="3" fillId="10" borderId="8" xfId="0" applyFont="1" applyFill="1" applyBorder="1" applyAlignment="1" applyProtection="1">
      <alignment vertical="center"/>
      <protection locked="0"/>
    </xf>
    <xf numFmtId="0" fontId="3" fillId="9" borderId="33" xfId="0" applyFont="1" applyFill="1" applyBorder="1" applyAlignment="1" applyProtection="1">
      <alignment vertical="center"/>
      <protection locked="0"/>
    </xf>
    <xf numFmtId="0" fontId="19" fillId="8" borderId="0" xfId="0" applyFont="1" applyFill="1" applyProtection="1">
      <protection locked="0"/>
    </xf>
    <xf numFmtId="0" fontId="3" fillId="8" borderId="148" xfId="1" applyFont="1" applyFill="1" applyBorder="1" applyAlignment="1" applyProtection="1">
      <alignment vertical="center"/>
      <protection locked="0"/>
    </xf>
    <xf numFmtId="0" fontId="3" fillId="8" borderId="179" xfId="1" applyFont="1" applyFill="1" applyBorder="1" applyAlignment="1" applyProtection="1">
      <alignment vertical="center"/>
      <protection locked="0"/>
    </xf>
    <xf numFmtId="0" fontId="3" fillId="8" borderId="180" xfId="1" applyFont="1" applyFill="1" applyBorder="1" applyAlignment="1" applyProtection="1">
      <alignment vertical="center"/>
      <protection locked="0"/>
    </xf>
    <xf numFmtId="0" fontId="10" fillId="8" borderId="109" xfId="1" applyFont="1" applyFill="1" applyBorder="1" applyAlignment="1" applyProtection="1">
      <alignment horizontal="center" vertical="center"/>
      <protection locked="0"/>
    </xf>
    <xf numFmtId="0" fontId="10" fillId="8" borderId="174" xfId="1" applyFont="1" applyFill="1" applyBorder="1" applyAlignment="1" applyProtection="1">
      <alignment horizontal="center" vertical="center"/>
      <protection locked="0"/>
    </xf>
    <xf numFmtId="0" fontId="10" fillId="8" borderId="175" xfId="1" applyFont="1" applyFill="1" applyBorder="1" applyAlignment="1" applyProtection="1">
      <alignment horizontal="center" vertical="center"/>
      <protection locked="0"/>
    </xf>
    <xf numFmtId="0" fontId="10" fillId="8" borderId="110" xfId="1" applyFont="1" applyFill="1" applyBorder="1" applyAlignment="1" applyProtection="1">
      <alignment horizontal="center" vertical="center"/>
      <protection locked="0"/>
    </xf>
    <xf numFmtId="0" fontId="10" fillId="8" borderId="176" xfId="1" applyFont="1" applyFill="1" applyBorder="1" applyAlignment="1" applyProtection="1">
      <alignment horizontal="center" vertical="center"/>
      <protection locked="0"/>
    </xf>
    <xf numFmtId="0" fontId="10" fillId="8" borderId="177" xfId="1" applyFont="1" applyFill="1" applyBorder="1" applyAlignment="1" applyProtection="1">
      <alignment horizontal="center" vertical="center"/>
      <protection locked="0"/>
    </xf>
    <xf numFmtId="0" fontId="10" fillId="8" borderId="178" xfId="1" applyFont="1" applyFill="1" applyBorder="1" applyAlignment="1" applyProtection="1">
      <alignment horizontal="center" vertical="center"/>
      <protection locked="0"/>
    </xf>
    <xf numFmtId="0" fontId="10" fillId="8" borderId="114" xfId="1" applyFont="1" applyFill="1" applyBorder="1" applyAlignment="1" applyProtection="1">
      <alignment horizontal="center" vertical="center"/>
      <protection locked="0"/>
    </xf>
    <xf numFmtId="0" fontId="10" fillId="8" borderId="115" xfId="1" applyFont="1" applyFill="1" applyBorder="1" applyAlignment="1" applyProtection="1">
      <alignment horizontal="center" vertical="center"/>
      <protection locked="0"/>
    </xf>
    <xf numFmtId="0" fontId="10" fillId="8" borderId="116" xfId="1" applyFont="1" applyFill="1" applyBorder="1" applyAlignment="1" applyProtection="1">
      <alignment horizontal="center" vertical="center"/>
      <protection locked="0"/>
    </xf>
    <xf numFmtId="0" fontId="10" fillId="8" borderId="120" xfId="1" applyFont="1" applyFill="1" applyBorder="1" applyAlignment="1" applyProtection="1">
      <alignment horizontal="center" vertical="center"/>
      <protection locked="0"/>
    </xf>
    <xf numFmtId="0" fontId="10" fillId="8" borderId="121" xfId="1" applyFont="1" applyFill="1" applyBorder="1" applyAlignment="1" applyProtection="1">
      <alignment horizontal="center" vertical="center"/>
      <protection locked="0"/>
    </xf>
    <xf numFmtId="0" fontId="10" fillId="8" borderId="122" xfId="1" applyFont="1" applyFill="1" applyBorder="1" applyAlignment="1" applyProtection="1">
      <alignment horizontal="center" vertical="center"/>
      <protection locked="0"/>
    </xf>
    <xf numFmtId="0" fontId="10" fillId="8" borderId="123" xfId="1" applyFont="1" applyFill="1" applyBorder="1" applyAlignment="1" applyProtection="1">
      <alignment horizontal="center" vertical="center"/>
      <protection locked="0"/>
    </xf>
    <xf numFmtId="0" fontId="10" fillId="8" borderId="124" xfId="1" applyFont="1" applyFill="1" applyBorder="1" applyAlignment="1" applyProtection="1">
      <alignment horizontal="center" vertical="center"/>
      <protection locked="0"/>
    </xf>
    <xf numFmtId="0" fontId="3" fillId="9" borderId="148" xfId="1" applyFont="1" applyFill="1" applyBorder="1" applyAlignment="1" applyProtection="1">
      <alignment vertical="center"/>
      <protection locked="0"/>
    </xf>
    <xf numFmtId="0" fontId="3" fillId="9" borderId="179" xfId="1" applyFont="1" applyFill="1" applyBorder="1" applyAlignment="1" applyProtection="1">
      <alignment vertical="center"/>
      <protection locked="0"/>
    </xf>
    <xf numFmtId="0" fontId="3" fillId="9" borderId="180" xfId="1" applyFont="1" applyFill="1" applyBorder="1" applyAlignment="1" applyProtection="1">
      <alignment vertical="center"/>
      <protection locked="0"/>
    </xf>
    <xf numFmtId="0" fontId="10" fillId="9" borderId="176" xfId="1" applyFont="1" applyFill="1" applyBorder="1" applyAlignment="1" applyProtection="1">
      <alignment horizontal="center" vertical="center"/>
      <protection locked="0"/>
    </xf>
    <xf numFmtId="0" fontId="10" fillId="9" borderId="174" xfId="1" applyFont="1" applyFill="1" applyBorder="1" applyAlignment="1" applyProtection="1">
      <alignment horizontal="center" vertical="center"/>
      <protection locked="0"/>
    </xf>
    <xf numFmtId="0" fontId="10" fillId="9" borderId="175" xfId="1" applyFont="1" applyFill="1" applyBorder="1" applyAlignment="1" applyProtection="1">
      <alignment horizontal="center" vertical="center"/>
      <protection locked="0"/>
    </xf>
    <xf numFmtId="0" fontId="10" fillId="9" borderId="177" xfId="1" applyFont="1" applyFill="1" applyBorder="1" applyAlignment="1" applyProtection="1">
      <alignment horizontal="center" vertical="center"/>
      <protection locked="0"/>
    </xf>
    <xf numFmtId="0" fontId="10" fillId="9" borderId="178" xfId="1" applyFont="1" applyFill="1" applyBorder="1" applyAlignment="1" applyProtection="1">
      <alignment horizontal="center" vertical="center"/>
      <protection locked="0"/>
    </xf>
    <xf numFmtId="0" fontId="10" fillId="9" borderId="115" xfId="1" applyFont="1" applyFill="1" applyBorder="1" applyAlignment="1" applyProtection="1">
      <alignment horizontal="center" vertical="center"/>
      <protection locked="0"/>
    </xf>
    <xf numFmtId="0" fontId="10" fillId="9" borderId="110" xfId="1" applyFont="1" applyFill="1" applyBorder="1" applyAlignment="1" applyProtection="1">
      <alignment horizontal="center" vertical="center"/>
      <protection locked="0"/>
    </xf>
    <xf numFmtId="0" fontId="10" fillId="9" borderId="114" xfId="1" applyFont="1" applyFill="1" applyBorder="1" applyAlignment="1" applyProtection="1">
      <alignment horizontal="center" vertical="center"/>
      <protection locked="0"/>
    </xf>
    <xf numFmtId="0" fontId="10" fillId="9" borderId="109" xfId="1" applyFont="1" applyFill="1" applyBorder="1" applyAlignment="1" applyProtection="1">
      <alignment horizontal="center" vertical="center"/>
      <protection locked="0"/>
    </xf>
    <xf numFmtId="0" fontId="10" fillId="9" borderId="116" xfId="1" applyFont="1" applyFill="1" applyBorder="1" applyAlignment="1" applyProtection="1">
      <alignment horizontal="center" vertical="center"/>
      <protection locked="0"/>
    </xf>
    <xf numFmtId="0" fontId="10" fillId="9" borderId="120" xfId="1" applyFont="1" applyFill="1" applyBorder="1" applyAlignment="1" applyProtection="1">
      <alignment horizontal="center" vertical="center"/>
      <protection locked="0"/>
    </xf>
    <xf numFmtId="0" fontId="10" fillId="9" borderId="121" xfId="1" applyFont="1" applyFill="1" applyBorder="1" applyAlignment="1" applyProtection="1">
      <alignment horizontal="center" vertical="center"/>
      <protection locked="0"/>
    </xf>
    <xf numFmtId="0" fontId="10" fillId="9" borderId="122" xfId="1" applyFont="1" applyFill="1" applyBorder="1" applyAlignment="1" applyProtection="1">
      <alignment horizontal="center" vertical="center"/>
      <protection locked="0"/>
    </xf>
    <xf numFmtId="0" fontId="10" fillId="9" borderId="123" xfId="1" applyFont="1" applyFill="1" applyBorder="1" applyAlignment="1" applyProtection="1">
      <alignment horizontal="center" vertical="center"/>
      <protection locked="0"/>
    </xf>
    <xf numFmtId="0" fontId="10" fillId="9" borderId="124" xfId="1" applyFont="1" applyFill="1" applyBorder="1" applyAlignment="1" applyProtection="1">
      <alignment horizontal="center" vertical="center"/>
      <protection locked="0"/>
    </xf>
    <xf numFmtId="0" fontId="3" fillId="9" borderId="181" xfId="1" applyFont="1" applyFill="1" applyBorder="1" applyAlignment="1" applyProtection="1">
      <alignment vertical="center"/>
      <protection locked="0"/>
    </xf>
    <xf numFmtId="0" fontId="3" fillId="8" borderId="18" xfId="1" applyFont="1" applyFill="1" applyBorder="1" applyAlignment="1" applyProtection="1">
      <alignment horizontal="center" vertical="center" wrapText="1"/>
      <protection locked="0"/>
    </xf>
    <xf numFmtId="0" fontId="3" fillId="8" borderId="21" xfId="1" applyFont="1" applyFill="1" applyBorder="1" applyAlignment="1" applyProtection="1">
      <alignment horizontal="center" vertical="center" wrapText="1"/>
      <protection locked="0"/>
    </xf>
    <xf numFmtId="0" fontId="3" fillId="8" borderId="189" xfId="1" applyFont="1" applyFill="1" applyBorder="1" applyAlignment="1" applyProtection="1">
      <alignment horizontal="center" vertical="center" wrapText="1"/>
      <protection locked="0"/>
    </xf>
    <xf numFmtId="38" fontId="3" fillId="8" borderId="197" xfId="4" applyFont="1" applyFill="1" applyBorder="1" applyAlignment="1" applyProtection="1">
      <alignment horizontal="center" vertical="center" shrinkToFit="1"/>
      <protection locked="0"/>
    </xf>
    <xf numFmtId="192" fontId="34" fillId="9" borderId="218" xfId="1" applyNumberFormat="1" applyFont="1" applyFill="1" applyBorder="1" applyAlignment="1" applyProtection="1">
      <alignment horizontal="center"/>
      <protection locked="0"/>
    </xf>
    <xf numFmtId="0" fontId="3" fillId="9" borderId="203" xfId="1" applyFont="1" applyFill="1" applyBorder="1" applyAlignment="1" applyProtection="1">
      <alignment horizontal="center" vertical="center" wrapText="1"/>
      <protection locked="0"/>
    </xf>
    <xf numFmtId="38" fontId="3" fillId="9" borderId="203" xfId="4" applyFont="1" applyFill="1" applyBorder="1" applyAlignment="1" applyProtection="1">
      <alignment horizontal="center" vertical="center" wrapText="1"/>
      <protection locked="0"/>
    </xf>
    <xf numFmtId="0" fontId="3" fillId="8" borderId="203" xfId="1" applyFont="1" applyFill="1" applyBorder="1" applyAlignment="1" applyProtection="1">
      <alignment horizontal="center" vertical="center" wrapText="1"/>
      <protection locked="0"/>
    </xf>
    <xf numFmtId="38" fontId="3" fillId="8" borderId="203" xfId="4" applyFont="1" applyFill="1" applyBorder="1" applyAlignment="1" applyProtection="1">
      <alignment horizontal="center" vertical="center" wrapText="1"/>
      <protection locked="0"/>
    </xf>
    <xf numFmtId="38" fontId="3" fillId="9" borderId="218" xfId="4" applyFont="1" applyFill="1" applyBorder="1" applyAlignment="1" applyProtection="1">
      <alignment horizontal="center" vertical="center" wrapText="1"/>
      <protection locked="0"/>
    </xf>
    <xf numFmtId="38" fontId="3" fillId="9" borderId="197" xfId="4" applyFont="1" applyFill="1" applyBorder="1" applyAlignment="1" applyProtection="1">
      <alignment horizontal="center" vertical="center" wrapText="1"/>
      <protection locked="0"/>
    </xf>
    <xf numFmtId="0" fontId="35" fillId="9" borderId="47" xfId="1" applyFont="1" applyFill="1" applyBorder="1" applyProtection="1">
      <protection locked="0"/>
    </xf>
    <xf numFmtId="0" fontId="35" fillId="9" borderId="28" xfId="1" applyFont="1" applyFill="1" applyBorder="1" applyProtection="1">
      <protection locked="0"/>
    </xf>
    <xf numFmtId="201" fontId="45" fillId="8" borderId="243" xfId="1" applyNumberFormat="1" applyFont="1" applyFill="1" applyBorder="1" applyAlignment="1" applyProtection="1">
      <alignment horizontal="left" shrinkToFit="1"/>
      <protection locked="0"/>
    </xf>
    <xf numFmtId="203" fontId="45" fillId="8" borderId="243" xfId="1" applyNumberFormat="1" applyFont="1" applyFill="1" applyBorder="1" applyAlignment="1" applyProtection="1">
      <alignment horizontal="left" shrinkToFit="1"/>
      <protection locked="0"/>
    </xf>
    <xf numFmtId="202" fontId="45" fillId="8" borderId="201" xfId="1" applyNumberFormat="1" applyFont="1" applyFill="1" applyBorder="1" applyAlignment="1" applyProtection="1">
      <alignment horizontal="left" shrinkToFit="1"/>
      <protection locked="0"/>
    </xf>
    <xf numFmtId="204" fontId="45" fillId="8" borderId="201" xfId="1" applyNumberFormat="1" applyFont="1" applyFill="1" applyBorder="1" applyAlignment="1" applyProtection="1">
      <alignment horizontal="left" shrinkToFit="1"/>
      <protection locked="0"/>
    </xf>
    <xf numFmtId="38" fontId="34" fillId="9" borderId="218" xfId="4" applyFont="1" applyFill="1" applyBorder="1" applyAlignment="1" applyProtection="1">
      <alignment horizontal="center" vertical="center"/>
      <protection locked="0"/>
    </xf>
    <xf numFmtId="192" fontId="34" fillId="9" borderId="218" xfId="1" applyNumberFormat="1" applyFont="1" applyFill="1" applyBorder="1" applyProtection="1">
      <protection locked="0"/>
    </xf>
    <xf numFmtId="38" fontId="3" fillId="9" borderId="254" xfId="4" applyFont="1" applyFill="1" applyBorder="1" applyAlignment="1" applyProtection="1">
      <alignment horizontal="center" vertical="center" wrapText="1"/>
      <protection locked="0"/>
    </xf>
    <xf numFmtId="38" fontId="3" fillId="9" borderId="255" xfId="4" applyFont="1" applyFill="1" applyBorder="1" applyAlignment="1" applyProtection="1">
      <alignment horizontal="center" vertical="center" wrapText="1"/>
      <protection locked="0"/>
    </xf>
    <xf numFmtId="38" fontId="3" fillId="9" borderId="237" xfId="4" applyFont="1" applyFill="1" applyBorder="1" applyAlignment="1" applyProtection="1">
      <alignment horizontal="center" vertical="center" wrapText="1"/>
      <protection locked="0"/>
    </xf>
    <xf numFmtId="38" fontId="34" fillId="9" borderId="7" xfId="4" applyFont="1" applyFill="1" applyBorder="1" applyAlignment="1" applyProtection="1">
      <alignment horizontal="center" vertical="center"/>
      <protection locked="0"/>
    </xf>
    <xf numFmtId="192" fontId="34" fillId="9" borderId="7" xfId="1" applyNumberFormat="1" applyFont="1" applyFill="1" applyBorder="1" applyAlignment="1" applyProtection="1">
      <alignment horizontal="center"/>
      <protection locked="0"/>
    </xf>
    <xf numFmtId="38" fontId="34" fillId="9" borderId="52" xfId="4" applyFont="1" applyFill="1" applyBorder="1" applyAlignment="1" applyProtection="1">
      <alignment horizontal="center" vertical="center"/>
      <protection locked="0"/>
    </xf>
    <xf numFmtId="38" fontId="34" fillId="9" borderId="19" xfId="4" applyFont="1" applyFill="1" applyBorder="1" applyAlignment="1" applyProtection="1">
      <alignment horizontal="center" vertical="center"/>
      <protection locked="0"/>
    </xf>
    <xf numFmtId="38" fontId="34" fillId="9" borderId="50" xfId="4" applyFont="1" applyFill="1" applyBorder="1" applyAlignment="1" applyProtection="1">
      <alignment horizontal="center" vertical="center"/>
      <protection locked="0"/>
    </xf>
    <xf numFmtId="0" fontId="17" fillId="10" borderId="9" xfId="0" applyFont="1" applyFill="1" applyBorder="1" applyAlignment="1" applyProtection="1">
      <alignment horizontal="right"/>
      <protection locked="0"/>
    </xf>
    <xf numFmtId="0" fontId="3" fillId="9" borderId="7" xfId="0" applyFont="1" applyFill="1" applyBorder="1" applyAlignment="1" applyProtection="1">
      <alignment horizontal="left" vertical="center" shrinkToFit="1"/>
      <protection locked="0"/>
    </xf>
    <xf numFmtId="38" fontId="3" fillId="9" borderId="7" xfId="2" applyFont="1" applyFill="1" applyBorder="1" applyAlignment="1" applyProtection="1">
      <alignment horizontal="right" vertical="center" shrinkToFit="1"/>
      <protection locked="0"/>
    </xf>
    <xf numFmtId="0" fontId="3" fillId="8" borderId="168" xfId="0" applyFont="1" applyFill="1" applyBorder="1" applyAlignment="1" applyProtection="1">
      <alignment horizontal="center" vertical="center" shrinkToFit="1"/>
      <protection locked="0"/>
    </xf>
    <xf numFmtId="0" fontId="3" fillId="8" borderId="9" xfId="0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 wrapText="1"/>
    </xf>
    <xf numFmtId="0" fontId="3" fillId="8" borderId="7" xfId="0" applyFont="1" applyFill="1" applyBorder="1" applyAlignment="1" applyProtection="1">
      <alignment horizontal="left" vertical="top" wrapText="1"/>
      <protection locked="0"/>
    </xf>
    <xf numFmtId="0" fontId="3" fillId="8" borderId="48" xfId="0" applyFont="1" applyFill="1" applyBorder="1" applyAlignment="1" applyProtection="1">
      <alignment horizontal="left" vertical="top" wrapText="1"/>
      <protection locked="0"/>
    </xf>
    <xf numFmtId="0" fontId="1" fillId="0" borderId="162" xfId="0" applyFont="1" applyFill="1" applyBorder="1" applyAlignment="1">
      <alignment horizontal="center" vertical="center" wrapText="1"/>
    </xf>
    <xf numFmtId="0" fontId="1" fillId="0" borderId="164" xfId="0" applyFont="1" applyFill="1" applyBorder="1" applyAlignment="1">
      <alignment horizontal="center" vertical="center" wrapText="1"/>
    </xf>
    <xf numFmtId="188" fontId="5" fillId="0" borderId="158" xfId="0" applyNumberFormat="1" applyFont="1" applyFill="1" applyBorder="1" applyAlignment="1">
      <alignment horizontal="center" vertical="center" wrapText="1"/>
    </xf>
    <xf numFmtId="188" fontId="5" fillId="0" borderId="11" xfId="0" applyNumberFormat="1" applyFont="1" applyFill="1" applyBorder="1" applyAlignment="1">
      <alignment horizontal="center" vertical="center" wrapText="1"/>
    </xf>
    <xf numFmtId="188" fontId="5" fillId="0" borderId="1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38" fontId="3" fillId="9" borderId="48" xfId="2" applyFont="1" applyFill="1" applyBorder="1" applyAlignment="1" applyProtection="1">
      <alignment horizontal="right" vertical="center" shrinkToFit="1"/>
      <protection locked="0"/>
    </xf>
    <xf numFmtId="0" fontId="3" fillId="0" borderId="50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 wrapText="1"/>
    </xf>
    <xf numFmtId="0" fontId="3" fillId="8" borderId="47" xfId="0" applyFont="1" applyFill="1" applyBorder="1" applyAlignment="1" applyProtection="1">
      <alignment horizontal="left" vertical="top" wrapText="1"/>
      <protection locked="0"/>
    </xf>
    <xf numFmtId="0" fontId="3" fillId="8" borderId="49" xfId="0" applyFont="1" applyFill="1" applyBorder="1" applyAlignment="1" applyProtection="1">
      <alignment horizontal="left" vertical="top" wrapText="1"/>
      <protection locked="0"/>
    </xf>
    <xf numFmtId="0" fontId="3" fillId="8" borderId="50" xfId="0" applyFont="1" applyFill="1" applyBorder="1" applyAlignment="1" applyProtection="1">
      <alignment horizontal="left" vertical="top" wrapText="1"/>
      <protection locked="0"/>
    </xf>
    <xf numFmtId="38" fontId="3" fillId="0" borderId="168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185" fontId="4" fillId="9" borderId="7" xfId="0" applyNumberFormat="1" applyFont="1" applyFill="1" applyBorder="1" applyAlignment="1" applyProtection="1">
      <alignment horizontal="right" vertical="center" shrinkToFit="1"/>
      <protection locked="0"/>
    </xf>
    <xf numFmtId="188" fontId="1" fillId="0" borderId="7" xfId="0" applyNumberFormat="1" applyFont="1" applyFill="1" applyBorder="1" applyAlignment="1">
      <alignment horizontal="center" vertical="center" shrinkToFit="1"/>
    </xf>
    <xf numFmtId="188" fontId="1" fillId="0" borderId="48" xfId="0" applyNumberFormat="1" applyFont="1" applyFill="1" applyBorder="1" applyAlignment="1">
      <alignment horizontal="center" vertical="center" shrinkToFit="1"/>
    </xf>
    <xf numFmtId="185" fontId="4" fillId="9" borderId="48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 applyProtection="1">
      <alignment horizontal="center" vertical="center"/>
      <protection locked="0"/>
    </xf>
    <xf numFmtId="0" fontId="3" fillId="9" borderId="50" xfId="0" applyFont="1" applyFill="1" applyBorder="1" applyAlignment="1" applyProtection="1">
      <alignment horizontal="center" vertical="center"/>
      <protection locked="0"/>
    </xf>
    <xf numFmtId="38" fontId="3" fillId="0" borderId="7" xfId="2" applyFont="1" applyFill="1" applyBorder="1" applyAlignment="1">
      <alignment horizontal="center" vertical="center" shrinkToFit="1"/>
    </xf>
    <xf numFmtId="38" fontId="3" fillId="0" borderId="8" xfId="2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vertical="center" wrapText="1" shrinkToFit="1"/>
    </xf>
    <xf numFmtId="0" fontId="1" fillId="0" borderId="46" xfId="0" applyFont="1" applyFill="1" applyBorder="1" applyAlignment="1">
      <alignment vertical="center" wrapText="1" shrinkToFit="1"/>
    </xf>
    <xf numFmtId="0" fontId="1" fillId="0" borderId="7" xfId="0" applyFont="1" applyFill="1" applyBorder="1" applyAlignment="1">
      <alignment vertical="center" shrinkToFit="1"/>
    </xf>
    <xf numFmtId="0" fontId="1" fillId="0" borderId="48" xfId="0" applyFont="1" applyFill="1" applyBorder="1" applyAlignment="1">
      <alignment vertical="center" shrinkToFi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8" borderId="45" xfId="0" applyFont="1" applyFill="1" applyBorder="1" applyAlignment="1" applyProtection="1">
      <alignment horizontal="center" vertical="center"/>
      <protection locked="0"/>
    </xf>
    <xf numFmtId="0" fontId="3" fillId="8" borderId="46" xfId="0" applyFont="1" applyFill="1" applyBorder="1" applyAlignment="1" applyProtection="1">
      <alignment horizontal="center" vertical="center"/>
      <protection locked="0"/>
    </xf>
    <xf numFmtId="0" fontId="3" fillId="8" borderId="7" xfId="0" applyFont="1" applyFill="1" applyBorder="1" applyAlignment="1" applyProtection="1">
      <alignment horizontal="center" vertical="center" shrinkToFit="1"/>
      <protection locked="0"/>
    </xf>
    <xf numFmtId="0" fontId="3" fillId="8" borderId="45" xfId="0" applyFont="1" applyFill="1" applyBorder="1" applyAlignment="1" applyProtection="1">
      <alignment horizontal="center" vertical="center" shrinkToFit="1"/>
      <protection locked="0"/>
    </xf>
    <xf numFmtId="0" fontId="1" fillId="0" borderId="50" xfId="0" applyFont="1" applyFill="1" applyBorder="1" applyAlignment="1">
      <alignment vertical="center" shrinkToFit="1"/>
    </xf>
    <xf numFmtId="0" fontId="1" fillId="0" borderId="51" xfId="0" applyFont="1" applyFill="1" applyBorder="1" applyAlignment="1">
      <alignment vertical="center" shrinkToFit="1"/>
    </xf>
    <xf numFmtId="183" fontId="3" fillId="8" borderId="5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 shrinkToFit="1"/>
    </xf>
    <xf numFmtId="38" fontId="3" fillId="0" borderId="50" xfId="2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38" fontId="3" fillId="0" borderId="33" xfId="2" applyFont="1" applyFill="1" applyBorder="1" applyAlignment="1">
      <alignment horizontal="center" vertical="center" shrinkToFit="1"/>
    </xf>
    <xf numFmtId="41" fontId="3" fillId="0" borderId="7" xfId="0" applyNumberFormat="1" applyFont="1" applyFill="1" applyBorder="1" applyAlignment="1">
      <alignment horizontal="center" vertical="center" shrinkToFit="1"/>
    </xf>
    <xf numFmtId="41" fontId="3" fillId="0" borderId="50" xfId="0" applyNumberFormat="1" applyFont="1" applyFill="1" applyBorder="1" applyAlignment="1">
      <alignment horizontal="center" vertical="center" shrinkToFit="1"/>
    </xf>
    <xf numFmtId="186" fontId="4" fillId="0" borderId="50" xfId="0" applyNumberFormat="1" applyFont="1" applyFill="1" applyBorder="1" applyAlignment="1">
      <alignment horizontal="right" vertical="center" shrinkToFit="1"/>
    </xf>
    <xf numFmtId="186" fontId="4" fillId="0" borderId="7" xfId="0" applyNumberFormat="1" applyFont="1" applyFill="1" applyBorder="1" applyAlignment="1">
      <alignment horizontal="right" vertical="center" shrinkToFi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4" fillId="6" borderId="28" xfId="0" applyFont="1" applyFill="1" applyBorder="1" applyAlignment="1" applyProtection="1">
      <alignment horizontal="left" vertical="center" shrinkToFit="1"/>
      <protection locked="0"/>
    </xf>
    <xf numFmtId="0" fontId="4" fillId="6" borderId="0" xfId="0" applyFont="1" applyFill="1" applyBorder="1" applyAlignment="1" applyProtection="1">
      <alignment horizontal="left" vertical="center" shrinkToFit="1"/>
      <protection locked="0"/>
    </xf>
    <xf numFmtId="0" fontId="4" fillId="6" borderId="29" xfId="0" applyFont="1" applyFill="1" applyBorder="1" applyAlignment="1" applyProtection="1">
      <alignment horizontal="left" vertical="center" shrinkToFit="1"/>
      <protection locked="0"/>
    </xf>
    <xf numFmtId="184" fontId="4" fillId="0" borderId="7" xfId="0" applyNumberFormat="1" applyFont="1" applyFill="1" applyBorder="1" applyAlignment="1">
      <alignment horizontal="right" vertical="center" shrinkToFit="1"/>
    </xf>
    <xf numFmtId="184" fontId="4" fillId="0" borderId="48" xfId="0" applyNumberFormat="1" applyFont="1" applyFill="1" applyBorder="1" applyAlignment="1">
      <alignment horizontal="right" vertical="center" shrinkToFit="1"/>
    </xf>
    <xf numFmtId="184" fontId="4" fillId="0" borderId="50" xfId="0" applyNumberFormat="1" applyFont="1" applyFill="1" applyBorder="1" applyAlignment="1">
      <alignment horizontal="right" vertical="center" shrinkToFit="1"/>
    </xf>
    <xf numFmtId="184" fontId="4" fillId="0" borderId="51" xfId="0" applyNumberFormat="1" applyFont="1" applyFill="1" applyBorder="1" applyAlignment="1">
      <alignment horizontal="right" vertical="center" shrinkToFit="1"/>
    </xf>
    <xf numFmtId="0" fontId="1" fillId="4" borderId="19" xfId="0" applyFont="1" applyFill="1" applyBorder="1" applyAlignment="1">
      <alignment horizontal="center" vertical="center" wrapText="1" shrinkToFit="1"/>
    </xf>
    <xf numFmtId="188" fontId="3" fillId="0" borderId="7" xfId="0" applyNumberFormat="1" applyFont="1" applyFill="1" applyBorder="1" applyAlignment="1">
      <alignment horizontal="center" vertical="center" shrinkToFit="1"/>
    </xf>
    <xf numFmtId="0" fontId="4" fillId="6" borderId="11" xfId="0" applyFont="1" applyFill="1" applyBorder="1" applyAlignment="1" applyProtection="1">
      <alignment horizontal="center" vertical="center" shrinkToFit="1"/>
      <protection locked="0"/>
    </xf>
    <xf numFmtId="0" fontId="4" fillId="6" borderId="27" xfId="0" applyFont="1" applyFill="1" applyBorder="1" applyAlignment="1" applyProtection="1">
      <alignment horizontal="center" vertical="center" shrinkToFit="1"/>
      <protection locked="0"/>
    </xf>
    <xf numFmtId="0" fontId="4" fillId="6" borderId="0" xfId="0" applyFont="1" applyFill="1" applyBorder="1" applyAlignment="1" applyProtection="1">
      <alignment horizontal="center" vertical="center" shrinkToFit="1"/>
      <protection locked="0"/>
    </xf>
    <xf numFmtId="0" fontId="4" fillId="6" borderId="29" xfId="0" applyFont="1" applyFill="1" applyBorder="1" applyAlignment="1" applyProtection="1">
      <alignment horizontal="center" vertical="center" shrinkToFit="1"/>
      <protection locked="0"/>
    </xf>
    <xf numFmtId="0" fontId="4" fillId="6" borderId="26" xfId="0" applyFont="1" applyFill="1" applyBorder="1" applyAlignment="1" applyProtection="1">
      <alignment vertical="center" shrinkToFit="1"/>
      <protection locked="0"/>
    </xf>
    <xf numFmtId="0" fontId="4" fillId="6" borderId="11" xfId="0" applyFont="1" applyFill="1" applyBorder="1" applyAlignment="1" applyProtection="1">
      <alignment vertical="center" shrinkToFit="1"/>
      <protection locked="0"/>
    </xf>
    <xf numFmtId="0" fontId="4" fillId="6" borderId="28" xfId="0" applyFont="1" applyFill="1" applyBorder="1" applyAlignment="1" applyProtection="1">
      <alignment vertical="center" shrinkToFit="1"/>
      <protection locked="0"/>
    </xf>
    <xf numFmtId="0" fontId="4" fillId="6" borderId="0" xfId="0" applyFont="1" applyFill="1" applyBorder="1" applyAlignment="1" applyProtection="1">
      <alignment vertical="center" shrinkToFit="1"/>
      <protection locked="0"/>
    </xf>
    <xf numFmtId="0" fontId="3" fillId="0" borderId="44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4" borderId="138" xfId="0" applyFont="1" applyFill="1" applyBorder="1" applyAlignment="1">
      <alignment horizontal="center" vertical="center" shrinkToFit="1"/>
    </xf>
    <xf numFmtId="0" fontId="1" fillId="4" borderId="19" xfId="0" applyFont="1" applyFill="1" applyBorder="1" applyAlignment="1">
      <alignment horizontal="center" vertical="center" shrinkToFit="1"/>
    </xf>
    <xf numFmtId="0" fontId="4" fillId="4" borderId="50" xfId="0" applyFont="1" applyFill="1" applyBorder="1" applyAlignment="1">
      <alignment horizontal="center" vertical="center" wrapText="1" shrinkToFit="1"/>
    </xf>
    <xf numFmtId="185" fontId="4" fillId="9" borderId="50" xfId="0" applyNumberFormat="1" applyFont="1" applyFill="1" applyBorder="1" applyAlignment="1" applyProtection="1">
      <alignment horizontal="right" vertical="center" shrinkToFit="1"/>
      <protection locked="0"/>
    </xf>
    <xf numFmtId="185" fontId="4" fillId="9" borderId="51" xfId="0" applyNumberFormat="1" applyFont="1" applyFill="1" applyBorder="1" applyAlignment="1" applyProtection="1">
      <alignment horizontal="right" vertical="center" shrinkToFit="1"/>
      <protection locked="0"/>
    </xf>
    <xf numFmtId="188" fontId="3" fillId="0" borderId="7" xfId="0" applyNumberFormat="1" applyFont="1" applyFill="1" applyBorder="1" applyAlignment="1">
      <alignment horizontal="center" vertical="center"/>
    </xf>
    <xf numFmtId="188" fontId="3" fillId="0" borderId="48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 wrapText="1"/>
    </xf>
    <xf numFmtId="0" fontId="1" fillId="0" borderId="48" xfId="0" applyFont="1" applyFill="1" applyBorder="1" applyAlignment="1">
      <alignment horizontal="right" vertical="center" wrapText="1"/>
    </xf>
    <xf numFmtId="188" fontId="3" fillId="0" borderId="17" xfId="0" applyNumberFormat="1" applyFont="1" applyFill="1" applyBorder="1" applyAlignment="1">
      <alignment horizontal="center" vertical="center" shrinkToFit="1"/>
    </xf>
    <xf numFmtId="188" fontId="3" fillId="0" borderId="39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1" fillId="0" borderId="35" xfId="0" applyFont="1" applyFill="1" applyBorder="1" applyAlignment="1">
      <alignment vertical="center" wrapText="1"/>
    </xf>
    <xf numFmtId="0" fontId="1" fillId="0" borderId="36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vertical="center" wrapText="1"/>
    </xf>
    <xf numFmtId="185" fontId="4" fillId="0" borderId="7" xfId="0" applyNumberFormat="1" applyFont="1" applyFill="1" applyBorder="1" applyAlignment="1">
      <alignment horizontal="right" vertical="center" shrinkToFit="1"/>
    </xf>
    <xf numFmtId="185" fontId="4" fillId="0" borderId="50" xfId="0" applyNumberFormat="1" applyFont="1" applyFill="1" applyBorder="1" applyAlignment="1">
      <alignment horizontal="right" vertical="center" shrinkToFit="1"/>
    </xf>
    <xf numFmtId="41" fontId="3" fillId="0" borderId="47" xfId="0" applyNumberFormat="1" applyFont="1" applyFill="1" applyBorder="1" applyAlignment="1">
      <alignment horizontal="center" vertical="center" shrinkToFit="1"/>
    </xf>
    <xf numFmtId="188" fontId="4" fillId="0" borderId="7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vertical="center" wrapText="1"/>
    </xf>
    <xf numFmtId="0" fontId="1" fillId="0" borderId="134" xfId="0" applyFont="1" applyFill="1" applyBorder="1" applyAlignment="1">
      <alignment vertical="center" wrapText="1"/>
    </xf>
    <xf numFmtId="0" fontId="1" fillId="0" borderId="44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vertical="center" wrapText="1"/>
    </xf>
    <xf numFmtId="0" fontId="1" fillId="0" borderId="46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15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57" xfId="0" applyFont="1" applyFill="1" applyBorder="1" applyAlignment="1">
      <alignment horizontal="center" vertical="center" wrapText="1"/>
    </xf>
    <xf numFmtId="0" fontId="3" fillId="9" borderId="47" xfId="0" applyFont="1" applyFill="1" applyBorder="1" applyAlignment="1" applyProtection="1">
      <alignment horizontal="left" vertical="top" shrinkToFit="1"/>
      <protection locked="0"/>
    </xf>
    <xf numFmtId="0" fontId="3" fillId="9" borderId="7" xfId="0" applyFont="1" applyFill="1" applyBorder="1" applyAlignment="1" applyProtection="1">
      <alignment horizontal="left" vertical="top" shrinkToFit="1"/>
      <protection locked="0"/>
    </xf>
    <xf numFmtId="0" fontId="1" fillId="0" borderId="47" xfId="0" applyFont="1" applyFill="1" applyBorder="1" applyAlignment="1">
      <alignment vertical="center" wrapText="1"/>
    </xf>
    <xf numFmtId="0" fontId="1" fillId="0" borderId="161" xfId="0" applyFont="1" applyFill="1" applyBorder="1" applyAlignment="1">
      <alignment horizontal="center" vertical="center" wrapText="1"/>
    </xf>
    <xf numFmtId="0" fontId="3" fillId="9" borderId="165" xfId="0" applyFont="1" applyFill="1" applyBorder="1" applyAlignment="1" applyProtection="1">
      <alignment horizontal="center" vertical="center" shrinkToFit="1"/>
      <protection locked="0"/>
    </xf>
    <xf numFmtId="0" fontId="3" fillId="9" borderId="140" xfId="0" applyFont="1" applyFill="1" applyBorder="1" applyAlignment="1" applyProtection="1">
      <alignment horizontal="center" vertical="center" shrinkToFit="1"/>
      <protection locked="0"/>
    </xf>
    <xf numFmtId="0" fontId="3" fillId="9" borderId="22" xfId="0" applyFont="1" applyFill="1" applyBorder="1" applyAlignment="1" applyProtection="1">
      <alignment horizontal="center" vertical="center" shrinkToFit="1"/>
      <protection locked="0"/>
    </xf>
    <xf numFmtId="38" fontId="3" fillId="0" borderId="17" xfId="2" applyFont="1" applyFill="1" applyBorder="1" applyAlignment="1">
      <alignment horizontal="center" vertical="center"/>
    </xf>
    <xf numFmtId="38" fontId="3" fillId="0" borderId="170" xfId="2" applyFont="1" applyFill="1" applyBorder="1" applyAlignment="1">
      <alignment horizontal="center" vertical="center"/>
    </xf>
    <xf numFmtId="38" fontId="3" fillId="0" borderId="256" xfId="2" applyFont="1" applyFill="1" applyBorder="1" applyAlignment="1">
      <alignment horizontal="center" vertical="center"/>
    </xf>
    <xf numFmtId="0" fontId="3" fillId="9" borderId="7" xfId="0" applyFont="1" applyFill="1" applyBorder="1" applyAlignment="1" applyProtection="1">
      <alignment horizontal="right" vertical="top" shrinkToFit="1"/>
      <protection locked="0"/>
    </xf>
    <xf numFmtId="0" fontId="3" fillId="9" borderId="48" xfId="0" applyFont="1" applyFill="1" applyBorder="1" applyAlignment="1" applyProtection="1">
      <alignment horizontal="right" vertical="top" shrinkToFit="1"/>
      <protection locked="0"/>
    </xf>
    <xf numFmtId="0" fontId="3" fillId="9" borderId="168" xfId="0" applyFont="1" applyFill="1" applyBorder="1" applyAlignment="1" applyProtection="1">
      <alignment horizontal="center" vertical="center" shrinkToFit="1"/>
      <protection locked="0"/>
    </xf>
    <xf numFmtId="0" fontId="3" fillId="9" borderId="9" xfId="0" applyFont="1" applyFill="1" applyBorder="1" applyAlignment="1" applyProtection="1">
      <alignment horizontal="center" vertical="center" shrinkToFit="1"/>
      <protection locked="0"/>
    </xf>
    <xf numFmtId="0" fontId="3" fillId="9" borderId="49" xfId="0" applyFont="1" applyFill="1" applyBorder="1" applyAlignment="1" applyProtection="1">
      <alignment horizontal="left" vertical="top" shrinkToFit="1"/>
      <protection locked="0"/>
    </xf>
    <xf numFmtId="0" fontId="3" fillId="9" borderId="50" xfId="0" applyFont="1" applyFill="1" applyBorder="1" applyAlignment="1" applyProtection="1">
      <alignment horizontal="left" vertical="top" shrinkToFit="1"/>
      <protection locked="0"/>
    </xf>
    <xf numFmtId="0" fontId="1" fillId="0" borderId="155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56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3" fillId="9" borderId="7" xfId="0" applyFont="1" applyFill="1" applyBorder="1" applyAlignment="1" applyProtection="1">
      <alignment horizontal="left" vertical="top" wrapText="1"/>
      <protection locked="0"/>
    </xf>
    <xf numFmtId="0" fontId="3" fillId="9" borderId="48" xfId="0" applyFont="1" applyFill="1" applyBorder="1" applyAlignment="1" applyProtection="1">
      <alignment horizontal="left" vertical="top" wrapText="1"/>
      <protection locked="0"/>
    </xf>
    <xf numFmtId="0" fontId="3" fillId="9" borderId="50" xfId="0" applyFont="1" applyFill="1" applyBorder="1" applyAlignment="1" applyProtection="1">
      <alignment horizontal="left" vertical="top" wrapText="1"/>
      <protection locked="0"/>
    </xf>
    <xf numFmtId="0" fontId="3" fillId="9" borderId="51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63" xfId="0" applyFont="1" applyFill="1" applyBorder="1" applyAlignment="1">
      <alignment horizontal="center" vertical="center" shrinkToFit="1"/>
    </xf>
    <xf numFmtId="0" fontId="1" fillId="0" borderId="164" xfId="0" applyFont="1" applyFill="1" applyBorder="1" applyAlignment="1">
      <alignment horizontal="center" vertical="center" shrinkToFit="1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133" xfId="0" applyFont="1" applyFill="1" applyBorder="1" applyAlignment="1">
      <alignment horizontal="left" vertical="center" wrapText="1"/>
    </xf>
    <xf numFmtId="0" fontId="1" fillId="0" borderId="52" xfId="0" applyFont="1" applyFill="1" applyBorder="1" applyAlignment="1">
      <alignment horizontal="left" vertical="center" wrapText="1"/>
    </xf>
    <xf numFmtId="0" fontId="3" fillId="9" borderId="50" xfId="0" applyFont="1" applyFill="1" applyBorder="1" applyAlignment="1" applyProtection="1">
      <alignment horizontal="right" vertical="top" shrinkToFit="1"/>
      <protection locked="0"/>
    </xf>
    <xf numFmtId="0" fontId="3" fillId="9" borderId="51" xfId="0" applyFont="1" applyFill="1" applyBorder="1" applyAlignment="1" applyProtection="1">
      <alignment horizontal="right" vertical="top" shrinkToFit="1"/>
      <protection locked="0"/>
    </xf>
    <xf numFmtId="0" fontId="1" fillId="0" borderId="7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/>
    </xf>
    <xf numFmtId="0" fontId="3" fillId="10" borderId="165" xfId="0" applyFont="1" applyFill="1" applyBorder="1" applyAlignment="1" applyProtection="1">
      <alignment horizontal="center" vertical="center" shrinkToFit="1"/>
      <protection locked="0"/>
    </xf>
    <xf numFmtId="0" fontId="3" fillId="10" borderId="140" xfId="0" applyFont="1" applyFill="1" applyBorder="1" applyAlignment="1" applyProtection="1">
      <alignment horizontal="center" vertical="center" shrinkToFit="1"/>
      <protection locked="0"/>
    </xf>
    <xf numFmtId="0" fontId="3" fillId="10" borderId="22" xfId="0" applyFont="1" applyFill="1" applyBorder="1" applyAlignment="1" applyProtection="1">
      <alignment horizontal="center" vertical="center" shrinkToFit="1"/>
      <protection locked="0"/>
    </xf>
    <xf numFmtId="0" fontId="3" fillId="0" borderId="166" xfId="0" applyFont="1" applyFill="1" applyBorder="1" applyAlignment="1">
      <alignment horizontal="center" vertical="center" shrinkToFit="1"/>
    </xf>
    <xf numFmtId="0" fontId="3" fillId="0" borderId="167" xfId="0" applyFont="1" applyFill="1" applyBorder="1" applyAlignment="1">
      <alignment horizontal="center" vertical="center" shrinkToFit="1"/>
    </xf>
    <xf numFmtId="0" fontId="10" fillId="0" borderId="158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10" fillId="0" borderId="161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3" fillId="9" borderId="169" xfId="0" applyFont="1" applyFill="1" applyBorder="1" applyAlignment="1" applyProtection="1">
      <alignment horizontal="center" vertical="center" shrinkToFit="1"/>
      <protection locked="0"/>
    </xf>
    <xf numFmtId="0" fontId="3" fillId="9" borderId="141" xfId="0" applyFont="1" applyFill="1" applyBorder="1" applyAlignment="1" applyProtection="1">
      <alignment horizontal="center" vertical="center" shrinkToFit="1"/>
      <protection locked="0"/>
    </xf>
    <xf numFmtId="0" fontId="3" fillId="9" borderId="55" xfId="0" applyFont="1" applyFill="1" applyBorder="1" applyAlignment="1" applyProtection="1">
      <alignment horizontal="center" vertical="center" shrinkToFit="1"/>
      <protection locked="0"/>
    </xf>
    <xf numFmtId="0" fontId="3" fillId="9" borderId="170" xfId="0" applyFont="1" applyFill="1" applyBorder="1" applyAlignment="1" applyProtection="1">
      <alignment horizontal="center" vertical="center" shrinkToFit="1"/>
      <protection locked="0"/>
    </xf>
    <xf numFmtId="0" fontId="3" fillId="9" borderId="34" xfId="0" applyFont="1" applyFill="1" applyBorder="1" applyAlignment="1" applyProtection="1">
      <alignment horizontal="center" vertical="center" shrinkToFit="1"/>
      <protection locked="0"/>
    </xf>
    <xf numFmtId="38" fontId="3" fillId="0" borderId="34" xfId="2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183" fontId="1" fillId="8" borderId="31" xfId="0" applyNumberFormat="1" applyFont="1" applyFill="1" applyBorder="1" applyAlignment="1" applyProtection="1">
      <alignment horizontal="right" vertical="center"/>
      <protection locked="0"/>
    </xf>
    <xf numFmtId="41" fontId="3" fillId="0" borderId="49" xfId="0" applyNumberFormat="1" applyFont="1" applyFill="1" applyBorder="1" applyAlignment="1">
      <alignment horizontal="center" vertical="center" shrinkToFit="1"/>
    </xf>
    <xf numFmtId="0" fontId="1" fillId="0" borderId="47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justifyLastLine="1"/>
    </xf>
    <xf numFmtId="0" fontId="13" fillId="0" borderId="0" xfId="0" applyFont="1" applyAlignment="1">
      <alignment horizontal="center" justifyLastLine="1"/>
    </xf>
    <xf numFmtId="0" fontId="28" fillId="0" borderId="35" xfId="0" applyFont="1" applyFill="1" applyBorder="1" applyAlignment="1">
      <alignment horizontal="center"/>
    </xf>
    <xf numFmtId="0" fontId="28" fillId="0" borderId="36" xfId="0" applyFont="1" applyFill="1" applyBorder="1" applyAlignment="1">
      <alignment horizontal="center"/>
    </xf>
    <xf numFmtId="0" fontId="28" fillId="0" borderId="37" xfId="0" applyFont="1" applyFill="1" applyBorder="1" applyAlignment="1">
      <alignment horizontal="center"/>
    </xf>
    <xf numFmtId="0" fontId="28" fillId="0" borderId="28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9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3" fillId="0" borderId="29" xfId="0" applyFont="1" applyFill="1" applyBorder="1" applyAlignment="1">
      <alignment horizontal="center" vertical="top"/>
    </xf>
    <xf numFmtId="0" fontId="13" fillId="0" borderId="130" xfId="0" applyFont="1" applyFill="1" applyBorder="1" applyAlignment="1">
      <alignment horizontal="center" vertical="top"/>
    </xf>
    <xf numFmtId="0" fontId="13" fillId="0" borderId="57" xfId="0" applyFont="1" applyFill="1" applyBorder="1" applyAlignment="1">
      <alignment horizontal="center" vertical="top"/>
    </xf>
    <xf numFmtId="0" fontId="13" fillId="0" borderId="131" xfId="0" applyFont="1" applyFill="1" applyBorder="1" applyAlignment="1">
      <alignment horizontal="center" vertical="top"/>
    </xf>
    <xf numFmtId="0" fontId="13" fillId="0" borderId="128" xfId="0" applyFont="1" applyFill="1" applyBorder="1" applyAlignment="1">
      <alignment horizontal="center"/>
    </xf>
    <xf numFmtId="0" fontId="13" fillId="0" borderId="56" xfId="0" applyFont="1" applyFill="1" applyBorder="1" applyAlignment="1">
      <alignment horizontal="center"/>
    </xf>
    <xf numFmtId="0" fontId="13" fillId="0" borderId="129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28" fillId="0" borderId="57" xfId="0" applyFont="1" applyFill="1" applyBorder="1" applyAlignment="1">
      <alignment horizontal="center"/>
    </xf>
    <xf numFmtId="0" fontId="14" fillId="0" borderId="130" xfId="0" applyFont="1" applyFill="1" applyBorder="1" applyAlignment="1">
      <alignment horizontal="right" vertical="center"/>
    </xf>
    <xf numFmtId="0" fontId="14" fillId="0" borderId="57" xfId="0" applyFont="1" applyFill="1" applyBorder="1" applyAlignment="1">
      <alignment horizontal="right" vertical="center"/>
    </xf>
    <xf numFmtId="0" fontId="13" fillId="0" borderId="128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129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130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28" fillId="0" borderId="131" xfId="0" applyFont="1" applyFill="1" applyBorder="1" applyAlignment="1">
      <alignment horizontal="center" vertical="center"/>
    </xf>
    <xf numFmtId="38" fontId="17" fillId="4" borderId="63" xfId="2" applyFont="1" applyFill="1" applyBorder="1" applyAlignment="1">
      <alignment horizontal="distributed" vertical="center"/>
    </xf>
    <xf numFmtId="38" fontId="17" fillId="4" borderId="64" xfId="2" applyFont="1" applyFill="1" applyBorder="1" applyAlignment="1">
      <alignment horizontal="distributed" vertical="center"/>
    </xf>
    <xf numFmtId="38" fontId="17" fillId="4" borderId="65" xfId="2" applyFont="1" applyFill="1" applyBorder="1" applyAlignment="1">
      <alignment horizontal="distributed" vertical="center"/>
    </xf>
    <xf numFmtId="38" fontId="17" fillId="4" borderId="101" xfId="2" applyFont="1" applyFill="1" applyBorder="1" applyAlignment="1">
      <alignment horizontal="right"/>
    </xf>
    <xf numFmtId="38" fontId="17" fillId="4" borderId="93" xfId="2" applyFont="1" applyFill="1" applyBorder="1" applyAlignment="1">
      <alignment horizontal="right"/>
    </xf>
    <xf numFmtId="38" fontId="17" fillId="4" borderId="132" xfId="2" applyFont="1" applyFill="1" applyBorder="1" applyAlignment="1">
      <alignment horizontal="distributed" vertical="center"/>
    </xf>
    <xf numFmtId="38" fontId="17" fillId="4" borderId="85" xfId="2" applyFont="1" applyFill="1" applyBorder="1" applyAlignment="1">
      <alignment horizontal="distributed" vertical="center"/>
    </xf>
    <xf numFmtId="38" fontId="17" fillId="4" borderId="84" xfId="2" applyFont="1" applyFill="1" applyBorder="1" applyAlignment="1">
      <alignment horizontal="right"/>
    </xf>
    <xf numFmtId="38" fontId="17" fillId="4" borderId="85" xfId="2" applyFont="1" applyFill="1" applyBorder="1" applyAlignment="1">
      <alignment horizontal="right"/>
    </xf>
    <xf numFmtId="38" fontId="17" fillId="4" borderId="8" xfId="2" applyFont="1" applyFill="1" applyBorder="1" applyAlignment="1">
      <alignment horizontal="distributed" vertical="center"/>
    </xf>
    <xf numFmtId="38" fontId="17" fillId="4" borderId="17" xfId="2" applyFont="1" applyFill="1" applyBorder="1" applyAlignment="1">
      <alignment horizontal="distributed" vertical="center"/>
    </xf>
    <xf numFmtId="38" fontId="17" fillId="4" borderId="8" xfId="2" applyFont="1" applyFill="1" applyBorder="1" applyAlignment="1">
      <alignment horizontal="right"/>
    </xf>
    <xf numFmtId="38" fontId="17" fillId="4" borderId="17" xfId="2" applyFont="1" applyFill="1" applyBorder="1" applyAlignment="1">
      <alignment horizontal="right"/>
    </xf>
    <xf numFmtId="38" fontId="17" fillId="0" borderId="14" xfId="2" applyFont="1" applyFill="1" applyBorder="1" applyAlignment="1">
      <alignment horizontal="distributed"/>
    </xf>
    <xf numFmtId="38" fontId="17" fillId="0" borderId="0" xfId="2" applyFont="1" applyFill="1" applyBorder="1" applyAlignment="1">
      <alignment horizontal="distributed"/>
    </xf>
    <xf numFmtId="38" fontId="18" fillId="4" borderId="8" xfId="2" applyFont="1" applyFill="1" applyBorder="1" applyAlignment="1">
      <alignment horizontal="distributed" vertical="center"/>
    </xf>
    <xf numFmtId="38" fontId="18" fillId="4" borderId="17" xfId="2" applyFont="1" applyFill="1" applyBorder="1" applyAlignment="1">
      <alignment horizontal="distributed" vertical="center"/>
    </xf>
    <xf numFmtId="38" fontId="29" fillId="9" borderId="8" xfId="2" applyFont="1" applyFill="1" applyBorder="1" applyAlignment="1" applyProtection="1">
      <alignment horizontal="right" vertical="center"/>
      <protection locked="0"/>
    </xf>
    <xf numFmtId="38" fontId="29" fillId="9" borderId="17" xfId="2" applyFont="1" applyFill="1" applyBorder="1" applyAlignment="1" applyProtection="1">
      <alignment horizontal="right" vertical="center"/>
      <protection locked="0"/>
    </xf>
    <xf numFmtId="38" fontId="17" fillId="4" borderId="19" xfId="2" applyFont="1" applyFill="1" applyBorder="1" applyAlignment="1">
      <alignment horizontal="center" vertical="distributed" textRotation="255" justifyLastLine="1"/>
    </xf>
    <xf numFmtId="38" fontId="17" fillId="4" borderId="54" xfId="2" applyFont="1" applyFill="1" applyBorder="1" applyAlignment="1">
      <alignment horizontal="center" vertical="distributed" textRotation="255" justifyLastLine="1"/>
    </xf>
    <xf numFmtId="38" fontId="17" fillId="4" borderId="52" xfId="2" applyFont="1" applyFill="1" applyBorder="1" applyAlignment="1">
      <alignment horizontal="center" vertical="distributed" textRotation="255" justifyLastLine="1"/>
    </xf>
    <xf numFmtId="38" fontId="17" fillId="4" borderId="10" xfId="2" applyFont="1" applyFill="1" applyBorder="1" applyAlignment="1">
      <alignment horizontal="distributed" vertical="center" justifyLastLine="1"/>
    </xf>
    <xf numFmtId="38" fontId="17" fillId="4" borderId="11" xfId="2" applyFont="1" applyFill="1" applyBorder="1" applyAlignment="1">
      <alignment horizontal="distributed" vertical="center" justifyLastLine="1"/>
    </xf>
    <xf numFmtId="38" fontId="17" fillId="4" borderId="12" xfId="2" applyFont="1" applyFill="1" applyBorder="1" applyAlignment="1">
      <alignment horizontal="distributed" vertical="center" justifyLastLine="1"/>
    </xf>
    <xf numFmtId="38" fontId="17" fillId="4" borderId="16" xfId="2" applyFont="1" applyFill="1" applyBorder="1" applyAlignment="1">
      <alignment horizontal="distributed" vertical="center" justifyLastLine="1"/>
    </xf>
    <xf numFmtId="38" fontId="17" fillId="4" borderId="0" xfId="2" applyFont="1" applyFill="1" applyBorder="1" applyAlignment="1">
      <alignment horizontal="distributed" vertical="center" justifyLastLine="1"/>
    </xf>
    <xf numFmtId="38" fontId="17" fillId="4" borderId="53" xfId="2" applyFont="1" applyFill="1" applyBorder="1" applyAlignment="1">
      <alignment horizontal="distributed" vertical="center" justifyLastLine="1"/>
    </xf>
    <xf numFmtId="179" fontId="17" fillId="4" borderId="16" xfId="2" applyNumberFormat="1" applyFont="1" applyFill="1" applyBorder="1" applyAlignment="1"/>
    <xf numFmtId="179" fontId="17" fillId="4" borderId="0" xfId="0" applyNumberFormat="1" applyFont="1" applyFill="1" applyAlignment="1"/>
    <xf numFmtId="179" fontId="17" fillId="4" borderId="53" xfId="0" applyNumberFormat="1" applyFont="1" applyFill="1" applyBorder="1" applyAlignment="1"/>
    <xf numFmtId="177" fontId="17" fillId="4" borderId="16" xfId="2" applyNumberFormat="1" applyFont="1" applyFill="1" applyBorder="1" applyAlignment="1" applyProtection="1">
      <alignment horizontal="right"/>
      <protection locked="0"/>
    </xf>
    <xf numFmtId="177" fontId="17" fillId="4" borderId="0" xfId="2" applyNumberFormat="1" applyFont="1" applyFill="1" applyBorder="1" applyAlignment="1" applyProtection="1">
      <alignment horizontal="right"/>
      <protection locked="0"/>
    </xf>
    <xf numFmtId="177" fontId="17" fillId="4" borderId="53" xfId="2" applyNumberFormat="1" applyFont="1" applyFill="1" applyBorder="1" applyAlignment="1" applyProtection="1">
      <alignment horizontal="right"/>
      <protection locked="0"/>
    </xf>
    <xf numFmtId="178" fontId="17" fillId="4" borderId="16" xfId="2" applyNumberFormat="1" applyFont="1" applyFill="1" applyBorder="1" applyAlignment="1"/>
    <xf numFmtId="178" fontId="17" fillId="4" borderId="0" xfId="0" applyNumberFormat="1" applyFont="1" applyFill="1" applyAlignment="1"/>
    <xf numFmtId="178" fontId="17" fillId="4" borderId="53" xfId="0" applyNumberFormat="1" applyFont="1" applyFill="1" applyBorder="1" applyAlignment="1"/>
    <xf numFmtId="176" fontId="17" fillId="4" borderId="16" xfId="2" applyNumberFormat="1" applyFont="1" applyFill="1" applyBorder="1" applyAlignment="1">
      <alignment horizontal="right" vertical="center"/>
    </xf>
    <xf numFmtId="176" fontId="17" fillId="4" borderId="0" xfId="2" applyNumberFormat="1" applyFont="1" applyFill="1" applyBorder="1" applyAlignment="1">
      <alignment horizontal="right" vertical="center"/>
    </xf>
    <xf numFmtId="176" fontId="17" fillId="4" borderId="53" xfId="2" applyNumberFormat="1" applyFont="1" applyFill="1" applyBorder="1" applyAlignment="1">
      <alignment horizontal="right" vertical="center"/>
    </xf>
    <xf numFmtId="38" fontId="17" fillId="4" borderId="13" xfId="2" applyFont="1" applyFill="1" applyBorder="1" applyAlignment="1">
      <alignment horizontal="distributed" vertical="center" wrapText="1"/>
    </xf>
    <xf numFmtId="38" fontId="17" fillId="4" borderId="14" xfId="2" applyFont="1" applyFill="1" applyBorder="1" applyAlignment="1">
      <alignment horizontal="distributed" vertical="center" wrapText="1"/>
    </xf>
    <xf numFmtId="38" fontId="17" fillId="4" borderId="15" xfId="2" applyFont="1" applyFill="1" applyBorder="1" applyAlignment="1">
      <alignment horizontal="distributed" vertical="center" wrapText="1"/>
    </xf>
    <xf numFmtId="38" fontId="17" fillId="4" borderId="41" xfId="2" applyFont="1" applyFill="1" applyBorder="1" applyAlignment="1">
      <alignment horizontal="right"/>
    </xf>
    <xf numFmtId="38" fontId="17" fillId="4" borderId="42" xfId="2" applyFont="1" applyFill="1" applyBorder="1" applyAlignment="1">
      <alignment horizontal="right"/>
    </xf>
    <xf numFmtId="38" fontId="17" fillId="4" borderId="41" xfId="2" applyFont="1" applyFill="1" applyBorder="1" applyAlignment="1">
      <alignment horizontal="distributed" vertical="center"/>
    </xf>
    <xf numFmtId="38" fontId="17" fillId="4" borderId="42" xfId="2" applyFont="1" applyFill="1" applyBorder="1" applyAlignment="1">
      <alignment horizontal="distributed" vertical="center"/>
    </xf>
    <xf numFmtId="38" fontId="17" fillId="4" borderId="43" xfId="2" applyFont="1" applyFill="1" applyBorder="1" applyAlignment="1">
      <alignment horizontal="distributed" vertical="center"/>
    </xf>
    <xf numFmtId="38" fontId="17" fillId="4" borderId="63" xfId="2" applyFont="1" applyFill="1" applyBorder="1" applyAlignment="1">
      <alignment horizontal="right"/>
    </xf>
    <xf numFmtId="38" fontId="17" fillId="4" borderId="64" xfId="2" applyFont="1" applyFill="1" applyBorder="1" applyAlignment="1">
      <alignment horizontal="right"/>
    </xf>
    <xf numFmtId="38" fontId="17" fillId="4" borderId="135" xfId="2" applyFont="1" applyFill="1" applyBorder="1" applyAlignment="1">
      <alignment horizontal="distributed" vertical="center"/>
    </xf>
    <xf numFmtId="38" fontId="17" fillId="4" borderId="62" xfId="2" applyFont="1" applyFill="1" applyBorder="1" applyAlignment="1">
      <alignment horizontal="distributed" vertical="center"/>
    </xf>
    <xf numFmtId="38" fontId="30" fillId="9" borderId="16" xfId="2" applyFont="1" applyFill="1" applyBorder="1" applyAlignment="1" applyProtection="1">
      <alignment horizontal="right" vertical="center"/>
      <protection locked="0"/>
    </xf>
    <xf numFmtId="38" fontId="30" fillId="9" borderId="0" xfId="2" applyFont="1" applyFill="1" applyBorder="1" applyAlignment="1" applyProtection="1">
      <alignment horizontal="right" vertical="center"/>
      <protection locked="0"/>
    </xf>
    <xf numFmtId="38" fontId="25" fillId="4" borderId="61" xfId="2" applyFont="1" applyFill="1" applyBorder="1" applyAlignment="1">
      <alignment horizontal="center" vertical="top" textRotation="255" wrapText="1" shrinkToFit="1"/>
    </xf>
    <xf numFmtId="38" fontId="25" fillId="4" borderId="54" xfId="2" applyFont="1" applyFill="1" applyBorder="1" applyAlignment="1">
      <alignment horizontal="center" vertical="top" textRotation="255" shrinkToFit="1"/>
    </xf>
    <xf numFmtId="38" fontId="25" fillId="4" borderId="52" xfId="2" applyFont="1" applyFill="1" applyBorder="1" applyAlignment="1">
      <alignment horizontal="center" vertical="top" textRotation="255" shrinkToFit="1"/>
    </xf>
    <xf numFmtId="38" fontId="17" fillId="4" borderId="58" xfId="2" applyFont="1" applyFill="1" applyBorder="1" applyAlignment="1">
      <alignment horizontal="distributed" vertical="center"/>
    </xf>
    <xf numFmtId="38" fontId="17" fillId="4" borderId="59" xfId="2" applyFont="1" applyFill="1" applyBorder="1" applyAlignment="1">
      <alignment horizontal="distributed" vertical="center"/>
    </xf>
    <xf numFmtId="38" fontId="29" fillId="9" borderId="13" xfId="2" applyFont="1" applyFill="1" applyBorder="1" applyAlignment="1" applyProtection="1">
      <alignment horizontal="right" vertical="center"/>
      <protection locked="0"/>
    </xf>
    <xf numFmtId="38" fontId="29" fillId="9" borderId="14" xfId="2" applyFont="1" applyFill="1" applyBorder="1" applyAlignment="1" applyProtection="1">
      <alignment horizontal="right" vertical="center"/>
      <protection locked="0"/>
    </xf>
    <xf numFmtId="38" fontId="17" fillId="4" borderId="13" xfId="2" applyFont="1" applyFill="1" applyBorder="1" applyAlignment="1">
      <alignment horizontal="right"/>
    </xf>
    <xf numFmtId="38" fontId="17" fillId="4" borderId="14" xfId="2" applyFont="1" applyFill="1" applyBorder="1" applyAlignment="1">
      <alignment horizontal="right"/>
    </xf>
    <xf numFmtId="38" fontId="17" fillId="4" borderId="7" xfId="2" applyFont="1" applyFill="1" applyBorder="1" applyAlignment="1">
      <alignment horizontal="distributed" vertical="center"/>
    </xf>
    <xf numFmtId="38" fontId="30" fillId="9" borderId="8" xfId="2" applyFont="1" applyFill="1" applyBorder="1" applyAlignment="1" applyProtection="1">
      <alignment horizontal="right" vertical="center"/>
      <protection locked="0"/>
    </xf>
    <xf numFmtId="38" fontId="30" fillId="9" borderId="17" xfId="2" applyFont="1" applyFill="1" applyBorder="1" applyAlignment="1" applyProtection="1">
      <alignment horizontal="right" vertical="center"/>
      <protection locked="0"/>
    </xf>
    <xf numFmtId="38" fontId="17" fillId="4" borderId="9" xfId="2" applyFont="1" applyFill="1" applyBorder="1" applyAlignment="1">
      <alignment horizontal="distributed" vertical="center"/>
    </xf>
    <xf numFmtId="38" fontId="17" fillId="4" borderId="8" xfId="2" applyFont="1" applyFill="1" applyBorder="1" applyAlignment="1">
      <alignment horizontal="center" vertical="top" textRotation="255" wrapText="1"/>
    </xf>
    <xf numFmtId="38" fontId="17" fillId="4" borderId="8" xfId="2" applyFont="1" applyFill="1" applyBorder="1" applyAlignment="1">
      <alignment horizontal="center" vertical="top" textRotation="255"/>
    </xf>
    <xf numFmtId="38" fontId="17" fillId="4" borderId="63" xfId="2" applyFont="1" applyFill="1" applyBorder="1" applyAlignment="1">
      <alignment horizontal="center" vertical="top" textRotation="255"/>
    </xf>
    <xf numFmtId="38" fontId="17" fillId="4" borderId="10" xfId="2" applyFont="1" applyFill="1" applyBorder="1" applyAlignment="1">
      <alignment horizontal="right"/>
    </xf>
    <xf numFmtId="38" fontId="17" fillId="4" borderId="11" xfId="2" applyFont="1" applyFill="1" applyBorder="1" applyAlignment="1">
      <alignment horizontal="right"/>
    </xf>
    <xf numFmtId="38" fontId="17" fillId="4" borderId="19" xfId="2" applyFont="1" applyFill="1" applyBorder="1" applyAlignment="1">
      <alignment vertical="top" textRotation="255"/>
    </xf>
    <xf numFmtId="0" fontId="17" fillId="4" borderId="54" xfId="0" applyFont="1" applyFill="1" applyBorder="1" applyAlignment="1">
      <alignment vertical="top" textRotation="255"/>
    </xf>
    <xf numFmtId="0" fontId="17" fillId="4" borderId="52" xfId="0" applyFont="1" applyFill="1" applyBorder="1" applyAlignment="1">
      <alignment vertical="top" textRotation="255"/>
    </xf>
    <xf numFmtId="38" fontId="17" fillId="4" borderId="74" xfId="2" applyFont="1" applyFill="1" applyBorder="1" applyAlignment="1">
      <alignment vertical="top" textRotation="255"/>
    </xf>
    <xf numFmtId="0" fontId="17" fillId="4" borderId="74" xfId="0" applyFont="1" applyFill="1" applyBorder="1" applyAlignment="1">
      <alignment vertical="top" textRotation="255"/>
    </xf>
    <xf numFmtId="0" fontId="17" fillId="4" borderId="7" xfId="0" applyFont="1" applyFill="1" applyBorder="1" applyAlignment="1">
      <alignment horizontal="distributed" vertical="center"/>
    </xf>
    <xf numFmtId="0" fontId="17" fillId="4" borderId="8" xfId="0" applyFont="1" applyFill="1" applyBorder="1" applyAlignment="1">
      <alignment horizontal="distributed" vertical="center"/>
    </xf>
    <xf numFmtId="0" fontId="17" fillId="4" borderId="17" xfId="0" applyFont="1" applyFill="1" applyBorder="1" applyAlignment="1">
      <alignment horizontal="distributed" vertical="center"/>
    </xf>
    <xf numFmtId="0" fontId="17" fillId="4" borderId="9" xfId="0" applyFont="1" applyFill="1" applyBorder="1" applyAlignment="1">
      <alignment horizontal="distributed" vertical="center"/>
    </xf>
    <xf numFmtId="38" fontId="17" fillId="4" borderId="7" xfId="2" applyFont="1" applyFill="1" applyBorder="1" applyAlignment="1">
      <alignment horizontal="distributed" justifyLastLine="1"/>
    </xf>
    <xf numFmtId="0" fontId="17" fillId="4" borderId="7" xfId="0" applyFont="1" applyFill="1" applyBorder="1" applyAlignment="1">
      <alignment horizontal="distributed" justifyLastLine="1"/>
    </xf>
    <xf numFmtId="0" fontId="17" fillId="4" borderId="8" xfId="0" applyFont="1" applyFill="1" applyBorder="1" applyAlignment="1">
      <alignment horizontal="distributed" justifyLastLine="1"/>
    </xf>
    <xf numFmtId="38" fontId="17" fillId="4" borderId="13" xfId="2" applyFont="1" applyFill="1" applyBorder="1" applyAlignment="1">
      <alignment horizontal="distributed" justifyLastLine="1"/>
    </xf>
    <xf numFmtId="0" fontId="17" fillId="4" borderId="14" xfId="0" applyFont="1" applyFill="1" applyBorder="1" applyAlignment="1">
      <alignment horizontal="distributed" justifyLastLine="1"/>
    </xf>
    <xf numFmtId="0" fontId="17" fillId="4" borderId="15" xfId="0" applyFont="1" applyFill="1" applyBorder="1" applyAlignment="1">
      <alignment horizontal="distributed" justifyLastLine="1"/>
    </xf>
    <xf numFmtId="38" fontId="17" fillId="4" borderId="8" xfId="2" applyFont="1" applyFill="1" applyBorder="1" applyAlignment="1">
      <alignment horizontal="distributed" justifyLastLine="1"/>
    </xf>
    <xf numFmtId="0" fontId="17" fillId="4" borderId="17" xfId="0" applyFont="1" applyFill="1" applyBorder="1" applyAlignment="1">
      <alignment horizontal="distributed" justifyLastLine="1"/>
    </xf>
    <xf numFmtId="0" fontId="17" fillId="4" borderId="9" xfId="0" applyFont="1" applyFill="1" applyBorder="1" applyAlignment="1">
      <alignment horizontal="distributed" justifyLastLine="1"/>
    </xf>
    <xf numFmtId="38" fontId="17" fillId="4" borderId="67" xfId="2" applyFont="1" applyFill="1" applyBorder="1" applyAlignment="1">
      <alignment horizontal="right"/>
    </xf>
    <xf numFmtId="38" fontId="17" fillId="4" borderId="68" xfId="2" applyFont="1" applyFill="1" applyBorder="1" applyAlignment="1">
      <alignment horizontal="right"/>
    </xf>
    <xf numFmtId="38" fontId="17" fillId="4" borderId="84" xfId="2" applyFont="1" applyFill="1" applyBorder="1" applyAlignment="1">
      <alignment horizontal="distributed" justifyLastLine="1"/>
    </xf>
    <xf numFmtId="38" fontId="17" fillId="4" borderId="85" xfId="2" applyFont="1" applyFill="1" applyBorder="1" applyAlignment="1">
      <alignment horizontal="distributed" justifyLastLine="1"/>
    </xf>
    <xf numFmtId="38" fontId="17" fillId="4" borderId="87" xfId="2" applyFont="1" applyFill="1" applyBorder="1" applyAlignment="1">
      <alignment horizontal="distributed" justifyLastLine="1"/>
    </xf>
    <xf numFmtId="38" fontId="17" fillId="4" borderId="86" xfId="2" applyFont="1" applyFill="1" applyBorder="1" applyAlignment="1">
      <alignment horizontal="distributed" justifyLastLine="1"/>
    </xf>
    <xf numFmtId="38" fontId="30" fillId="9" borderId="58" xfId="2" applyFont="1" applyFill="1" applyBorder="1" applyAlignment="1" applyProtection="1">
      <alignment horizontal="right" vertical="center"/>
      <protection locked="0"/>
    </xf>
    <xf numFmtId="38" fontId="30" fillId="9" borderId="59" xfId="2" applyFont="1" applyFill="1" applyBorder="1" applyAlignment="1" applyProtection="1">
      <alignment horizontal="right" vertical="center"/>
      <protection locked="0"/>
    </xf>
    <xf numFmtId="38" fontId="17" fillId="4" borderId="66" xfId="2" applyFont="1" applyFill="1" applyBorder="1" applyAlignment="1">
      <alignment horizontal="distributed" justifyLastLine="1"/>
    </xf>
    <xf numFmtId="0" fontId="17" fillId="4" borderId="66" xfId="0" applyFont="1" applyFill="1" applyBorder="1" applyAlignment="1">
      <alignment horizontal="distributed" justifyLastLine="1"/>
    </xf>
    <xf numFmtId="0" fontId="17" fillId="4" borderId="58" xfId="0" applyFont="1" applyFill="1" applyBorder="1" applyAlignment="1">
      <alignment horizontal="distributed" justifyLastLine="1"/>
    </xf>
    <xf numFmtId="38" fontId="17" fillId="4" borderId="132" xfId="2" applyFont="1" applyFill="1" applyBorder="1" applyAlignment="1">
      <alignment horizontal="distributed"/>
    </xf>
    <xf numFmtId="38" fontId="17" fillId="4" borderId="85" xfId="2" applyFont="1" applyFill="1" applyBorder="1" applyAlignment="1">
      <alignment horizontal="distributed"/>
    </xf>
    <xf numFmtId="38" fontId="17" fillId="4" borderId="86" xfId="2" applyFont="1" applyFill="1" applyBorder="1" applyAlignment="1">
      <alignment horizontal="distributed"/>
    </xf>
    <xf numFmtId="38" fontId="17" fillId="4" borderId="76" xfId="2" applyFont="1" applyFill="1" applyBorder="1" applyAlignment="1">
      <alignment horizontal="distributed" vertical="center" justifyLastLine="1"/>
    </xf>
    <xf numFmtId="0" fontId="17" fillId="4" borderId="64" xfId="0" applyFont="1" applyFill="1" applyBorder="1" applyAlignment="1">
      <alignment horizontal="distributed" vertical="center" justifyLastLine="1"/>
    </xf>
    <xf numFmtId="0" fontId="17" fillId="4" borderId="65" xfId="0" applyFont="1" applyFill="1" applyBorder="1" applyAlignment="1">
      <alignment horizontal="distributed" vertical="center" justifyLastLine="1"/>
    </xf>
    <xf numFmtId="38" fontId="17" fillId="4" borderId="16" xfId="2" applyFont="1" applyFill="1" applyBorder="1" applyAlignment="1">
      <alignment horizontal="right"/>
    </xf>
    <xf numFmtId="38" fontId="17" fillId="4" borderId="0" xfId="2" applyFont="1" applyFill="1" applyBorder="1" applyAlignment="1">
      <alignment horizontal="right"/>
    </xf>
    <xf numFmtId="38" fontId="17" fillId="4" borderId="66" xfId="2" applyFont="1" applyFill="1" applyBorder="1" applyAlignment="1">
      <alignment horizontal="center" shrinkToFit="1"/>
    </xf>
    <xf numFmtId="38" fontId="17" fillId="4" borderId="80" xfId="2" applyFont="1" applyFill="1" applyBorder="1" applyAlignment="1">
      <alignment horizontal="center" shrinkToFit="1"/>
    </xf>
    <xf numFmtId="38" fontId="17" fillId="4" borderId="63" xfId="2" applyFont="1" applyFill="1" applyBorder="1" applyAlignment="1">
      <alignment horizontal="distributed" justifyLastLine="1"/>
    </xf>
    <xf numFmtId="0" fontId="17" fillId="4" borderId="64" xfId="0" applyFont="1" applyFill="1" applyBorder="1" applyAlignment="1">
      <alignment horizontal="distributed" justifyLastLine="1"/>
    </xf>
    <xf numFmtId="0" fontId="17" fillId="4" borderId="65" xfId="0" applyFont="1" applyFill="1" applyBorder="1" applyAlignment="1">
      <alignment horizontal="distributed" justifyLastLine="1"/>
    </xf>
    <xf numFmtId="38" fontId="17" fillId="4" borderId="62" xfId="2" applyFont="1" applyFill="1" applyBorder="1" applyAlignment="1">
      <alignment horizontal="distributed" justifyLastLine="1"/>
    </xf>
    <xf numFmtId="38" fontId="17" fillId="4" borderId="92" xfId="2" applyFont="1" applyFill="1" applyBorder="1" applyAlignment="1">
      <alignment horizontal="distributed" justifyLastLine="1"/>
    </xf>
    <xf numFmtId="38" fontId="17" fillId="4" borderId="58" xfId="2" applyFont="1" applyFill="1" applyBorder="1" applyAlignment="1">
      <alignment horizontal="distributed" justifyLastLine="1"/>
    </xf>
    <xf numFmtId="0" fontId="17" fillId="4" borderId="59" xfId="0" applyFont="1" applyFill="1" applyBorder="1" applyAlignment="1">
      <alignment horizontal="distributed" justifyLastLine="1"/>
    </xf>
    <xf numFmtId="0" fontId="17" fillId="4" borderId="60" xfId="0" applyFont="1" applyFill="1" applyBorder="1" applyAlignment="1">
      <alignment horizontal="distributed" justifyLastLine="1"/>
    </xf>
    <xf numFmtId="41" fontId="17" fillId="4" borderId="10" xfId="2" applyNumberFormat="1" applyFont="1" applyFill="1" applyBorder="1" applyAlignment="1">
      <alignment horizontal="center" vertical="center"/>
    </xf>
    <xf numFmtId="41" fontId="17" fillId="4" borderId="11" xfId="2" applyNumberFormat="1" applyFont="1" applyFill="1" applyBorder="1" applyAlignment="1">
      <alignment horizontal="center" vertical="center"/>
    </xf>
    <xf numFmtId="41" fontId="17" fillId="4" borderId="12" xfId="2" applyNumberFormat="1" applyFont="1" applyFill="1" applyBorder="1" applyAlignment="1">
      <alignment horizontal="center" vertical="center"/>
    </xf>
    <xf numFmtId="38" fontId="17" fillId="4" borderId="135" xfId="2" applyFont="1" applyFill="1" applyBorder="1" applyAlignment="1">
      <alignment horizontal="distributed" vertical="center" justifyLastLine="1"/>
    </xf>
    <xf numFmtId="0" fontId="17" fillId="4" borderId="62" xfId="0" applyFont="1" applyFill="1" applyBorder="1" applyAlignment="1">
      <alignment horizontal="distributed" vertical="center" justifyLastLine="1"/>
    </xf>
    <xf numFmtId="0" fontId="17" fillId="4" borderId="63" xfId="0" applyFont="1" applyFill="1" applyBorder="1" applyAlignment="1">
      <alignment horizontal="distributed" vertical="center" justifyLastLine="1"/>
    </xf>
    <xf numFmtId="41" fontId="17" fillId="4" borderId="8" xfId="2" applyNumberFormat="1" applyFont="1" applyFill="1" applyBorder="1" applyAlignment="1">
      <alignment horizontal="center" vertical="center"/>
    </xf>
    <xf numFmtId="41" fontId="17" fillId="4" borderId="17" xfId="2" applyNumberFormat="1" applyFont="1" applyFill="1" applyBorder="1" applyAlignment="1">
      <alignment horizontal="center" vertical="center"/>
    </xf>
    <xf numFmtId="41" fontId="17" fillId="4" borderId="9" xfId="2" applyNumberFormat="1" applyFont="1" applyFill="1" applyBorder="1" applyAlignment="1">
      <alignment horizontal="center" vertical="center"/>
    </xf>
    <xf numFmtId="38" fontId="49" fillId="8" borderId="8" xfId="2" applyFont="1" applyFill="1" applyBorder="1" applyAlignment="1" applyProtection="1">
      <alignment horizontal="right" vertical="center"/>
      <protection locked="0"/>
    </xf>
    <xf numFmtId="38" fontId="49" fillId="8" borderId="17" xfId="2" applyFont="1" applyFill="1" applyBorder="1" applyAlignment="1" applyProtection="1">
      <alignment horizontal="right" vertical="center"/>
      <protection locked="0"/>
    </xf>
    <xf numFmtId="38" fontId="17" fillId="4" borderId="66" xfId="2" applyFont="1" applyFill="1" applyBorder="1" applyAlignment="1">
      <alignment horizontal="distributed"/>
    </xf>
    <xf numFmtId="0" fontId="17" fillId="4" borderId="66" xfId="0" applyFont="1" applyFill="1" applyBorder="1" applyAlignment="1">
      <alignment horizontal="distributed"/>
    </xf>
    <xf numFmtId="0" fontId="17" fillId="4" borderId="58" xfId="0" applyFont="1" applyFill="1" applyBorder="1" applyAlignment="1">
      <alignment horizontal="distributed"/>
    </xf>
    <xf numFmtId="38" fontId="49" fillId="8" borderId="58" xfId="2" applyFont="1" applyFill="1" applyBorder="1" applyAlignment="1" applyProtection="1">
      <alignment horizontal="right" vertical="center"/>
      <protection locked="0"/>
    </xf>
    <xf numFmtId="38" fontId="49" fillId="8" borderId="59" xfId="2" applyFont="1" applyFill="1" applyBorder="1" applyAlignment="1" applyProtection="1">
      <alignment horizontal="right" vertical="center"/>
      <protection locked="0"/>
    </xf>
    <xf numFmtId="38" fontId="17" fillId="4" borderId="8" xfId="2" applyFont="1" applyFill="1" applyBorder="1" applyAlignment="1">
      <alignment horizontal="distributed"/>
    </xf>
    <xf numFmtId="0" fontId="17" fillId="4" borderId="17" xfId="0" applyFont="1" applyFill="1" applyBorder="1" applyAlignment="1">
      <alignment horizontal="distributed"/>
    </xf>
    <xf numFmtId="0" fontId="17" fillId="4" borderId="9" xfId="0" applyFont="1" applyFill="1" applyBorder="1" applyAlignment="1">
      <alignment horizontal="distributed"/>
    </xf>
    <xf numFmtId="0" fontId="29" fillId="9" borderId="58" xfId="0" applyFont="1" applyFill="1" applyBorder="1" applyAlignment="1" applyProtection="1">
      <alignment horizontal="center" vertical="center"/>
      <protection locked="0"/>
    </xf>
    <xf numFmtId="0" fontId="29" fillId="9" borderId="59" xfId="0" applyFont="1" applyFill="1" applyBorder="1" applyAlignment="1" applyProtection="1">
      <alignment horizontal="center" vertical="center"/>
      <protection locked="0"/>
    </xf>
    <xf numFmtId="38" fontId="17" fillId="4" borderId="58" xfId="2" applyFont="1" applyFill="1" applyBorder="1" applyAlignment="1">
      <alignment horizontal="distributed" shrinkToFit="1"/>
    </xf>
    <xf numFmtId="38" fontId="17" fillId="4" borderId="59" xfId="2" applyFont="1" applyFill="1" applyBorder="1" applyAlignment="1">
      <alignment horizontal="distributed" shrinkToFit="1"/>
    </xf>
    <xf numFmtId="38" fontId="17" fillId="4" borderId="60" xfId="2" applyFont="1" applyFill="1" applyBorder="1" applyAlignment="1">
      <alignment horizontal="distributed" shrinkToFit="1"/>
    </xf>
    <xf numFmtId="38" fontId="17" fillId="4" borderId="93" xfId="2" applyFont="1" applyFill="1" applyBorder="1" applyAlignment="1">
      <alignment horizontal="distributed"/>
    </xf>
    <xf numFmtId="38" fontId="17" fillId="4" borderId="63" xfId="2" applyFont="1" applyFill="1" applyBorder="1" applyAlignment="1">
      <alignment horizontal="distributed"/>
    </xf>
    <xf numFmtId="38" fontId="17" fillId="4" borderId="64" xfId="2" applyFont="1" applyFill="1" applyBorder="1" applyAlignment="1">
      <alignment horizontal="distributed"/>
    </xf>
    <xf numFmtId="38" fontId="17" fillId="4" borderId="72" xfId="2" applyFont="1" applyFill="1" applyBorder="1" applyAlignment="1">
      <alignment horizontal="distributed"/>
    </xf>
    <xf numFmtId="41" fontId="17" fillId="4" borderId="58" xfId="2" applyNumberFormat="1" applyFont="1" applyFill="1" applyBorder="1" applyAlignment="1">
      <alignment horizontal="center" vertical="center"/>
    </xf>
    <xf numFmtId="41" fontId="17" fillId="4" borderId="59" xfId="2" applyNumberFormat="1" applyFont="1" applyFill="1" applyBorder="1" applyAlignment="1">
      <alignment horizontal="center" vertical="center"/>
    </xf>
    <xf numFmtId="41" fontId="17" fillId="4" borderId="60" xfId="2" applyNumberFormat="1" applyFont="1" applyFill="1" applyBorder="1" applyAlignment="1">
      <alignment horizontal="center" vertical="center"/>
    </xf>
    <xf numFmtId="38" fontId="17" fillId="4" borderId="58" xfId="2" applyFont="1" applyFill="1" applyBorder="1" applyAlignment="1">
      <alignment horizontal="right"/>
    </xf>
    <xf numFmtId="38" fontId="17" fillId="4" borderId="59" xfId="2" applyFont="1" applyFill="1" applyBorder="1" applyAlignment="1">
      <alignment horizontal="right"/>
    </xf>
    <xf numFmtId="38" fontId="17" fillId="0" borderId="66" xfId="2" applyFont="1" applyFill="1" applyBorder="1" applyAlignment="1">
      <alignment horizontal="distributed" justifyLastLine="1"/>
    </xf>
    <xf numFmtId="0" fontId="17" fillId="0" borderId="66" xfId="0" applyFont="1" applyFill="1" applyBorder="1" applyAlignment="1">
      <alignment horizontal="distributed" justifyLastLine="1"/>
    </xf>
    <xf numFmtId="0" fontId="17" fillId="0" borderId="58" xfId="0" applyFont="1" applyFill="1" applyBorder="1" applyAlignment="1">
      <alignment horizontal="distributed" justifyLastLine="1"/>
    </xf>
    <xf numFmtId="0" fontId="49" fillId="8" borderId="58" xfId="0" applyFont="1" applyFill="1" applyBorder="1" applyAlignment="1" applyProtection="1">
      <alignment vertical="center"/>
      <protection locked="0"/>
    </xf>
    <xf numFmtId="0" fontId="49" fillId="8" borderId="59" xfId="0" applyFont="1" applyFill="1" applyBorder="1" applyAlignment="1" applyProtection="1">
      <alignment vertical="center"/>
      <protection locked="0"/>
    </xf>
    <xf numFmtId="38" fontId="17" fillId="4" borderId="101" xfId="2" applyFont="1" applyFill="1" applyBorder="1" applyAlignment="1">
      <alignment horizontal="distributed"/>
    </xf>
    <xf numFmtId="38" fontId="17" fillId="4" borderId="142" xfId="2" applyFont="1" applyFill="1" applyBorder="1" applyAlignment="1">
      <alignment horizontal="distributed"/>
    </xf>
    <xf numFmtId="38" fontId="17" fillId="4" borderId="65" xfId="2" applyFont="1" applyFill="1" applyBorder="1" applyAlignment="1">
      <alignment horizontal="distributed"/>
    </xf>
    <xf numFmtId="38" fontId="17" fillId="4" borderId="102" xfId="2" applyFont="1" applyFill="1" applyBorder="1" applyAlignment="1">
      <alignment horizontal="distributed"/>
    </xf>
    <xf numFmtId="38" fontId="17" fillId="4" borderId="59" xfId="2" applyFont="1" applyFill="1" applyBorder="1" applyAlignment="1">
      <alignment horizontal="distributed"/>
    </xf>
    <xf numFmtId="38" fontId="17" fillId="4" borderId="60" xfId="2" applyFont="1" applyFill="1" applyBorder="1" applyAlignment="1">
      <alignment horizontal="distributed"/>
    </xf>
    <xf numFmtId="38" fontId="17" fillId="4" borderId="67" xfId="2" applyFont="1" applyFill="1" applyBorder="1" applyAlignment="1">
      <alignment horizontal="distributed"/>
    </xf>
    <xf numFmtId="38" fontId="17" fillId="4" borderId="68" xfId="2" applyFont="1" applyFill="1" applyBorder="1" applyAlignment="1">
      <alignment horizontal="distributed"/>
    </xf>
    <xf numFmtId="38" fontId="17" fillId="4" borderId="94" xfId="2" applyFont="1" applyFill="1" applyBorder="1" applyAlignment="1">
      <alignment horizontal="distributed"/>
    </xf>
    <xf numFmtId="38" fontId="17" fillId="4" borderId="58" xfId="2" applyFont="1" applyFill="1" applyBorder="1" applyAlignment="1">
      <alignment horizontal="distributed"/>
    </xf>
    <xf numFmtId="38" fontId="17" fillId="4" borderId="69" xfId="2" applyFont="1" applyFill="1" applyBorder="1" applyAlignment="1">
      <alignment horizontal="distributed"/>
    </xf>
    <xf numFmtId="38" fontId="17" fillId="0" borderId="8" xfId="2" applyFont="1" applyFill="1" applyBorder="1" applyAlignment="1">
      <alignment horizontal="distributed" vertical="center"/>
    </xf>
    <xf numFmtId="38" fontId="17" fillId="0" borderId="17" xfId="2" applyFont="1" applyFill="1" applyBorder="1" applyAlignment="1">
      <alignment horizontal="distributed" vertical="center"/>
    </xf>
    <xf numFmtId="38" fontId="17" fillId="0" borderId="0" xfId="2" applyFont="1" applyFill="1" applyBorder="1" applyAlignment="1">
      <alignment horizontal="distributed" vertical="center"/>
    </xf>
    <xf numFmtId="38" fontId="17" fillId="0" borderId="0" xfId="2" applyFont="1" applyFill="1" applyBorder="1" applyAlignment="1"/>
    <xf numFmtId="38" fontId="16" fillId="3" borderId="0" xfId="2" applyFont="1" applyFill="1" applyAlignment="1">
      <alignment horizontal="distributed" justifyLastLine="1"/>
    </xf>
    <xf numFmtId="0" fontId="16" fillId="3" borderId="0" xfId="0" applyFont="1" applyFill="1" applyAlignment="1">
      <alignment horizontal="distributed" justifyLastLine="1"/>
    </xf>
    <xf numFmtId="38" fontId="16" fillId="3" borderId="0" xfId="2" applyFont="1" applyFill="1" applyAlignment="1">
      <alignment horizontal="distributed"/>
    </xf>
    <xf numFmtId="38" fontId="16" fillId="3" borderId="14" xfId="2" applyFont="1" applyFill="1" applyBorder="1" applyAlignment="1">
      <alignment horizontal="distributed"/>
    </xf>
    <xf numFmtId="38" fontId="17" fillId="0" borderId="63" xfId="2" applyFont="1" applyFill="1" applyBorder="1" applyAlignment="1">
      <alignment horizontal="distributed" vertical="center"/>
    </xf>
    <xf numFmtId="38" fontId="17" fillId="0" borderId="64" xfId="2" applyFont="1" applyFill="1" applyBorder="1" applyAlignment="1">
      <alignment horizontal="distributed" vertical="center"/>
    </xf>
    <xf numFmtId="38" fontId="17" fillId="0" borderId="65" xfId="2" applyFont="1" applyFill="1" applyBorder="1" applyAlignment="1">
      <alignment horizontal="distributed" vertical="center"/>
    </xf>
    <xf numFmtId="38" fontId="17" fillId="0" borderId="132" xfId="2" applyFont="1" applyFill="1" applyBorder="1" applyAlignment="1">
      <alignment horizontal="distributed" vertical="center"/>
    </xf>
    <xf numFmtId="38" fontId="17" fillId="0" borderId="85" xfId="2" applyFont="1" applyFill="1" applyBorder="1" applyAlignment="1">
      <alignment horizontal="distributed" vertical="center"/>
    </xf>
    <xf numFmtId="38" fontId="17" fillId="4" borderId="70" xfId="2" applyFont="1" applyFill="1" applyBorder="1" applyAlignment="1">
      <alignment horizontal="distributed" shrinkToFit="1"/>
    </xf>
    <xf numFmtId="38" fontId="17" fillId="0" borderId="41" xfId="2" applyFont="1" applyFill="1" applyBorder="1" applyAlignment="1">
      <alignment horizontal="distributed" justifyLastLine="1"/>
    </xf>
    <xf numFmtId="0" fontId="17" fillId="0" borderId="42" xfId="0" applyFont="1" applyFill="1" applyBorder="1" applyAlignment="1">
      <alignment horizontal="distributed" justifyLastLine="1"/>
    </xf>
    <xf numFmtId="0" fontId="17" fillId="0" borderId="43" xfId="0" applyFont="1" applyFill="1" applyBorder="1" applyAlignment="1">
      <alignment horizontal="distributed" justifyLastLine="1"/>
    </xf>
    <xf numFmtId="38" fontId="17" fillId="0" borderId="42" xfId="2" applyFont="1" applyFill="1" applyBorder="1" applyAlignment="1">
      <alignment horizontal="distributed" justifyLastLine="1"/>
    </xf>
    <xf numFmtId="38" fontId="17" fillId="0" borderId="43" xfId="2" applyFont="1" applyFill="1" applyBorder="1" applyAlignment="1">
      <alignment horizontal="distributed" justifyLastLine="1"/>
    </xf>
    <xf numFmtId="38" fontId="18" fillId="0" borderId="8" xfId="2" applyFont="1" applyFill="1" applyBorder="1" applyAlignment="1">
      <alignment horizontal="distributed" vertical="center"/>
    </xf>
    <xf numFmtId="38" fontId="18" fillId="0" borderId="17" xfId="2" applyFont="1" applyFill="1" applyBorder="1" applyAlignment="1">
      <alignment horizontal="distributed" vertical="center"/>
    </xf>
    <xf numFmtId="38" fontId="17" fillId="0" borderId="19" xfId="2" applyFont="1" applyFill="1" applyBorder="1" applyAlignment="1">
      <alignment horizontal="center" vertical="distributed" textRotation="255" justifyLastLine="1"/>
    </xf>
    <xf numFmtId="38" fontId="17" fillId="0" borderId="54" xfId="2" applyFont="1" applyFill="1" applyBorder="1" applyAlignment="1">
      <alignment horizontal="center" vertical="distributed" textRotation="255" justifyLastLine="1"/>
    </xf>
    <xf numFmtId="38" fontId="17" fillId="0" borderId="52" xfId="2" applyFont="1" applyFill="1" applyBorder="1" applyAlignment="1">
      <alignment horizontal="center" vertical="distributed" textRotation="255" justifyLastLine="1"/>
    </xf>
    <xf numFmtId="38" fontId="17" fillId="4" borderId="10" xfId="2" applyFont="1" applyFill="1" applyBorder="1" applyAlignment="1">
      <alignment horizontal="distributed" justifyLastLine="1"/>
    </xf>
    <xf numFmtId="38" fontId="17" fillId="4" borderId="11" xfId="2" applyFont="1" applyFill="1" applyBorder="1" applyAlignment="1">
      <alignment horizontal="distributed" justifyLastLine="1"/>
    </xf>
    <xf numFmtId="38" fontId="17" fillId="4" borderId="12" xfId="2" applyFont="1" applyFill="1" applyBorder="1" applyAlignment="1">
      <alignment horizontal="distributed" justifyLastLine="1"/>
    </xf>
    <xf numFmtId="176" fontId="17" fillId="4" borderId="16" xfId="2" applyNumberFormat="1" applyFont="1" applyFill="1" applyBorder="1" applyAlignment="1"/>
    <xf numFmtId="176" fontId="17" fillId="4" borderId="0" xfId="0" applyNumberFormat="1" applyFont="1" applyFill="1" applyAlignment="1"/>
    <xf numFmtId="176" fontId="17" fillId="4" borderId="53" xfId="0" applyNumberFormat="1" applyFont="1" applyFill="1" applyBorder="1" applyAlignment="1"/>
    <xf numFmtId="38" fontId="17" fillId="4" borderId="13" xfId="2" applyFont="1" applyFill="1" applyBorder="1" applyAlignment="1">
      <alignment horizontal="distributed" vertical="top" justifyLastLine="1"/>
    </xf>
    <xf numFmtId="38" fontId="17" fillId="4" borderId="14" xfId="2" applyFont="1" applyFill="1" applyBorder="1" applyAlignment="1">
      <alignment horizontal="distributed" vertical="top" justifyLastLine="1"/>
    </xf>
    <xf numFmtId="38" fontId="17" fillId="4" borderId="15" xfId="2" applyFont="1" applyFill="1" applyBorder="1" applyAlignment="1">
      <alignment horizontal="distributed" vertical="top" justifyLastLine="1"/>
    </xf>
    <xf numFmtId="38" fontId="17" fillId="0" borderId="41" xfId="2" applyFont="1" applyFill="1" applyBorder="1" applyAlignment="1">
      <alignment horizontal="distributed" vertical="center" justifyLastLine="1"/>
    </xf>
    <xf numFmtId="38" fontId="17" fillId="0" borderId="42" xfId="2" applyFont="1" applyFill="1" applyBorder="1" applyAlignment="1">
      <alignment horizontal="distributed" vertical="center" justifyLastLine="1"/>
    </xf>
    <xf numFmtId="38" fontId="17" fillId="0" borderId="43" xfId="2" applyFont="1" applyFill="1" applyBorder="1" applyAlignment="1">
      <alignment horizontal="distributed" vertical="center" justifyLastLine="1"/>
    </xf>
    <xf numFmtId="38" fontId="17" fillId="4" borderId="41" xfId="2" applyFont="1" applyFill="1" applyBorder="1" applyAlignment="1">
      <alignment horizontal="distributed" vertical="center" justifyLastLine="1"/>
    </xf>
    <xf numFmtId="38" fontId="17" fillId="4" borderId="42" xfId="2" applyFont="1" applyFill="1" applyBorder="1" applyAlignment="1">
      <alignment horizontal="distributed" vertical="center" justifyLastLine="1"/>
    </xf>
    <xf numFmtId="38" fontId="17" fillId="4" borderId="43" xfId="2" applyFont="1" applyFill="1" applyBorder="1" applyAlignment="1">
      <alignment horizontal="distributed" vertical="center" justifyLastLine="1"/>
    </xf>
    <xf numFmtId="38" fontId="17" fillId="2" borderId="68" xfId="2" applyFont="1" applyFill="1" applyBorder="1" applyAlignment="1">
      <alignment horizontal="right"/>
    </xf>
    <xf numFmtId="38" fontId="17" fillId="4" borderId="88" xfId="2" applyFont="1" applyFill="1" applyBorder="1" applyAlignment="1">
      <alignment horizontal="right"/>
    </xf>
    <xf numFmtId="38" fontId="17" fillId="0" borderId="132" xfId="2" applyFont="1" applyFill="1" applyBorder="1" applyAlignment="1">
      <alignment horizontal="distributed" vertical="center" justifyLastLine="1"/>
    </xf>
    <xf numFmtId="38" fontId="17" fillId="0" borderId="85" xfId="2" applyFont="1" applyFill="1" applyBorder="1" applyAlignment="1">
      <alignment horizontal="distributed" vertical="center" justifyLastLine="1"/>
    </xf>
    <xf numFmtId="38" fontId="17" fillId="0" borderId="86" xfId="2" applyFont="1" applyFill="1" applyBorder="1" applyAlignment="1">
      <alignment horizontal="distributed" vertical="center" justifyLastLine="1"/>
    </xf>
    <xf numFmtId="38" fontId="17" fillId="0" borderId="9" xfId="2" applyFont="1" applyFill="1" applyBorder="1" applyAlignment="1">
      <alignment horizontal="distributed" vertical="center"/>
    </xf>
    <xf numFmtId="38" fontId="17" fillId="4" borderId="8" xfId="2" applyFont="1" applyFill="1" applyBorder="1" applyAlignment="1" applyProtection="1">
      <alignment horizontal="right"/>
      <protection locked="0"/>
    </xf>
    <xf numFmtId="38" fontId="17" fillId="4" borderId="17" xfId="2" applyFont="1" applyFill="1" applyBorder="1" applyAlignment="1" applyProtection="1">
      <alignment horizontal="right"/>
      <protection locked="0"/>
    </xf>
    <xf numFmtId="38" fontId="17" fillId="4" borderId="10" xfId="2" applyFont="1" applyFill="1" applyBorder="1" applyAlignment="1" applyProtection="1">
      <alignment horizontal="right"/>
      <protection locked="0"/>
    </xf>
    <xf numFmtId="38" fontId="17" fillId="4" borderId="11" xfId="2" applyFont="1" applyFill="1" applyBorder="1" applyAlignment="1" applyProtection="1">
      <alignment horizontal="right"/>
      <protection locked="0"/>
    </xf>
    <xf numFmtId="38" fontId="25" fillId="0" borderId="61" xfId="2" applyFont="1" applyFill="1" applyBorder="1" applyAlignment="1">
      <alignment horizontal="center" vertical="top" textRotation="255" wrapText="1" shrinkToFit="1"/>
    </xf>
    <xf numFmtId="38" fontId="25" fillId="0" borderId="54" xfId="2" applyFont="1" applyFill="1" applyBorder="1" applyAlignment="1">
      <alignment horizontal="center" vertical="top" textRotation="255" shrinkToFit="1"/>
    </xf>
    <xf numFmtId="38" fontId="25" fillId="0" borderId="52" xfId="2" applyFont="1" applyFill="1" applyBorder="1" applyAlignment="1">
      <alignment horizontal="center" vertical="top" textRotation="255" shrinkToFit="1"/>
    </xf>
    <xf numFmtId="38" fontId="17" fillId="0" borderId="58" xfId="2" applyFont="1" applyFill="1" applyBorder="1" applyAlignment="1">
      <alignment horizontal="distributed" vertical="center"/>
    </xf>
    <xf numFmtId="38" fontId="17" fillId="0" borderId="59" xfId="2" applyFont="1" applyFill="1" applyBorder="1" applyAlignment="1">
      <alignment horizontal="distributed" vertical="center"/>
    </xf>
    <xf numFmtId="38" fontId="17" fillId="0" borderId="136" xfId="2" applyFont="1" applyFill="1" applyBorder="1" applyAlignment="1">
      <alignment horizontal="distributed" vertical="center" justifyLastLine="1"/>
    </xf>
    <xf numFmtId="38" fontId="17" fillId="0" borderId="88" xfId="2" applyFont="1" applyFill="1" applyBorder="1" applyAlignment="1">
      <alignment horizontal="distributed" vertical="center" justifyLastLine="1"/>
    </xf>
    <xf numFmtId="38" fontId="30" fillId="9" borderId="19" xfId="2" applyFont="1" applyFill="1" applyBorder="1" applyAlignment="1" applyProtection="1">
      <alignment horizontal="center" vertical="center"/>
      <protection locked="0"/>
    </xf>
    <xf numFmtId="38" fontId="30" fillId="9" borderId="10" xfId="2" applyFont="1" applyFill="1" applyBorder="1" applyAlignment="1" applyProtection="1">
      <alignment horizontal="center" vertical="center"/>
      <protection locked="0"/>
    </xf>
    <xf numFmtId="38" fontId="17" fillId="0" borderId="10" xfId="2" applyFont="1" applyFill="1" applyBorder="1" applyAlignment="1">
      <alignment horizontal="distributed" vertical="center"/>
    </xf>
    <xf numFmtId="38" fontId="17" fillId="0" borderId="11" xfId="2" applyFont="1" applyFill="1" applyBorder="1" applyAlignment="1">
      <alignment horizontal="distributed" vertical="center"/>
    </xf>
    <xf numFmtId="38" fontId="17" fillId="0" borderId="12" xfId="2" applyFont="1" applyFill="1" applyBorder="1" applyAlignment="1">
      <alignment horizontal="distributed" vertical="center"/>
    </xf>
    <xf numFmtId="38" fontId="17" fillId="0" borderId="7" xfId="2" applyFont="1" applyFill="1" applyBorder="1" applyAlignment="1">
      <alignment horizontal="distributed" vertical="center"/>
    </xf>
    <xf numFmtId="38" fontId="30" fillId="9" borderId="7" xfId="2" applyFont="1" applyFill="1" applyBorder="1" applyAlignment="1" applyProtection="1">
      <alignment horizontal="center" vertical="center"/>
      <protection locked="0"/>
    </xf>
    <xf numFmtId="38" fontId="30" fillId="9" borderId="8" xfId="2" applyFont="1" applyFill="1" applyBorder="1" applyAlignment="1" applyProtection="1">
      <alignment horizontal="center" vertical="center"/>
      <protection locked="0"/>
    </xf>
    <xf numFmtId="38" fontId="17" fillId="0" borderId="78" xfId="2" applyFont="1" applyFill="1" applyBorder="1" applyAlignment="1">
      <alignment vertical="top" textRotation="255"/>
    </xf>
    <xf numFmtId="0" fontId="17" fillId="0" borderId="71" xfId="0" applyFont="1" applyFill="1" applyBorder="1" applyAlignment="1">
      <alignment vertical="top" textRotation="255"/>
    </xf>
    <xf numFmtId="38" fontId="17" fillId="0" borderId="8" xfId="2" applyFont="1" applyFill="1" applyBorder="1" applyAlignment="1">
      <alignment horizontal="center" vertical="top" textRotation="255" wrapText="1"/>
    </xf>
    <xf numFmtId="38" fontId="17" fillId="0" borderId="8" xfId="2" applyFont="1" applyFill="1" applyBorder="1" applyAlignment="1">
      <alignment horizontal="center" vertical="top" textRotation="255"/>
    </xf>
    <xf numFmtId="38" fontId="17" fillId="0" borderId="63" xfId="2" applyFont="1" applyFill="1" applyBorder="1" applyAlignment="1">
      <alignment horizontal="center" vertical="top" textRotation="255"/>
    </xf>
    <xf numFmtId="38" fontId="17" fillId="0" borderId="74" xfId="2" applyFont="1" applyFill="1" applyBorder="1" applyAlignment="1">
      <alignment vertical="top" textRotation="255"/>
    </xf>
    <xf numFmtId="0" fontId="17" fillId="0" borderId="74" xfId="0" applyFont="1" applyFill="1" applyBorder="1" applyAlignment="1">
      <alignment vertical="top" textRotation="255"/>
    </xf>
    <xf numFmtId="0" fontId="17" fillId="0" borderId="78" xfId="0" applyFont="1" applyFill="1" applyBorder="1" applyAlignment="1">
      <alignment vertical="top" textRotation="255"/>
    </xf>
    <xf numFmtId="38" fontId="17" fillId="0" borderId="19" xfId="2" applyFont="1" applyFill="1" applyBorder="1" applyAlignment="1">
      <alignment horizontal="distributed" vertical="center"/>
    </xf>
    <xf numFmtId="0" fontId="17" fillId="0" borderId="17" xfId="0" applyFont="1" applyFill="1" applyBorder="1" applyAlignment="1">
      <alignment horizontal="distributed" vertical="center"/>
    </xf>
    <xf numFmtId="0" fontId="17" fillId="0" borderId="9" xfId="0" applyFont="1" applyFill="1" applyBorder="1" applyAlignment="1">
      <alignment horizontal="distributed" vertical="center"/>
    </xf>
    <xf numFmtId="0" fontId="17" fillId="0" borderId="7" xfId="0" applyFont="1" applyFill="1" applyBorder="1" applyAlignment="1">
      <alignment horizontal="distributed" vertical="center"/>
    </xf>
    <xf numFmtId="38" fontId="17" fillId="0" borderId="7" xfId="2" applyFont="1" applyFill="1" applyBorder="1" applyAlignment="1">
      <alignment horizontal="distributed" justifyLastLine="1"/>
    </xf>
    <xf numFmtId="0" fontId="17" fillId="0" borderId="7" xfId="0" applyFont="1" applyFill="1" applyBorder="1" applyAlignment="1">
      <alignment horizontal="distributed" justifyLastLine="1"/>
    </xf>
    <xf numFmtId="38" fontId="17" fillId="0" borderId="8" xfId="2" applyFont="1" applyFill="1" applyBorder="1" applyAlignment="1">
      <alignment horizontal="distributed" justifyLastLine="1"/>
    </xf>
    <xf numFmtId="0" fontId="17" fillId="0" borderId="17" xfId="0" applyFont="1" applyFill="1" applyBorder="1" applyAlignment="1">
      <alignment horizontal="distributed" justifyLastLine="1"/>
    </xf>
    <xf numFmtId="0" fontId="17" fillId="0" borderId="9" xfId="0" applyFont="1" applyFill="1" applyBorder="1" applyAlignment="1">
      <alignment horizontal="distributed" justifyLastLine="1"/>
    </xf>
    <xf numFmtId="38" fontId="30" fillId="9" borderId="66" xfId="2" applyFont="1" applyFill="1" applyBorder="1" applyAlignment="1" applyProtection="1">
      <alignment horizontal="center" vertical="center"/>
      <protection locked="0"/>
    </xf>
    <xf numFmtId="38" fontId="30" fillId="9" borderId="58" xfId="2" applyFont="1" applyFill="1" applyBorder="1" applyAlignment="1" applyProtection="1">
      <alignment horizontal="center" vertical="center"/>
      <protection locked="0"/>
    </xf>
    <xf numFmtId="38" fontId="17" fillId="0" borderId="101" xfId="2" applyFont="1" applyFill="1" applyBorder="1" applyAlignment="1">
      <alignment horizontal="distributed" justifyLastLine="1"/>
    </xf>
    <xf numFmtId="38" fontId="17" fillId="0" borderId="93" xfId="2" applyFont="1" applyFill="1" applyBorder="1" applyAlignment="1">
      <alignment horizontal="distributed" justifyLastLine="1"/>
    </xf>
    <xf numFmtId="38" fontId="17" fillId="0" borderId="142" xfId="2" applyFont="1" applyFill="1" applyBorder="1" applyAlignment="1">
      <alignment horizontal="distributed" justifyLastLine="1"/>
    </xf>
    <xf numFmtId="38" fontId="17" fillId="0" borderId="13" xfId="2" applyFont="1" applyFill="1" applyBorder="1" applyAlignment="1">
      <alignment horizontal="distributed" justifyLastLine="1"/>
    </xf>
    <xf numFmtId="0" fontId="17" fillId="0" borderId="14" xfId="0" applyFont="1" applyFill="1" applyBorder="1" applyAlignment="1">
      <alignment horizontal="distributed" justifyLastLine="1"/>
    </xf>
    <xf numFmtId="0" fontId="17" fillId="0" borderId="15" xfId="0" applyFont="1" applyFill="1" applyBorder="1" applyAlignment="1">
      <alignment horizontal="distributed" justifyLastLine="1"/>
    </xf>
    <xf numFmtId="38" fontId="17" fillId="0" borderId="52" xfId="2" applyFont="1" applyFill="1" applyBorder="1" applyAlignment="1">
      <alignment horizontal="distributed" justifyLastLine="1"/>
    </xf>
    <xf numFmtId="0" fontId="17" fillId="0" borderId="52" xfId="0" applyFont="1" applyFill="1" applyBorder="1" applyAlignment="1">
      <alignment horizontal="distributed" justifyLastLine="1"/>
    </xf>
    <xf numFmtId="38" fontId="30" fillId="9" borderId="52" xfId="2" applyFont="1" applyFill="1" applyBorder="1" applyAlignment="1" applyProtection="1">
      <alignment horizontal="center" vertical="center"/>
      <protection locked="0"/>
    </xf>
    <xf numFmtId="38" fontId="30" fillId="9" borderId="13" xfId="2" applyFont="1" applyFill="1" applyBorder="1" applyAlignment="1" applyProtection="1">
      <alignment horizontal="center" vertical="center"/>
      <protection locked="0"/>
    </xf>
    <xf numFmtId="38" fontId="17" fillId="0" borderId="62" xfId="2" applyFont="1" applyFill="1" applyBorder="1" applyAlignment="1">
      <alignment horizontal="distributed" justifyLastLine="1"/>
    </xf>
    <xf numFmtId="38" fontId="17" fillId="0" borderId="92" xfId="2" applyFont="1" applyFill="1" applyBorder="1" applyAlignment="1">
      <alignment horizontal="distributed" justifyLastLine="1"/>
    </xf>
    <xf numFmtId="38" fontId="17" fillId="0" borderId="102" xfId="2" applyFont="1" applyFill="1" applyBorder="1" applyAlignment="1">
      <alignment horizontal="distributed" justifyLastLine="1"/>
    </xf>
    <xf numFmtId="38" fontId="17" fillId="4" borderId="58" xfId="2" applyFont="1" applyFill="1" applyBorder="1" applyAlignment="1" applyProtection="1">
      <alignment horizontal="right"/>
      <protection locked="0"/>
    </xf>
    <xf numFmtId="38" fontId="17" fillId="4" borderId="59" xfId="2" applyFont="1" applyFill="1" applyBorder="1" applyAlignment="1" applyProtection="1">
      <alignment horizontal="right"/>
      <protection locked="0"/>
    </xf>
    <xf numFmtId="38" fontId="17" fillId="0" borderId="63" xfId="2" applyFont="1" applyFill="1" applyBorder="1" applyAlignment="1">
      <alignment horizontal="distributed" justifyLastLine="1"/>
    </xf>
    <xf numFmtId="0" fontId="17" fillId="0" borderId="64" xfId="0" applyFont="1" applyFill="1" applyBorder="1" applyAlignment="1">
      <alignment horizontal="distributed" justifyLastLine="1"/>
    </xf>
    <xf numFmtId="0" fontId="17" fillId="0" borderId="65" xfId="0" applyFont="1" applyFill="1" applyBorder="1" applyAlignment="1">
      <alignment horizontal="distributed" justifyLastLine="1"/>
    </xf>
    <xf numFmtId="38" fontId="17" fillId="0" borderId="58" xfId="2" applyFont="1" applyFill="1" applyBorder="1" applyAlignment="1">
      <alignment horizontal="distributed" justifyLastLine="1"/>
    </xf>
    <xf numFmtId="0" fontId="17" fillId="0" borderId="59" xfId="0" applyFont="1" applyFill="1" applyBorder="1" applyAlignment="1">
      <alignment horizontal="distributed" justifyLastLine="1"/>
    </xf>
    <xf numFmtId="0" fontId="17" fillId="0" borderId="60" xfId="0" applyFont="1" applyFill="1" applyBorder="1" applyAlignment="1">
      <alignment horizontal="distributed" justifyLastLine="1"/>
    </xf>
    <xf numFmtId="38" fontId="17" fillId="0" borderId="66" xfId="2" applyFont="1" applyFill="1" applyBorder="1" applyAlignment="1">
      <alignment horizontal="center" shrinkToFit="1"/>
    </xf>
    <xf numFmtId="38" fontId="17" fillId="0" borderId="80" xfId="2" applyFont="1" applyFill="1" applyBorder="1" applyAlignment="1">
      <alignment horizontal="center" shrinkToFit="1"/>
    </xf>
    <xf numFmtId="0" fontId="17" fillId="0" borderId="85" xfId="0" applyFont="1" applyFill="1" applyBorder="1" applyAlignment="1">
      <alignment horizontal="distributed" vertical="center" justifyLastLine="1"/>
    </xf>
    <xf numFmtId="0" fontId="17" fillId="0" borderId="86" xfId="0" applyFont="1" applyFill="1" applyBorder="1" applyAlignment="1">
      <alignment horizontal="distributed" vertical="center" justifyLastLine="1"/>
    </xf>
    <xf numFmtId="38" fontId="17" fillId="0" borderId="132" xfId="2" applyFont="1" applyFill="1" applyBorder="1" applyAlignment="1">
      <alignment horizontal="distributed"/>
    </xf>
    <xf numFmtId="38" fontId="17" fillId="0" borderId="85" xfId="2" applyFont="1" applyFill="1" applyBorder="1" applyAlignment="1">
      <alignment horizontal="distributed"/>
    </xf>
    <xf numFmtId="38" fontId="17" fillId="0" borderId="86" xfId="2" applyFont="1" applyFill="1" applyBorder="1" applyAlignment="1">
      <alignment horizontal="distributed"/>
    </xf>
    <xf numFmtId="0" fontId="17" fillId="0" borderId="88" xfId="0" applyFont="1" applyFill="1" applyBorder="1" applyAlignment="1">
      <alignment horizontal="distributed" vertical="center" justifyLastLine="1"/>
    </xf>
    <xf numFmtId="0" fontId="17" fillId="0" borderId="84" xfId="0" applyFont="1" applyFill="1" applyBorder="1" applyAlignment="1">
      <alignment horizontal="distributed" vertical="center" justifyLastLine="1"/>
    </xf>
    <xf numFmtId="41" fontId="17" fillId="0" borderId="8" xfId="2" applyNumberFormat="1" applyFont="1" applyFill="1" applyBorder="1" applyAlignment="1">
      <alignment horizontal="center" vertical="center"/>
    </xf>
    <xf numFmtId="41" fontId="17" fillId="0" borderId="17" xfId="2" applyNumberFormat="1" applyFont="1" applyFill="1" applyBorder="1" applyAlignment="1">
      <alignment horizontal="center" vertical="center"/>
    </xf>
    <xf numFmtId="38" fontId="17" fillId="4" borderId="63" xfId="2" applyFont="1" applyFill="1" applyBorder="1" applyAlignment="1">
      <alignment horizontal="right" vertical="center"/>
    </xf>
    <xf numFmtId="38" fontId="17" fillId="4" borderId="64" xfId="2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distributed" justifyLastLine="1"/>
    </xf>
    <xf numFmtId="0" fontId="17" fillId="0" borderId="11" xfId="0" applyFont="1" applyFill="1" applyBorder="1" applyAlignment="1">
      <alignment horizontal="distributed" justifyLastLine="1"/>
    </xf>
    <xf numFmtId="0" fontId="17" fillId="0" borderId="12" xfId="0" applyFont="1" applyFill="1" applyBorder="1" applyAlignment="1">
      <alignment horizontal="distributed" justifyLastLine="1"/>
    </xf>
    <xf numFmtId="38" fontId="17" fillId="4" borderId="8" xfId="2" applyFont="1" applyFill="1" applyBorder="1" applyAlignment="1">
      <alignment horizontal="right" vertical="center"/>
    </xf>
    <xf numFmtId="38" fontId="17" fillId="4" borderId="17" xfId="2" applyFont="1" applyFill="1" applyBorder="1" applyAlignment="1">
      <alignment horizontal="right" vertical="center"/>
    </xf>
    <xf numFmtId="0" fontId="17" fillId="0" borderId="62" xfId="0" applyFont="1" applyFill="1" applyBorder="1" applyAlignment="1">
      <alignment horizontal="distributed" justifyLastLine="1"/>
    </xf>
    <xf numFmtId="0" fontId="17" fillId="0" borderId="63" xfId="0" applyFont="1" applyFill="1" applyBorder="1" applyAlignment="1">
      <alignment horizontal="distributed" justifyLastLine="1"/>
    </xf>
    <xf numFmtId="0" fontId="30" fillId="9" borderId="8" xfId="0" applyFont="1" applyFill="1" applyBorder="1" applyAlignment="1" applyProtection="1">
      <alignment horizontal="center" vertical="center"/>
      <protection locked="0"/>
    </xf>
    <xf numFmtId="0" fontId="30" fillId="9" borderId="17" xfId="0" applyFont="1" applyFill="1" applyBorder="1" applyAlignment="1" applyProtection="1">
      <alignment horizontal="center" vertical="center"/>
      <protection locked="0"/>
    </xf>
    <xf numFmtId="0" fontId="30" fillId="9" borderId="0" xfId="0" applyFont="1" applyFill="1" applyBorder="1" applyAlignment="1" applyProtection="1">
      <alignment horizontal="center" vertical="center"/>
      <protection locked="0"/>
    </xf>
    <xf numFmtId="0" fontId="30" fillId="9" borderId="16" xfId="0" applyFont="1" applyFill="1" applyBorder="1" applyAlignment="1" applyProtection="1">
      <alignment horizontal="center" vertical="center"/>
      <protection locked="0"/>
    </xf>
    <xf numFmtId="0" fontId="30" fillId="9" borderId="58" xfId="0" applyFont="1" applyFill="1" applyBorder="1" applyAlignment="1" applyProtection="1">
      <alignment horizontal="center" vertical="center"/>
      <protection locked="0"/>
    </xf>
    <xf numFmtId="0" fontId="30" fillId="9" borderId="59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>
      <alignment horizontal="distributed" justifyLastLine="1"/>
    </xf>
    <xf numFmtId="0" fontId="49" fillId="8" borderId="8" xfId="0" applyFont="1" applyFill="1" applyBorder="1" applyAlignment="1" applyProtection="1">
      <alignment vertical="center"/>
      <protection locked="0"/>
    </xf>
    <xf numFmtId="0" fontId="49" fillId="8" borderId="17" xfId="0" applyFont="1" applyFill="1" applyBorder="1" applyAlignment="1" applyProtection="1">
      <alignment vertical="center"/>
      <protection locked="0"/>
    </xf>
    <xf numFmtId="38" fontId="17" fillId="0" borderId="7" xfId="2" applyFont="1" applyFill="1" applyBorder="1" applyAlignment="1">
      <alignment horizontal="distributed"/>
    </xf>
    <xf numFmtId="0" fontId="17" fillId="0" borderId="7" xfId="0" applyFont="1" applyFill="1" applyBorder="1" applyAlignment="1">
      <alignment horizontal="distributed"/>
    </xf>
    <xf numFmtId="0" fontId="17" fillId="0" borderId="8" xfId="0" applyFont="1" applyFill="1" applyBorder="1" applyAlignment="1">
      <alignment horizontal="distributed"/>
    </xf>
    <xf numFmtId="0" fontId="30" fillId="9" borderId="67" xfId="0" applyFont="1" applyFill="1" applyBorder="1" applyAlignment="1" applyProtection="1">
      <alignment horizontal="center" vertical="center"/>
      <protection locked="0"/>
    </xf>
    <xf numFmtId="0" fontId="30" fillId="9" borderId="68" xfId="0" applyFont="1" applyFill="1" applyBorder="1" applyAlignment="1" applyProtection="1">
      <alignment horizontal="center" vertical="center"/>
      <protection locked="0"/>
    </xf>
    <xf numFmtId="38" fontId="17" fillId="4" borderId="13" xfId="2" applyFont="1" applyFill="1" applyBorder="1" applyAlignment="1" applyProtection="1">
      <alignment horizontal="right"/>
      <protection locked="0"/>
    </xf>
    <xf numFmtId="38" fontId="17" fillId="4" borderId="14" xfId="2" applyFont="1" applyFill="1" applyBorder="1" applyAlignment="1" applyProtection="1">
      <alignment horizontal="right"/>
      <protection locked="0"/>
    </xf>
    <xf numFmtId="38" fontId="17" fillId="0" borderId="13" xfId="2" applyFont="1" applyFill="1" applyBorder="1" applyAlignment="1">
      <alignment horizontal="distributed"/>
    </xf>
    <xf numFmtId="0" fontId="17" fillId="0" borderId="14" xfId="0" applyFont="1" applyFill="1" applyBorder="1" applyAlignment="1">
      <alignment horizontal="distributed"/>
    </xf>
    <xf numFmtId="0" fontId="17" fillId="0" borderId="15" xfId="0" applyFont="1" applyFill="1" applyBorder="1" applyAlignment="1">
      <alignment horizontal="distributed"/>
    </xf>
    <xf numFmtId="41" fontId="17" fillId="0" borderId="58" xfId="2" applyNumberFormat="1" applyFont="1" applyFill="1" applyBorder="1" applyAlignment="1">
      <alignment horizontal="center" vertical="center"/>
    </xf>
    <xf numFmtId="41" fontId="17" fillId="0" borderId="59" xfId="2" applyNumberFormat="1" applyFont="1" applyFill="1" applyBorder="1" applyAlignment="1">
      <alignment horizontal="center" vertical="center"/>
    </xf>
    <xf numFmtId="38" fontId="17" fillId="4" borderId="13" xfId="2" applyFont="1" applyFill="1" applyBorder="1" applyAlignment="1">
      <alignment horizontal="right" vertical="center"/>
    </xf>
    <xf numFmtId="38" fontId="17" fillId="4" borderId="14" xfId="2" applyFont="1" applyFill="1" applyBorder="1" applyAlignment="1">
      <alignment horizontal="right" vertical="center"/>
    </xf>
    <xf numFmtId="38" fontId="17" fillId="0" borderId="58" xfId="2" applyFont="1" applyFill="1" applyBorder="1" applyAlignment="1" applyProtection="1">
      <alignment horizontal="center"/>
      <protection locked="0"/>
    </xf>
    <xf numFmtId="38" fontId="17" fillId="0" borderId="59" xfId="2" applyFont="1" applyFill="1" applyBorder="1" applyAlignment="1" applyProtection="1">
      <alignment horizontal="center"/>
      <protection locked="0"/>
    </xf>
    <xf numFmtId="38" fontId="17" fillId="0" borderId="60" xfId="2" applyFont="1" applyFill="1" applyBorder="1" applyAlignment="1" applyProtection="1">
      <alignment horizontal="center"/>
      <protection locked="0"/>
    </xf>
    <xf numFmtId="38" fontId="17" fillId="0" borderId="70" xfId="2" applyFont="1" applyFill="1" applyBorder="1" applyAlignment="1" applyProtection="1">
      <alignment horizontal="center"/>
      <protection locked="0"/>
    </xf>
    <xf numFmtId="0" fontId="30" fillId="8" borderId="62" xfId="0" applyFont="1" applyFill="1" applyBorder="1" applyAlignment="1" applyProtection="1">
      <alignment horizontal="center" vertical="center"/>
      <protection locked="0"/>
    </xf>
    <xf numFmtId="0" fontId="30" fillId="9" borderId="62" xfId="0" applyFont="1" applyFill="1" applyBorder="1" applyAlignment="1" applyProtection="1">
      <alignment horizontal="center" vertical="center"/>
      <protection locked="0"/>
    </xf>
    <xf numFmtId="0" fontId="30" fillId="9" borderId="66" xfId="0" applyFont="1" applyFill="1" applyBorder="1" applyAlignment="1" applyProtection="1">
      <alignment horizontal="center" vertical="center" shrinkToFit="1"/>
      <protection locked="0"/>
    </xf>
    <xf numFmtId="0" fontId="30" fillId="9" borderId="80" xfId="0" applyFont="1" applyFill="1" applyBorder="1" applyAlignment="1" applyProtection="1">
      <alignment horizontal="center" vertical="center" shrinkToFit="1"/>
      <protection locked="0"/>
    </xf>
    <xf numFmtId="38" fontId="17" fillId="0" borderId="63" xfId="2" applyFont="1" applyFill="1" applyBorder="1" applyAlignment="1" applyProtection="1">
      <alignment horizontal="center"/>
      <protection locked="0"/>
    </xf>
    <xf numFmtId="38" fontId="17" fillId="0" borderId="64" xfId="2" applyFont="1" applyFill="1" applyBorder="1" applyAlignment="1" applyProtection="1">
      <alignment horizontal="center"/>
      <protection locked="0"/>
    </xf>
    <xf numFmtId="38" fontId="17" fillId="0" borderId="65" xfId="2" applyFont="1" applyFill="1" applyBorder="1" applyAlignment="1" applyProtection="1">
      <alignment horizontal="center"/>
      <protection locked="0"/>
    </xf>
    <xf numFmtId="38" fontId="17" fillId="0" borderId="72" xfId="2" applyFont="1" applyFill="1" applyBorder="1" applyAlignment="1" applyProtection="1">
      <alignment horizontal="center"/>
      <protection locked="0"/>
    </xf>
    <xf numFmtId="38" fontId="16" fillId="5" borderId="0" xfId="2" applyFont="1" applyFill="1" applyAlignment="1">
      <alignment horizontal="distributed" justifyLastLine="1"/>
    </xf>
    <xf numFmtId="0" fontId="16" fillId="5" borderId="0" xfId="0" applyFont="1" applyFill="1" applyAlignment="1">
      <alignment horizontal="distributed" justifyLastLine="1"/>
    </xf>
    <xf numFmtId="38" fontId="16" fillId="5" borderId="0" xfId="2" applyFont="1" applyFill="1" applyAlignment="1">
      <alignment horizontal="distributed"/>
    </xf>
    <xf numFmtId="38" fontId="16" fillId="5" borderId="14" xfId="2" applyFont="1" applyFill="1" applyBorder="1" applyAlignment="1">
      <alignment horizontal="distributed"/>
    </xf>
    <xf numFmtId="0" fontId="30" fillId="8" borderId="66" xfId="0" applyFont="1" applyFill="1" applyBorder="1" applyAlignment="1" applyProtection="1">
      <alignment horizontal="center" vertical="center" shrinkToFit="1"/>
      <protection locked="0"/>
    </xf>
    <xf numFmtId="38" fontId="17" fillId="0" borderId="63" xfId="2" applyFont="1" applyFill="1" applyBorder="1" applyAlignment="1">
      <alignment horizontal="center" justifyLastLine="1"/>
    </xf>
    <xf numFmtId="38" fontId="17" fillId="0" borderId="64" xfId="2" applyFont="1" applyFill="1" applyBorder="1" applyAlignment="1">
      <alignment horizontal="center" justifyLastLine="1"/>
    </xf>
    <xf numFmtId="38" fontId="17" fillId="0" borderId="65" xfId="2" applyFont="1" applyFill="1" applyBorder="1" applyAlignment="1">
      <alignment horizontal="center" justifyLastLine="1"/>
    </xf>
    <xf numFmtId="38" fontId="17" fillId="4" borderId="63" xfId="2" applyFont="1" applyFill="1" applyBorder="1" applyAlignment="1">
      <alignment horizontal="center" justifyLastLine="1"/>
    </xf>
    <xf numFmtId="38" fontId="17" fillId="4" borderId="64" xfId="2" applyFont="1" applyFill="1" applyBorder="1" applyAlignment="1">
      <alignment horizontal="center" justifyLastLine="1"/>
    </xf>
    <xf numFmtId="38" fontId="17" fillId="4" borderId="65" xfId="2" applyFont="1" applyFill="1" applyBorder="1" applyAlignment="1">
      <alignment horizontal="center" justifyLastLine="1"/>
    </xf>
    <xf numFmtId="38" fontId="17" fillId="4" borderId="76" xfId="2" applyFont="1" applyFill="1" applyBorder="1" applyAlignment="1">
      <alignment horizontal="center" justifyLastLine="1"/>
    </xf>
    <xf numFmtId="38" fontId="17" fillId="4" borderId="77" xfId="2" applyFont="1" applyFill="1" applyBorder="1" applyAlignment="1">
      <alignment horizontal="center" justifyLastLine="1"/>
    </xf>
    <xf numFmtId="38" fontId="17" fillId="4" borderId="59" xfId="2" applyFont="1" applyFill="1" applyBorder="1" applyAlignment="1">
      <alignment horizontal="center" justifyLastLine="1"/>
    </xf>
    <xf numFmtId="38" fontId="17" fillId="4" borderId="60" xfId="2" applyFont="1" applyFill="1" applyBorder="1" applyAlignment="1">
      <alignment horizontal="center" justifyLastLine="1"/>
    </xf>
    <xf numFmtId="38" fontId="17" fillId="0" borderId="144" xfId="2" applyFont="1" applyFill="1" applyBorder="1" applyAlignment="1">
      <alignment horizontal="center" justifyLastLine="1"/>
    </xf>
    <xf numFmtId="38" fontId="17" fillId="0" borderId="93" xfId="2" applyFont="1" applyFill="1" applyBorder="1" applyAlignment="1">
      <alignment horizontal="center" justifyLastLine="1"/>
    </xf>
    <xf numFmtId="38" fontId="17" fillId="0" borderId="102" xfId="2" applyFont="1" applyFill="1" applyBorder="1" applyAlignment="1">
      <alignment horizontal="center" justifyLastLine="1"/>
    </xf>
    <xf numFmtId="38" fontId="17" fillId="0" borderId="77" xfId="2" applyFont="1" applyFill="1" applyBorder="1" applyAlignment="1">
      <alignment horizontal="center" justifyLastLine="1"/>
    </xf>
    <xf numFmtId="38" fontId="17" fillId="0" borderId="59" xfId="2" applyFont="1" applyFill="1" applyBorder="1" applyAlignment="1">
      <alignment horizontal="center" justifyLastLine="1"/>
    </xf>
    <xf numFmtId="38" fontId="17" fillId="0" borderId="60" xfId="2" applyFont="1" applyFill="1" applyBorder="1" applyAlignment="1">
      <alignment horizontal="center" justifyLastLine="1"/>
    </xf>
    <xf numFmtId="38" fontId="16" fillId="5" borderId="0" xfId="2" applyFont="1" applyFill="1" applyAlignment="1"/>
    <xf numFmtId="38" fontId="16" fillId="7" borderId="0" xfId="2" applyFont="1" applyFill="1" applyBorder="1" applyAlignment="1">
      <alignment horizontal="left"/>
    </xf>
    <xf numFmtId="38" fontId="17" fillId="0" borderId="76" xfId="2" applyFont="1" applyFill="1" applyBorder="1" applyAlignment="1">
      <alignment horizontal="center" justifyLastLine="1"/>
    </xf>
    <xf numFmtId="38" fontId="17" fillId="0" borderId="132" xfId="2" applyFont="1" applyFill="1" applyBorder="1" applyAlignment="1">
      <alignment horizontal="center" justifyLastLine="1"/>
    </xf>
    <xf numFmtId="38" fontId="17" fillId="0" borderId="85" xfId="2" applyFont="1" applyFill="1" applyBorder="1" applyAlignment="1">
      <alignment horizontal="center" justifyLastLine="1"/>
    </xf>
    <xf numFmtId="38" fontId="17" fillId="0" borderId="86" xfId="2" applyFont="1" applyFill="1" applyBorder="1" applyAlignment="1">
      <alignment horizontal="center" justifyLastLine="1"/>
    </xf>
    <xf numFmtId="38" fontId="17" fillId="4" borderId="132" xfId="2" applyFont="1" applyFill="1" applyBorder="1" applyAlignment="1">
      <alignment horizontal="center" justifyLastLine="1"/>
    </xf>
    <xf numFmtId="38" fontId="17" fillId="4" borderId="85" xfId="2" applyFont="1" applyFill="1" applyBorder="1" applyAlignment="1">
      <alignment horizontal="center" justifyLastLine="1"/>
    </xf>
    <xf numFmtId="38" fontId="17" fillId="4" borderId="86" xfId="2" applyFont="1" applyFill="1" applyBorder="1" applyAlignment="1">
      <alignment horizontal="center" justifyLastLine="1"/>
    </xf>
    <xf numFmtId="38" fontId="17" fillId="4" borderId="144" xfId="2" applyFont="1" applyFill="1" applyBorder="1" applyAlignment="1">
      <alignment horizontal="center" justifyLastLine="1"/>
    </xf>
    <xf numFmtId="38" fontId="17" fillId="4" borderId="93" xfId="2" applyFont="1" applyFill="1" applyBorder="1" applyAlignment="1">
      <alignment horizontal="center" justifyLastLine="1"/>
    </xf>
    <xf numFmtId="38" fontId="17" fillId="4" borderId="102" xfId="2" applyFont="1" applyFill="1" applyBorder="1" applyAlignment="1">
      <alignment horizontal="center" justifyLastLine="1"/>
    </xf>
    <xf numFmtId="0" fontId="30" fillId="9" borderId="92" xfId="0" applyFont="1" applyFill="1" applyBorder="1" applyAlignment="1" applyProtection="1">
      <alignment horizontal="center" vertical="center"/>
      <protection locked="0"/>
    </xf>
    <xf numFmtId="0" fontId="19" fillId="0" borderId="136" xfId="0" applyFont="1" applyFill="1" applyBorder="1" applyAlignment="1">
      <alignment horizontal="distributed" vertical="center" justifyLastLine="1"/>
    </xf>
    <xf numFmtId="0" fontId="19" fillId="0" borderId="88" xfId="0" applyFont="1" applyFill="1" applyBorder="1" applyAlignment="1">
      <alignment horizontal="distributed" vertical="center" justifyLastLine="1"/>
    </xf>
    <xf numFmtId="41" fontId="19" fillId="0" borderId="88" xfId="0" applyNumberFormat="1" applyFont="1" applyFill="1" applyBorder="1" applyAlignment="1">
      <alignment vertical="center"/>
    </xf>
    <xf numFmtId="0" fontId="3" fillId="9" borderId="19" xfId="0" applyFont="1" applyFill="1" applyBorder="1" applyAlignment="1" applyProtection="1">
      <alignment horizontal="center" vertical="center"/>
      <protection locked="0"/>
    </xf>
    <xf numFmtId="41" fontId="19" fillId="0" borderId="89" xfId="0" applyNumberFormat="1" applyFont="1" applyFill="1" applyBorder="1" applyAlignment="1">
      <alignment vertical="center"/>
    </xf>
    <xf numFmtId="41" fontId="19" fillId="0" borderId="19" xfId="2" applyNumberFormat="1" applyFont="1" applyFill="1" applyBorder="1" applyAlignment="1">
      <alignment horizontal="right" vertical="center"/>
    </xf>
    <xf numFmtId="41" fontId="19" fillId="0" borderId="127" xfId="2" applyNumberFormat="1" applyFont="1" applyFill="1" applyBorder="1" applyAlignment="1">
      <alignment horizontal="right" vertical="center"/>
    </xf>
    <xf numFmtId="41" fontId="19" fillId="0" borderId="7" xfId="2" applyNumberFormat="1" applyFont="1" applyFill="1" applyBorder="1" applyAlignment="1">
      <alignment horizontal="right" vertical="center"/>
    </xf>
    <xf numFmtId="41" fontId="19" fillId="0" borderId="82" xfId="2" applyNumberFormat="1" applyFont="1" applyFill="1" applyBorder="1" applyAlignment="1">
      <alignment horizontal="right" vertical="center"/>
    </xf>
    <xf numFmtId="0" fontId="3" fillId="0" borderId="52" xfId="0" applyFont="1" applyFill="1" applyBorder="1" applyAlignment="1">
      <alignment horizontal="center" vertical="center"/>
    </xf>
    <xf numFmtId="41" fontId="19" fillId="0" borderId="66" xfId="2" applyNumberFormat="1" applyFont="1" applyFill="1" applyBorder="1" applyAlignment="1">
      <alignment horizontal="right" vertical="center"/>
    </xf>
    <xf numFmtId="41" fontId="19" fillId="0" borderId="80" xfId="2" applyNumberFormat="1" applyFont="1" applyFill="1" applyBorder="1" applyAlignment="1">
      <alignment horizontal="right" vertical="center"/>
    </xf>
    <xf numFmtId="0" fontId="3" fillId="8" borderId="66" xfId="0" applyFont="1" applyFill="1" applyBorder="1" applyAlignment="1" applyProtection="1">
      <alignment horizontal="center" vertical="center"/>
      <protection locked="0"/>
    </xf>
    <xf numFmtId="0" fontId="19" fillId="7" borderId="73" xfId="0" applyFont="1" applyFill="1" applyBorder="1" applyAlignment="1">
      <alignment horizontal="center" vertical="distributed" textRotation="255" justifyLastLine="1"/>
    </xf>
    <xf numFmtId="0" fontId="19" fillId="7" borderId="74" xfId="0" applyFont="1" applyFill="1" applyBorder="1" applyAlignment="1">
      <alignment horizontal="center" vertical="distributed" textRotation="255" justifyLastLine="1"/>
    </xf>
    <xf numFmtId="0" fontId="19" fillId="7" borderId="76" xfId="0" applyFont="1" applyFill="1" applyBorder="1" applyAlignment="1">
      <alignment horizontal="center" vertical="distributed" textRotation="255" justifyLastLine="1"/>
    </xf>
    <xf numFmtId="0" fontId="3" fillId="0" borderId="6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8" borderId="7" xfId="0" applyFont="1" applyFill="1" applyBorder="1" applyAlignment="1" applyProtection="1">
      <alignment horizontal="center" vertical="center"/>
      <protection locked="0"/>
    </xf>
    <xf numFmtId="0" fontId="19" fillId="5" borderId="74" xfId="0" applyFont="1" applyFill="1" applyBorder="1" applyAlignment="1">
      <alignment horizontal="center" vertical="distributed" textRotation="255" justifyLastLine="1"/>
    </xf>
    <xf numFmtId="0" fontId="19" fillId="5" borderId="76" xfId="0" applyFont="1" applyFill="1" applyBorder="1" applyAlignment="1">
      <alignment horizontal="center" vertical="distributed" textRotation="255" justifyLastLine="1"/>
    </xf>
    <xf numFmtId="0" fontId="3" fillId="8" borderId="9" xfId="0" applyFont="1" applyFill="1" applyBorder="1" applyAlignment="1" applyProtection="1">
      <alignment horizontal="center" vertical="center"/>
      <protection locked="0"/>
    </xf>
    <xf numFmtId="38" fontId="19" fillId="0" borderId="0" xfId="2" applyFont="1" applyFill="1" applyAlignment="1">
      <alignment horizontal="center"/>
    </xf>
    <xf numFmtId="38" fontId="19" fillId="0" borderId="0" xfId="2" applyFont="1" applyFill="1" applyBorder="1" applyAlignment="1">
      <alignment horizontal="center"/>
    </xf>
    <xf numFmtId="0" fontId="19" fillId="0" borderId="66" xfId="0" applyFont="1" applyFill="1" applyBorder="1" applyAlignment="1">
      <alignment horizontal="distributed" vertical="center" justifyLastLine="1"/>
    </xf>
    <xf numFmtId="0" fontId="19" fillId="0" borderId="61" xfId="0" applyFont="1" applyFill="1" applyBorder="1" applyAlignment="1">
      <alignment horizontal="distributed" vertical="center" justifyLastLine="1"/>
    </xf>
    <xf numFmtId="0" fontId="19" fillId="0" borderId="66" xfId="0" applyFont="1" applyFill="1" applyBorder="1" applyAlignment="1">
      <alignment horizontal="center" vertical="center"/>
    </xf>
    <xf numFmtId="0" fontId="19" fillId="0" borderId="66" xfId="0" applyFont="1" applyFill="1" applyBorder="1" applyAlignment="1">
      <alignment horizontal="distributed" vertical="center"/>
    </xf>
    <xf numFmtId="0" fontId="19" fillId="0" borderId="80" xfId="0" applyFont="1" applyFill="1" applyBorder="1" applyAlignment="1">
      <alignment horizontal="distributed" vertical="center"/>
    </xf>
    <xf numFmtId="182" fontId="19" fillId="0" borderId="62" xfId="0" applyNumberFormat="1" applyFont="1" applyFill="1" applyBorder="1" applyAlignment="1">
      <alignment horizontal="right"/>
    </xf>
    <xf numFmtId="181" fontId="19" fillId="0" borderId="62" xfId="2" applyNumberFormat="1" applyFont="1" applyFill="1" applyBorder="1" applyAlignment="1">
      <alignment horizontal="right" vertical="center"/>
    </xf>
    <xf numFmtId="181" fontId="19" fillId="0" borderId="92" xfId="2" applyNumberFormat="1" applyFont="1" applyFill="1" applyBorder="1" applyAlignment="1">
      <alignment horizontal="right" vertical="center"/>
    </xf>
    <xf numFmtId="182" fontId="19" fillId="0" borderId="52" xfId="0" applyNumberFormat="1" applyFont="1" applyFill="1" applyBorder="1" applyAlignment="1">
      <alignment horizontal="right"/>
    </xf>
    <xf numFmtId="181" fontId="19" fillId="0" borderId="52" xfId="2" applyNumberFormat="1" applyFont="1" applyFill="1" applyBorder="1" applyAlignment="1">
      <alignment horizontal="right" vertical="center"/>
    </xf>
    <xf numFmtId="181" fontId="19" fillId="0" borderId="91" xfId="2" applyNumberFormat="1" applyFont="1" applyFill="1" applyBorder="1" applyAlignment="1">
      <alignment horizontal="right" vertical="center"/>
    </xf>
    <xf numFmtId="0" fontId="19" fillId="0" borderId="62" xfId="0" applyFont="1" applyFill="1" applyBorder="1" applyAlignment="1">
      <alignment horizontal="distributed" vertical="center" justifyLastLine="1"/>
    </xf>
    <xf numFmtId="0" fontId="19" fillId="0" borderId="52" xfId="0" applyFont="1" applyFill="1" applyBorder="1" applyAlignment="1">
      <alignment horizontal="distributed" vertical="center" justifyLastLine="1"/>
    </xf>
    <xf numFmtId="182" fontId="19" fillId="0" borderId="88" xfId="0" applyNumberFormat="1" applyFont="1" applyFill="1" applyBorder="1" applyAlignment="1">
      <alignment horizontal="right" vertical="center"/>
    </xf>
    <xf numFmtId="182" fontId="19" fillId="0" borderId="89" xfId="0" applyNumberFormat="1" applyFont="1" applyFill="1" applyBorder="1" applyAlignment="1">
      <alignment horizontal="right" vertical="center"/>
    </xf>
    <xf numFmtId="182" fontId="19" fillId="0" borderId="86" xfId="0" applyNumberFormat="1" applyFont="1" applyFill="1" applyBorder="1" applyAlignment="1">
      <alignment horizontal="right" vertical="center"/>
    </xf>
    <xf numFmtId="181" fontId="19" fillId="0" borderId="19" xfId="2" applyNumberFormat="1" applyFont="1" applyFill="1" applyBorder="1" applyAlignment="1">
      <alignment horizontal="right" vertical="center"/>
    </xf>
    <xf numFmtId="181" fontId="19" fillId="0" borderId="127" xfId="2" applyNumberFormat="1" applyFont="1" applyFill="1" applyBorder="1" applyAlignment="1">
      <alignment horizontal="right" vertical="center"/>
    </xf>
    <xf numFmtId="38" fontId="19" fillId="0" borderId="8" xfId="0" applyNumberFormat="1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horizontal="distributed" vertical="center"/>
    </xf>
    <xf numFmtId="176" fontId="17" fillId="0" borderId="19" xfId="2" applyNumberFormat="1" applyFont="1" applyFill="1" applyBorder="1" applyAlignment="1">
      <alignment horizontal="right"/>
    </xf>
    <xf numFmtId="38" fontId="19" fillId="0" borderId="19" xfId="0" applyNumberFormat="1" applyFont="1" applyFill="1" applyBorder="1" applyAlignment="1">
      <alignment horizontal="distributed" vertical="center"/>
    </xf>
    <xf numFmtId="0" fontId="19" fillId="0" borderId="19" xfId="0" applyFont="1" applyFill="1" applyBorder="1" applyAlignment="1">
      <alignment horizontal="distributed" vertical="center"/>
    </xf>
    <xf numFmtId="0" fontId="19" fillId="0" borderId="10" xfId="0" applyFont="1" applyFill="1" applyBorder="1" applyAlignment="1">
      <alignment horizontal="distributed" vertical="center"/>
    </xf>
    <xf numFmtId="176" fontId="17" fillId="0" borderId="12" xfId="2" applyNumberFormat="1" applyFont="1" applyFill="1" applyBorder="1" applyAlignment="1">
      <alignment horizontal="right"/>
    </xf>
    <xf numFmtId="176" fontId="17" fillId="0" borderId="7" xfId="2" applyNumberFormat="1" applyFont="1" applyFill="1" applyBorder="1" applyAlignment="1">
      <alignment horizontal="right"/>
    </xf>
    <xf numFmtId="181" fontId="19" fillId="0" borderId="7" xfId="2" applyNumberFormat="1" applyFont="1" applyFill="1" applyBorder="1" applyAlignment="1">
      <alignment horizontal="right" vertical="center"/>
    </xf>
    <xf numFmtId="181" fontId="19" fillId="0" borderId="82" xfId="2" applyNumberFormat="1" applyFont="1" applyFill="1" applyBorder="1" applyAlignment="1">
      <alignment horizontal="right" vertical="center"/>
    </xf>
    <xf numFmtId="38" fontId="19" fillId="0" borderId="7" xfId="0" applyNumberFormat="1" applyFont="1" applyFill="1" applyBorder="1" applyAlignment="1">
      <alignment horizontal="distributed" vertical="center"/>
    </xf>
    <xf numFmtId="0" fontId="19" fillId="0" borderId="7" xfId="0" applyFont="1" applyFill="1" applyBorder="1" applyAlignment="1">
      <alignment horizontal="distributed" vertical="center"/>
    </xf>
    <xf numFmtId="0" fontId="19" fillId="0" borderId="8" xfId="0" applyFont="1" applyFill="1" applyBorder="1" applyAlignment="1">
      <alignment horizontal="distributed" vertical="center"/>
    </xf>
    <xf numFmtId="176" fontId="17" fillId="0" borderId="9" xfId="2" applyNumberFormat="1" applyFont="1" applyFill="1" applyBorder="1" applyAlignment="1">
      <alignment horizontal="right"/>
    </xf>
    <xf numFmtId="176" fontId="17" fillId="0" borderId="66" xfId="2" applyNumberFormat="1" applyFont="1" applyFill="1" applyBorder="1" applyAlignment="1">
      <alignment horizontal="right"/>
    </xf>
    <xf numFmtId="181" fontId="19" fillId="0" borderId="66" xfId="2" applyNumberFormat="1" applyFont="1" applyFill="1" applyBorder="1" applyAlignment="1">
      <alignment horizontal="right" vertical="center"/>
    </xf>
    <xf numFmtId="181" fontId="19" fillId="0" borderId="80" xfId="2" applyNumberFormat="1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center" vertical="center"/>
    </xf>
    <xf numFmtId="0" fontId="19" fillId="7" borderId="73" xfId="0" applyFont="1" applyFill="1" applyBorder="1" applyAlignment="1">
      <alignment vertical="distributed" textRotation="255" justifyLastLine="1"/>
    </xf>
    <xf numFmtId="0" fontId="19" fillId="7" borderId="74" xfId="0" applyFont="1" applyFill="1" applyBorder="1" applyAlignment="1">
      <alignment vertical="distributed" textRotation="255" justifyLastLine="1"/>
    </xf>
    <xf numFmtId="0" fontId="0" fillId="7" borderId="74" xfId="0" applyFont="1" applyFill="1" applyBorder="1" applyAlignment="1">
      <alignment vertical="distributed" textRotation="255" justifyLastLine="1"/>
    </xf>
    <xf numFmtId="0" fontId="0" fillId="7" borderId="81" xfId="0" applyFont="1" applyFill="1" applyBorder="1" applyAlignment="1">
      <alignment vertical="distributed" textRotation="255" justifyLastLine="1"/>
    </xf>
    <xf numFmtId="0" fontId="0" fillId="7" borderId="135" xfId="0" applyFont="1" applyFill="1" applyBorder="1" applyAlignment="1">
      <alignment vertical="distributed" textRotation="255" justifyLastLine="1"/>
    </xf>
    <xf numFmtId="38" fontId="19" fillId="0" borderId="66" xfId="0" applyNumberFormat="1" applyFont="1" applyFill="1" applyBorder="1" applyAlignment="1">
      <alignment horizontal="distributed" vertical="center"/>
    </xf>
    <xf numFmtId="0" fontId="19" fillId="0" borderId="58" xfId="0" applyFont="1" applyFill="1" applyBorder="1" applyAlignment="1">
      <alignment horizontal="distributed" vertical="center"/>
    </xf>
    <xf numFmtId="176" fontId="17" fillId="0" borderId="60" xfId="2" applyNumberFormat="1" applyFont="1" applyFill="1" applyBorder="1" applyAlignment="1">
      <alignment horizontal="right"/>
    </xf>
    <xf numFmtId="0" fontId="19" fillId="0" borderId="8" xfId="0" applyFont="1" applyFill="1" applyBorder="1" applyAlignment="1">
      <alignment horizontal="distributed" vertical="center" justifyLastLine="1"/>
    </xf>
    <xf numFmtId="0" fontId="19" fillId="0" borderId="17" xfId="0" applyFont="1" applyFill="1" applyBorder="1" applyAlignment="1">
      <alignment horizontal="distributed" vertical="center" justifyLastLine="1"/>
    </xf>
    <xf numFmtId="182" fontId="19" fillId="0" borderId="8" xfId="0" applyNumberFormat="1" applyFont="1" applyFill="1" applyBorder="1" applyAlignment="1">
      <alignment horizontal="right"/>
    </xf>
    <xf numFmtId="182" fontId="19" fillId="0" borderId="9" xfId="0" applyNumberFormat="1" applyFont="1" applyFill="1" applyBorder="1" applyAlignment="1">
      <alignment horizontal="right"/>
    </xf>
    <xf numFmtId="38" fontId="19" fillId="0" borderId="19" xfId="0" applyNumberFormat="1" applyFont="1" applyFill="1" applyBorder="1" applyAlignment="1">
      <alignment horizontal="center" vertical="center"/>
    </xf>
    <xf numFmtId="0" fontId="19" fillId="0" borderId="19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38" fontId="19" fillId="0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0" fontId="19" fillId="5" borderId="74" xfId="0" applyFont="1" applyFill="1" applyBorder="1" applyAlignment="1">
      <alignment vertical="distributed" textRotation="255" justifyLastLine="1"/>
    </xf>
    <xf numFmtId="0" fontId="0" fillId="5" borderId="74" xfId="0" applyFill="1" applyBorder="1" applyAlignment="1">
      <alignment vertical="distributed" textRotation="255" justifyLastLine="1"/>
    </xf>
    <xf numFmtId="0" fontId="0" fillId="5" borderId="81" xfId="0" applyFill="1" applyBorder="1" applyAlignment="1">
      <alignment vertical="distributed" textRotation="255" justifyLastLine="1"/>
    </xf>
    <xf numFmtId="0" fontId="0" fillId="5" borderId="135" xfId="0" applyFill="1" applyBorder="1" applyAlignment="1">
      <alignment vertical="distributed" textRotation="255" justifyLastLine="1"/>
    </xf>
    <xf numFmtId="41" fontId="20" fillId="0" borderId="147" xfId="0" applyNumberFormat="1" applyFont="1" applyFill="1" applyBorder="1" applyAlignment="1">
      <alignment horizontal="center"/>
    </xf>
    <xf numFmtId="41" fontId="20" fillId="0" borderId="146" xfId="0" applyNumberFormat="1" applyFont="1" applyFill="1" applyBorder="1" applyAlignment="1">
      <alignment horizontal="center"/>
    </xf>
    <xf numFmtId="41" fontId="20" fillId="4" borderId="147" xfId="0" applyNumberFormat="1" applyFont="1" applyFill="1" applyBorder="1" applyAlignment="1">
      <alignment horizontal="center" vertical="center"/>
    </xf>
    <xf numFmtId="41" fontId="20" fillId="4" borderId="146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3" fillId="9" borderId="28" xfId="1" applyFont="1" applyFill="1" applyBorder="1" applyAlignment="1" applyProtection="1">
      <alignment horizontal="center" vertical="center" wrapText="1"/>
      <protection locked="0"/>
    </xf>
    <xf numFmtId="0" fontId="3" fillId="9" borderId="29" xfId="1" applyFont="1" applyFill="1" applyBorder="1" applyAlignment="1" applyProtection="1">
      <alignment horizontal="center" vertical="center" wrapText="1"/>
      <protection locked="0"/>
    </xf>
    <xf numFmtId="0" fontId="3" fillId="9" borderId="30" xfId="1" applyFont="1" applyFill="1" applyBorder="1" applyAlignment="1" applyProtection="1">
      <alignment horizontal="center" vertical="center" wrapText="1"/>
      <protection locked="0"/>
    </xf>
    <xf numFmtId="0" fontId="3" fillId="9" borderId="32" xfId="1" applyFont="1" applyFill="1" applyBorder="1" applyAlignment="1" applyProtection="1">
      <alignment horizontal="center" vertical="center" wrapText="1"/>
      <protection locked="0"/>
    </xf>
    <xf numFmtId="0" fontId="3" fillId="9" borderId="28" xfId="1" applyFont="1" applyFill="1" applyBorder="1" applyAlignment="1" applyProtection="1">
      <alignment horizontal="center" vertical="center"/>
      <protection locked="0"/>
    </xf>
    <xf numFmtId="0" fontId="3" fillId="9" borderId="29" xfId="1" applyFont="1" applyFill="1" applyBorder="1" applyAlignment="1" applyProtection="1">
      <alignment horizontal="center" vertical="center"/>
      <protection locked="0"/>
    </xf>
    <xf numFmtId="0" fontId="3" fillId="9" borderId="30" xfId="1" applyFont="1" applyFill="1" applyBorder="1" applyAlignment="1" applyProtection="1">
      <alignment horizontal="center" vertical="center"/>
      <protection locked="0"/>
    </xf>
    <xf numFmtId="0" fontId="3" fillId="9" borderId="32" xfId="1" applyFont="1" applyFill="1" applyBorder="1" applyAlignment="1" applyProtection="1">
      <alignment horizontal="center" vertical="center"/>
      <protection locked="0"/>
    </xf>
    <xf numFmtId="187" fontId="22" fillId="0" borderId="151" xfId="1" applyNumberFormat="1" applyFont="1" applyBorder="1" applyAlignment="1">
      <alignment horizontal="center" vertical="center"/>
    </xf>
    <xf numFmtId="187" fontId="22" fillId="0" borderId="152" xfId="1" applyNumberFormat="1" applyFont="1" applyBorder="1" applyAlignment="1">
      <alignment horizontal="center" vertical="center"/>
    </xf>
    <xf numFmtId="187" fontId="22" fillId="0" borderId="108" xfId="1" applyNumberFormat="1" applyFont="1" applyBorder="1" applyAlignment="1">
      <alignment horizontal="center" vertical="center"/>
    </xf>
    <xf numFmtId="0" fontId="22" fillId="9" borderId="111" xfId="1" applyFont="1" applyFill="1" applyBorder="1" applyAlignment="1" applyProtection="1">
      <alignment horizontal="center" vertical="center"/>
      <protection locked="0"/>
    </xf>
    <xf numFmtId="0" fontId="22" fillId="9" borderId="112" xfId="1" applyFont="1" applyFill="1" applyBorder="1" applyAlignment="1" applyProtection="1">
      <alignment horizontal="center" vertical="center"/>
      <protection locked="0"/>
    </xf>
    <xf numFmtId="187" fontId="22" fillId="0" borderId="149" xfId="1" applyNumberFormat="1" applyFont="1" applyBorder="1" applyAlignment="1">
      <alignment horizontal="center" vertical="center"/>
    </xf>
    <xf numFmtId="187" fontId="22" fillId="0" borderId="150" xfId="1" applyNumberFormat="1" applyFont="1" applyBorder="1" applyAlignment="1">
      <alignment horizontal="center" vertical="center"/>
    </xf>
    <xf numFmtId="187" fontId="22" fillId="0" borderId="113" xfId="1" applyNumberFormat="1" applyFont="1" applyBorder="1" applyAlignment="1">
      <alignment horizontal="center" vertical="center"/>
    </xf>
    <xf numFmtId="0" fontId="22" fillId="0" borderId="97" xfId="1" applyFont="1" applyBorder="1" applyAlignment="1">
      <alignment horizontal="center" vertical="center"/>
    </xf>
    <xf numFmtId="0" fontId="22" fillId="0" borderId="98" xfId="1" applyFont="1" applyBorder="1" applyAlignment="1">
      <alignment horizontal="center" vertical="center"/>
    </xf>
    <xf numFmtId="0" fontId="22" fillId="0" borderId="99" xfId="1" applyFont="1" applyBorder="1" applyAlignment="1">
      <alignment horizontal="center" vertical="center"/>
    </xf>
    <xf numFmtId="0" fontId="22" fillId="0" borderId="95" xfId="1" applyFont="1" applyBorder="1" applyAlignment="1">
      <alignment horizontal="center" vertical="center" wrapText="1"/>
    </xf>
    <xf numFmtId="0" fontId="22" fillId="0" borderId="100" xfId="1" applyFont="1" applyBorder="1" applyAlignment="1">
      <alignment horizontal="center" vertical="center" wrapText="1"/>
    </xf>
    <xf numFmtId="0" fontId="22" fillId="0" borderId="95" xfId="1" applyFont="1" applyBorder="1" applyAlignment="1">
      <alignment horizontal="center" vertical="center"/>
    </xf>
    <xf numFmtId="0" fontId="22" fillId="0" borderId="100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10" fillId="0" borderId="96" xfId="1" applyFont="1" applyBorder="1" applyAlignment="1">
      <alignment horizontal="center" vertical="center"/>
    </xf>
    <xf numFmtId="0" fontId="10" fillId="0" borderId="93" xfId="1" applyFont="1" applyBorder="1" applyAlignment="1">
      <alignment horizontal="center" vertical="center"/>
    </xf>
    <xf numFmtId="0" fontId="10" fillId="0" borderId="102" xfId="1" applyFont="1" applyBorder="1" applyAlignment="1">
      <alignment horizontal="center" vertical="center"/>
    </xf>
    <xf numFmtId="0" fontId="22" fillId="0" borderId="36" xfId="1" applyFont="1" applyBorder="1" applyAlignment="1">
      <alignment horizontal="center" vertical="center" wrapText="1"/>
    </xf>
    <xf numFmtId="0" fontId="22" fillId="0" borderId="36" xfId="1" applyFont="1" applyBorder="1" applyAlignment="1">
      <alignment horizontal="center" vertical="center"/>
    </xf>
    <xf numFmtId="0" fontId="22" fillId="0" borderId="93" xfId="1" applyFont="1" applyBorder="1" applyAlignment="1">
      <alignment horizontal="center" vertical="center"/>
    </xf>
    <xf numFmtId="0" fontId="22" fillId="9" borderId="117" xfId="1" applyFont="1" applyFill="1" applyBorder="1" applyAlignment="1" applyProtection="1">
      <alignment horizontal="center" vertical="center"/>
      <protection locked="0"/>
    </xf>
    <xf numFmtId="0" fontId="22" fillId="9" borderId="118" xfId="1" applyFont="1" applyFill="1" applyBorder="1" applyAlignment="1" applyProtection="1">
      <alignment horizontal="center" vertical="center"/>
      <protection locked="0"/>
    </xf>
    <xf numFmtId="0" fontId="22" fillId="0" borderId="171" xfId="1" applyFont="1" applyBorder="1" applyAlignment="1">
      <alignment horizontal="center" vertical="center"/>
    </xf>
    <xf numFmtId="0" fontId="22" fillId="0" borderId="37" xfId="1" applyFont="1" applyBorder="1" applyAlignment="1">
      <alignment horizontal="center" vertical="center"/>
    </xf>
    <xf numFmtId="0" fontId="22" fillId="0" borderId="107" xfId="1" applyFont="1" applyBorder="1" applyAlignment="1">
      <alignment horizontal="center" vertical="center"/>
    </xf>
    <xf numFmtId="187" fontId="22" fillId="0" borderId="153" xfId="1" applyNumberFormat="1" applyFont="1" applyBorder="1" applyAlignment="1">
      <alignment horizontal="center" vertical="center"/>
    </xf>
    <xf numFmtId="187" fontId="22" fillId="0" borderId="154" xfId="1" applyNumberFormat="1" applyFont="1" applyBorder="1" applyAlignment="1">
      <alignment horizontal="center" vertical="center"/>
    </xf>
    <xf numFmtId="187" fontId="22" fillId="0" borderId="119" xfId="1" applyNumberFormat="1" applyFont="1" applyBorder="1" applyAlignment="1">
      <alignment horizontal="center" vertical="center"/>
    </xf>
    <xf numFmtId="0" fontId="22" fillId="9" borderId="125" xfId="1" applyFont="1" applyFill="1" applyBorder="1" applyAlignment="1" applyProtection="1">
      <alignment horizontal="center" vertical="center"/>
      <protection locked="0"/>
    </xf>
    <xf numFmtId="0" fontId="22" fillId="9" borderId="126" xfId="1" applyFont="1" applyFill="1" applyBorder="1" applyAlignment="1" applyProtection="1">
      <alignment horizontal="center" vertical="center"/>
      <protection locked="0"/>
    </xf>
    <xf numFmtId="0" fontId="22" fillId="8" borderId="117" xfId="1" applyFont="1" applyFill="1" applyBorder="1" applyAlignment="1" applyProtection="1">
      <alignment horizontal="center" vertical="center"/>
      <protection locked="0"/>
    </xf>
    <xf numFmtId="0" fontId="22" fillId="8" borderId="118" xfId="1" applyFont="1" applyFill="1" applyBorder="1" applyAlignment="1" applyProtection="1">
      <alignment horizontal="center" vertical="center"/>
      <protection locked="0"/>
    </xf>
    <xf numFmtId="0" fontId="22" fillId="8" borderId="125" xfId="1" applyFont="1" applyFill="1" applyBorder="1" applyAlignment="1" applyProtection="1">
      <alignment horizontal="center" vertical="center"/>
      <protection locked="0"/>
    </xf>
    <xf numFmtId="0" fontId="22" fillId="8" borderId="126" xfId="1" applyFont="1" applyFill="1" applyBorder="1" applyAlignment="1" applyProtection="1">
      <alignment horizontal="center" vertical="center"/>
      <protection locked="0"/>
    </xf>
    <xf numFmtId="0" fontId="22" fillId="8" borderId="111" xfId="1" applyFont="1" applyFill="1" applyBorder="1" applyAlignment="1" applyProtection="1">
      <alignment horizontal="center" vertical="center"/>
      <protection locked="0"/>
    </xf>
    <xf numFmtId="0" fontId="22" fillId="8" borderId="112" xfId="1" applyFont="1" applyFill="1" applyBorder="1" applyAlignment="1" applyProtection="1">
      <alignment horizontal="center" vertical="center"/>
      <protection locked="0"/>
    </xf>
    <xf numFmtId="0" fontId="21" fillId="0" borderId="0" xfId="1" applyFont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172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 wrapText="1"/>
    </xf>
    <xf numFmtId="0" fontId="10" fillId="0" borderId="173" xfId="1" applyFont="1" applyBorder="1" applyAlignment="1">
      <alignment horizontal="center" vertical="center"/>
    </xf>
    <xf numFmtId="0" fontId="3" fillId="8" borderId="28" xfId="1" applyFont="1" applyFill="1" applyBorder="1" applyAlignment="1" applyProtection="1">
      <alignment horizontal="center" vertical="center" wrapText="1"/>
      <protection locked="0"/>
    </xf>
    <xf numFmtId="0" fontId="3" fillId="8" borderId="29" xfId="1" applyFont="1" applyFill="1" applyBorder="1" applyAlignment="1" applyProtection="1">
      <alignment horizontal="center" vertical="center" wrapText="1"/>
      <protection locked="0"/>
    </xf>
    <xf numFmtId="0" fontId="3" fillId="8" borderId="30" xfId="1" applyFont="1" applyFill="1" applyBorder="1" applyAlignment="1" applyProtection="1">
      <alignment horizontal="center" vertical="center" wrapText="1"/>
      <protection locked="0"/>
    </xf>
    <xf numFmtId="0" fontId="3" fillId="8" borderId="32" xfId="1" applyFont="1" applyFill="1" applyBorder="1" applyAlignment="1" applyProtection="1">
      <alignment horizontal="center" vertical="center" wrapText="1"/>
      <protection locked="0"/>
    </xf>
    <xf numFmtId="0" fontId="3" fillId="8" borderId="28" xfId="1" applyFont="1" applyFill="1" applyBorder="1" applyAlignment="1" applyProtection="1">
      <alignment horizontal="center" vertical="center"/>
      <protection locked="0"/>
    </xf>
    <xf numFmtId="0" fontId="3" fillId="8" borderId="0" xfId="1" applyFont="1" applyFill="1" applyBorder="1" applyAlignment="1" applyProtection="1">
      <alignment horizontal="center" vertical="center"/>
      <protection locked="0"/>
    </xf>
    <xf numFmtId="0" fontId="3" fillId="8" borderId="30" xfId="1" applyFont="1" applyFill="1" applyBorder="1" applyAlignment="1" applyProtection="1">
      <alignment horizontal="center" vertical="center"/>
      <protection locked="0"/>
    </xf>
    <xf numFmtId="0" fontId="3" fillId="8" borderId="31" xfId="1" applyFont="1" applyFill="1" applyBorder="1" applyAlignment="1" applyProtection="1">
      <alignment horizontal="center" vertical="center"/>
      <protection locked="0"/>
    </xf>
    <xf numFmtId="0" fontId="32" fillId="0" borderId="0" xfId="1" applyFont="1" applyFill="1" applyAlignment="1">
      <alignment horizontal="center"/>
    </xf>
    <xf numFmtId="0" fontId="32" fillId="0" borderId="0" xfId="1" applyFont="1" applyFill="1" applyAlignment="1">
      <alignment horizontal="center" vertical="center"/>
    </xf>
    <xf numFmtId="0" fontId="32" fillId="0" borderId="93" xfId="1" applyFont="1" applyFill="1" applyBorder="1" applyAlignment="1">
      <alignment horizontal="center" vertical="center"/>
    </xf>
    <xf numFmtId="0" fontId="35" fillId="11" borderId="195" xfId="1" applyFont="1" applyFill="1" applyBorder="1" applyAlignment="1">
      <alignment horizontal="center"/>
    </xf>
    <xf numFmtId="0" fontId="35" fillId="11" borderId="196" xfId="1" applyFont="1" applyFill="1" applyBorder="1" applyAlignment="1">
      <alignment horizontal="center"/>
    </xf>
    <xf numFmtId="0" fontId="36" fillId="0" borderId="186" xfId="1" applyFont="1" applyFill="1" applyBorder="1" applyAlignment="1">
      <alignment horizontal="center" vertical="center" textRotation="255"/>
    </xf>
    <xf numFmtId="0" fontId="36" fillId="0" borderId="187" xfId="1" applyFont="1" applyFill="1" applyBorder="1" applyAlignment="1">
      <alignment horizontal="center" vertical="center" textRotation="255"/>
    </xf>
    <xf numFmtId="0" fontId="36" fillId="0" borderId="193" xfId="1" applyFont="1" applyFill="1" applyBorder="1" applyAlignment="1">
      <alignment horizontal="center" vertical="center" textRotation="255"/>
    </xf>
    <xf numFmtId="0" fontId="33" fillId="0" borderId="59" xfId="1" applyFont="1" applyFill="1" applyBorder="1" applyAlignment="1">
      <alignment horizontal="center" vertical="center"/>
    </xf>
    <xf numFmtId="0" fontId="33" fillId="0" borderId="60" xfId="1" applyFont="1" applyFill="1" applyBorder="1" applyAlignment="1">
      <alignment horizontal="center" vertical="center"/>
    </xf>
    <xf numFmtId="0" fontId="37" fillId="0" borderId="58" xfId="1" applyFont="1" applyFill="1" applyBorder="1" applyAlignment="1">
      <alignment horizontal="center" vertical="center"/>
    </xf>
    <xf numFmtId="0" fontId="37" fillId="0" borderId="70" xfId="1" applyFont="1" applyFill="1" applyBorder="1" applyAlignment="1">
      <alignment horizontal="center" vertical="center"/>
    </xf>
    <xf numFmtId="0" fontId="3" fillId="0" borderId="81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95" fontId="38" fillId="8" borderId="8" xfId="1" applyNumberFormat="1" applyFont="1" applyFill="1" applyBorder="1" applyAlignment="1" applyProtection="1">
      <alignment horizontal="left"/>
      <protection locked="0"/>
    </xf>
    <xf numFmtId="195" fontId="38" fillId="8" borderId="17" xfId="1" applyNumberFormat="1" applyFont="1" applyFill="1" applyBorder="1" applyAlignment="1" applyProtection="1">
      <alignment horizontal="left"/>
      <protection locked="0"/>
    </xf>
    <xf numFmtId="0" fontId="33" fillId="0" borderId="85" xfId="1" applyFont="1" applyFill="1" applyBorder="1" applyAlignment="1">
      <alignment horizontal="center" vertical="center"/>
    </xf>
    <xf numFmtId="0" fontId="33" fillId="0" borderId="86" xfId="1" applyFont="1" applyFill="1" applyBorder="1" applyAlignment="1">
      <alignment horizontal="center" vertical="center"/>
    </xf>
    <xf numFmtId="0" fontId="38" fillId="0" borderId="31" xfId="1" applyFont="1" applyFill="1" applyBorder="1" applyAlignment="1">
      <alignment horizontal="left"/>
    </xf>
    <xf numFmtId="0" fontId="38" fillId="0" borderId="32" xfId="1" applyFont="1" applyFill="1" applyBorder="1" applyAlignment="1">
      <alignment horizontal="left"/>
    </xf>
    <xf numFmtId="0" fontId="33" fillId="0" borderId="64" xfId="1" applyFont="1" applyFill="1" applyBorder="1" applyAlignment="1">
      <alignment horizontal="center" vertical="center"/>
    </xf>
    <xf numFmtId="0" fontId="33" fillId="0" borderId="65" xfId="1" applyFont="1" applyFill="1" applyBorder="1" applyAlignment="1">
      <alignment horizontal="center" vertical="center"/>
    </xf>
    <xf numFmtId="191" fontId="33" fillId="0" borderId="81" xfId="4" applyNumberFormat="1" applyFont="1" applyFill="1" applyBorder="1" applyAlignment="1">
      <alignment horizontal="center" vertical="center"/>
    </xf>
    <xf numFmtId="191" fontId="33" fillId="0" borderId="75" xfId="4" applyNumberFormat="1" applyFont="1" applyFill="1" applyBorder="1" applyAlignment="1">
      <alignment horizontal="center" vertical="center"/>
    </xf>
    <xf numFmtId="0" fontId="33" fillId="0" borderId="73" xfId="1" applyFont="1" applyFill="1" applyBorder="1" applyAlignment="1">
      <alignment horizontal="center" vertical="center"/>
    </xf>
    <xf numFmtId="0" fontId="33" fillId="0" borderId="80" xfId="1" applyFont="1" applyFill="1" applyBorder="1" applyAlignment="1">
      <alignment horizontal="center" vertical="center"/>
    </xf>
    <xf numFmtId="0" fontId="38" fillId="0" borderId="14" xfId="1" applyFont="1" applyFill="1" applyBorder="1" applyAlignment="1">
      <alignment horizontal="left"/>
    </xf>
    <xf numFmtId="0" fontId="38" fillId="0" borderId="159" xfId="1" applyFont="1" applyFill="1" applyBorder="1" applyAlignment="1">
      <alignment horizontal="left"/>
    </xf>
    <xf numFmtId="191" fontId="33" fillId="0" borderId="79" xfId="4" applyNumberFormat="1" applyFont="1" applyFill="1" applyBorder="1" applyAlignment="1">
      <alignment horizontal="center" vertical="center"/>
    </xf>
    <xf numFmtId="191" fontId="33" fillId="0" borderId="52" xfId="4" applyNumberFormat="1" applyFont="1" applyFill="1" applyBorder="1" applyAlignment="1">
      <alignment horizontal="center" vertical="center"/>
    </xf>
    <xf numFmtId="0" fontId="33" fillId="0" borderId="66" xfId="1" applyFont="1" applyFill="1" applyBorder="1" applyAlignment="1">
      <alignment horizontal="center" vertical="center"/>
    </xf>
    <xf numFmtId="0" fontId="33" fillId="0" borderId="58" xfId="1" applyFont="1" applyFill="1" applyBorder="1" applyAlignment="1">
      <alignment horizontal="center" vertical="center"/>
    </xf>
    <xf numFmtId="191" fontId="33" fillId="0" borderId="13" xfId="4" applyNumberFormat="1" applyFont="1" applyFill="1" applyBorder="1" applyAlignment="1">
      <alignment horizontal="center" vertical="center"/>
    </xf>
    <xf numFmtId="191" fontId="33" fillId="0" borderId="54" xfId="4" applyNumberFormat="1" applyFont="1" applyFill="1" applyBorder="1" applyAlignment="1">
      <alignment horizontal="center" vertical="center"/>
    </xf>
    <xf numFmtId="191" fontId="33" fillId="0" borderId="16" xfId="4" applyNumberFormat="1" applyFont="1" applyFill="1" applyBorder="1" applyAlignment="1">
      <alignment horizontal="center" vertical="center"/>
    </xf>
    <xf numFmtId="191" fontId="33" fillId="0" borderId="91" xfId="4" applyNumberFormat="1" applyFont="1" applyFill="1" applyBorder="1" applyAlignment="1">
      <alignment horizontal="center" vertical="center"/>
    </xf>
    <xf numFmtId="0" fontId="38" fillId="0" borderId="11" xfId="1" applyFont="1" applyFill="1" applyBorder="1" applyAlignment="1">
      <alignment horizontal="left"/>
    </xf>
    <xf numFmtId="0" fontId="38" fillId="0" borderId="27" xfId="1" applyFont="1" applyFill="1" applyBorder="1" applyAlignment="1">
      <alignment horizontal="left"/>
    </xf>
    <xf numFmtId="191" fontId="33" fillId="0" borderId="78" xfId="4" applyNumberFormat="1" applyFont="1" applyFill="1" applyBorder="1" applyAlignment="1">
      <alignment horizontal="center" vertical="center"/>
    </xf>
    <xf numFmtId="191" fontId="33" fillId="0" borderId="19" xfId="4" applyNumberFormat="1" applyFont="1" applyFill="1" applyBorder="1" applyAlignment="1">
      <alignment horizontal="center" vertical="center"/>
    </xf>
    <xf numFmtId="191" fontId="33" fillId="0" borderId="74" xfId="4" applyNumberFormat="1" applyFont="1" applyFill="1" applyBorder="1" applyAlignment="1">
      <alignment horizontal="center" vertical="center"/>
    </xf>
    <xf numFmtId="191" fontId="33" fillId="0" borderId="7" xfId="4" applyNumberFormat="1" applyFont="1" applyFill="1" applyBorder="1" applyAlignment="1">
      <alignment horizontal="center" vertical="center"/>
    </xf>
    <xf numFmtId="191" fontId="33" fillId="0" borderId="88" xfId="4" applyNumberFormat="1" applyFont="1" applyFill="1" applyBorder="1" applyAlignment="1">
      <alignment horizontal="center" vertical="center"/>
    </xf>
    <xf numFmtId="191" fontId="33" fillId="0" borderId="66" xfId="4" applyNumberFormat="1" applyFont="1" applyFill="1" applyBorder="1" applyAlignment="1">
      <alignment horizontal="center" vertical="center"/>
    </xf>
    <xf numFmtId="191" fontId="33" fillId="0" borderId="58" xfId="4" applyNumberFormat="1" applyFont="1" applyFill="1" applyBorder="1" applyAlignment="1">
      <alignment horizontal="center" vertical="center"/>
    </xf>
    <xf numFmtId="191" fontId="33" fillId="0" borderId="84" xfId="4" applyNumberFormat="1" applyFont="1" applyFill="1" applyBorder="1" applyAlignment="1">
      <alignment horizontal="center" vertical="center"/>
    </xf>
    <xf numFmtId="191" fontId="33" fillId="0" borderId="136" xfId="4" applyNumberFormat="1" applyFont="1" applyFill="1" applyBorder="1" applyAlignment="1">
      <alignment horizontal="center" vertical="center"/>
    </xf>
    <xf numFmtId="191" fontId="33" fillId="0" borderId="62" xfId="1" applyNumberFormat="1" applyFont="1" applyFill="1" applyBorder="1" applyAlignment="1">
      <alignment horizontal="center" vertical="center"/>
    </xf>
    <xf numFmtId="191" fontId="33" fillId="0" borderId="63" xfId="1" applyNumberFormat="1" applyFont="1" applyFill="1" applyBorder="1" applyAlignment="1">
      <alignment horizontal="center" vertical="center"/>
    </xf>
    <xf numFmtId="38" fontId="33" fillId="0" borderId="0" xfId="1" applyNumberFormat="1" applyFont="1" applyFill="1" applyBorder="1" applyAlignment="1">
      <alignment horizontal="center" vertical="center"/>
    </xf>
    <xf numFmtId="197" fontId="35" fillId="0" borderId="0" xfId="4" applyNumberFormat="1" applyFont="1" applyFill="1" applyBorder="1" applyAlignment="1">
      <alignment horizontal="center" vertical="center"/>
    </xf>
    <xf numFmtId="191" fontId="33" fillId="0" borderId="135" xfId="1" applyNumberFormat="1" applyFont="1" applyFill="1" applyBorder="1" applyAlignment="1">
      <alignment horizontal="center" vertical="center"/>
    </xf>
    <xf numFmtId="190" fontId="33" fillId="0" borderId="0" xfId="4" applyNumberFormat="1" applyFont="1" applyFill="1" applyBorder="1" applyAlignment="1">
      <alignment horizontal="center" vertical="center"/>
    </xf>
    <xf numFmtId="190" fontId="37" fillId="0" borderId="0" xfId="1" applyNumberFormat="1" applyFont="1" applyFill="1" applyBorder="1" applyAlignment="1">
      <alignment horizontal="center" vertical="center"/>
    </xf>
    <xf numFmtId="0" fontId="33" fillId="0" borderId="8" xfId="1" applyFont="1" applyFill="1" applyBorder="1" applyAlignment="1">
      <alignment horizontal="center" vertical="center"/>
    </xf>
    <xf numFmtId="0" fontId="33" fillId="0" borderId="17" xfId="1" applyFont="1" applyFill="1" applyBorder="1" applyAlignment="1">
      <alignment horizontal="center" vertical="center"/>
    </xf>
    <xf numFmtId="197" fontId="33" fillId="0" borderId="0" xfId="1" applyNumberFormat="1" applyFont="1" applyFill="1" applyBorder="1" applyAlignment="1">
      <alignment horizontal="center" vertical="center"/>
    </xf>
    <xf numFmtId="192" fontId="34" fillId="0" borderId="211" xfId="1" applyNumberFormat="1" applyFont="1" applyFill="1" applyBorder="1" applyAlignment="1">
      <alignment horizontal="center"/>
    </xf>
    <xf numFmtId="192" fontId="34" fillId="0" borderId="43" xfId="1" applyNumberFormat="1" applyFont="1" applyFill="1" applyBorder="1" applyAlignment="1">
      <alignment horizontal="center"/>
    </xf>
    <xf numFmtId="0" fontId="33" fillId="0" borderId="132" xfId="1" applyFont="1" applyFill="1" applyBorder="1" applyAlignment="1">
      <alignment horizontal="center" vertical="center"/>
    </xf>
    <xf numFmtId="0" fontId="33" fillId="0" borderId="84" xfId="1" applyFont="1" applyFill="1" applyBorder="1" applyAlignment="1">
      <alignment horizontal="center" vertical="center"/>
    </xf>
    <xf numFmtId="0" fontId="33" fillId="0" borderId="87" xfId="1" applyFont="1" applyFill="1" applyBorder="1" applyAlignment="1">
      <alignment horizontal="center" vertical="center"/>
    </xf>
    <xf numFmtId="198" fontId="33" fillId="0" borderId="85" xfId="1" applyNumberFormat="1" applyFont="1" applyFill="1" applyBorder="1" applyAlignment="1">
      <alignment horizontal="center" vertical="center"/>
    </xf>
    <xf numFmtId="198" fontId="33" fillId="0" borderId="86" xfId="1" applyNumberFormat="1" applyFont="1" applyFill="1" applyBorder="1" applyAlignment="1">
      <alignment horizontal="center" vertical="center"/>
    </xf>
    <xf numFmtId="198" fontId="33" fillId="0" borderId="88" xfId="1" applyNumberFormat="1" applyFont="1" applyFill="1" applyBorder="1" applyAlignment="1">
      <alignment horizontal="center" vertical="center"/>
    </xf>
    <xf numFmtId="198" fontId="33" fillId="0" borderId="84" xfId="1" applyNumberFormat="1" applyFont="1" applyFill="1" applyBorder="1" applyAlignment="1">
      <alignment horizontal="center" vertical="center"/>
    </xf>
    <xf numFmtId="191" fontId="33" fillId="0" borderId="58" xfId="1" applyNumberFormat="1" applyFont="1" applyFill="1" applyBorder="1" applyAlignment="1">
      <alignment horizontal="center" vertical="center"/>
    </xf>
    <xf numFmtId="191" fontId="33" fillId="0" borderId="60" xfId="1" applyNumberFormat="1" applyFont="1" applyFill="1" applyBorder="1" applyAlignment="1">
      <alignment horizontal="center" vertical="center"/>
    </xf>
    <xf numFmtId="191" fontId="33" fillId="0" borderId="8" xfId="1" applyNumberFormat="1" applyFont="1" applyFill="1" applyBorder="1" applyAlignment="1">
      <alignment horizontal="center" vertical="center"/>
    </xf>
    <xf numFmtId="191" fontId="33" fillId="0" borderId="9" xfId="1" applyNumberFormat="1" applyFont="1" applyFill="1" applyBorder="1" applyAlignment="1">
      <alignment horizontal="center" vertical="center"/>
    </xf>
    <xf numFmtId="191" fontId="33" fillId="0" borderId="75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shrinkToFit="1"/>
    </xf>
    <xf numFmtId="0" fontId="3" fillId="9" borderId="7" xfId="1" applyFont="1" applyFill="1" applyBorder="1" applyAlignment="1" applyProtection="1">
      <alignment horizontal="center" vertical="center"/>
      <protection locked="0"/>
    </xf>
    <xf numFmtId="191" fontId="33" fillId="0" borderId="76" xfId="1" applyNumberFormat="1" applyFont="1" applyFill="1" applyBorder="1" applyAlignment="1">
      <alignment horizontal="center" vertical="center"/>
    </xf>
    <xf numFmtId="191" fontId="33" fillId="0" borderId="65" xfId="1" applyNumberFormat="1" applyFont="1" applyFill="1" applyBorder="1" applyAlignment="1">
      <alignment horizontal="center" vertical="center"/>
    </xf>
    <xf numFmtId="0" fontId="33" fillId="0" borderId="136" xfId="1" applyFont="1" applyFill="1" applyBorder="1" applyAlignment="1">
      <alignment horizontal="center" vertical="center"/>
    </xf>
    <xf numFmtId="0" fontId="33" fillId="0" borderId="89" xfId="1" applyFont="1" applyFill="1" applyBorder="1" applyAlignment="1">
      <alignment horizontal="center" vertical="center"/>
    </xf>
    <xf numFmtId="0" fontId="35" fillId="11" borderId="41" xfId="1" applyFont="1" applyFill="1" applyBorder="1" applyAlignment="1">
      <alignment horizontal="center"/>
    </xf>
    <xf numFmtId="0" fontId="35" fillId="11" borderId="212" xfId="1" applyFont="1" applyFill="1" applyBorder="1" applyAlignment="1">
      <alignment horizontal="center"/>
    </xf>
    <xf numFmtId="0" fontId="33" fillId="0" borderId="213" xfId="1" applyFont="1" applyFill="1" applyBorder="1" applyAlignment="1">
      <alignment horizontal="center" vertical="center" wrapText="1"/>
    </xf>
    <xf numFmtId="0" fontId="33" fillId="0" borderId="215" xfId="1" applyFont="1" applyFill="1" applyBorder="1" applyAlignment="1">
      <alignment horizontal="center" vertical="center" wrapText="1"/>
    </xf>
    <xf numFmtId="0" fontId="33" fillId="0" borderId="191" xfId="1" applyFont="1" applyFill="1" applyBorder="1" applyAlignment="1">
      <alignment horizontal="center" vertical="center" wrapText="1"/>
    </xf>
    <xf numFmtId="0" fontId="3" fillId="8" borderId="7" xfId="1" applyFont="1" applyFill="1" applyBorder="1" applyAlignment="1" applyProtection="1">
      <alignment horizontal="center" vertical="center"/>
      <protection locked="0"/>
    </xf>
    <xf numFmtId="191" fontId="33" fillId="0" borderId="79" xfId="1" applyNumberFormat="1" applyFont="1" applyFill="1" applyBorder="1" applyAlignment="1">
      <alignment horizontal="center" vertical="center"/>
    </xf>
    <xf numFmtId="191" fontId="33" fillId="0" borderId="52" xfId="1" applyNumberFormat="1" applyFont="1" applyFill="1" applyBorder="1" applyAlignment="1">
      <alignment horizontal="center" vertical="center"/>
    </xf>
    <xf numFmtId="191" fontId="33" fillId="0" borderId="70" xfId="1" applyNumberFormat="1" applyFont="1" applyFill="1" applyBorder="1" applyAlignment="1">
      <alignment horizontal="center" vertical="center"/>
    </xf>
    <xf numFmtId="191" fontId="33" fillId="0" borderId="15" xfId="4" applyNumberFormat="1" applyFont="1" applyFill="1" applyBorder="1" applyAlignment="1">
      <alignment horizontal="center" vertical="center"/>
    </xf>
    <xf numFmtId="191" fontId="33" fillId="0" borderId="81" xfId="1" applyNumberFormat="1" applyFont="1" applyFill="1" applyBorder="1" applyAlignment="1">
      <alignment horizontal="center" vertical="center"/>
    </xf>
    <xf numFmtId="191" fontId="33" fillId="0" borderId="88" xfId="1" applyNumberFormat="1" applyFont="1" applyFill="1" applyBorder="1" applyAlignment="1">
      <alignment horizontal="center" vertical="center"/>
    </xf>
    <xf numFmtId="191" fontId="33" fillId="0" borderId="72" xfId="1" applyNumberFormat="1" applyFont="1" applyFill="1" applyBorder="1" applyAlignment="1">
      <alignment horizontal="center" vertical="center"/>
    </xf>
    <xf numFmtId="41" fontId="33" fillId="0" borderId="88" xfId="1" applyNumberFormat="1" applyFont="1" applyFill="1" applyBorder="1" applyAlignment="1">
      <alignment horizontal="center" vertical="center"/>
    </xf>
    <xf numFmtId="41" fontId="33" fillId="0" borderId="84" xfId="1" applyNumberFormat="1" applyFont="1" applyFill="1" applyBorder="1" applyAlignment="1">
      <alignment horizontal="center" vertical="center"/>
    </xf>
    <xf numFmtId="191" fontId="33" fillId="0" borderId="136" xfId="1" applyNumberFormat="1" applyFont="1" applyFill="1" applyBorder="1" applyAlignment="1">
      <alignment horizontal="center" vertical="center"/>
    </xf>
    <xf numFmtId="191" fontId="33" fillId="0" borderId="89" xfId="1" applyNumberFormat="1" applyFont="1" applyFill="1" applyBorder="1" applyAlignment="1">
      <alignment horizontal="center" vertical="center"/>
    </xf>
    <xf numFmtId="191" fontId="33" fillId="0" borderId="86" xfId="4" applyNumberFormat="1" applyFont="1" applyFill="1" applyBorder="1" applyAlignment="1">
      <alignment horizontal="center" vertical="center"/>
    </xf>
    <xf numFmtId="191" fontId="33" fillId="0" borderId="89" xfId="4" applyNumberFormat="1" applyFont="1" applyFill="1" applyBorder="1" applyAlignment="1">
      <alignment horizontal="center" vertical="center"/>
    </xf>
    <xf numFmtId="191" fontId="33" fillId="0" borderId="14" xfId="4" applyNumberFormat="1" applyFont="1" applyFill="1" applyBorder="1" applyAlignment="1">
      <alignment horizontal="center" vertical="center"/>
    </xf>
    <xf numFmtId="191" fontId="33" fillId="0" borderId="90" xfId="4" applyNumberFormat="1" applyFont="1" applyFill="1" applyBorder="1" applyAlignment="1">
      <alignment horizontal="center" vertical="center"/>
    </xf>
    <xf numFmtId="0" fontId="3" fillId="9" borderId="7" xfId="1" applyFont="1" applyFill="1" applyBorder="1" applyAlignment="1" applyProtection="1">
      <alignment horizontal="center" vertical="center" shrinkToFit="1"/>
      <protection locked="0"/>
    </xf>
    <xf numFmtId="191" fontId="33" fillId="0" borderId="85" xfId="4" applyNumberFormat="1" applyFont="1" applyFill="1" applyBorder="1" applyAlignment="1">
      <alignment horizontal="center" vertical="center"/>
    </xf>
    <xf numFmtId="191" fontId="33" fillId="0" borderId="87" xfId="4" applyNumberFormat="1" applyFont="1" applyFill="1" applyBorder="1" applyAlignment="1">
      <alignment horizontal="center" vertical="center"/>
    </xf>
    <xf numFmtId="41" fontId="33" fillId="0" borderId="226" xfId="1" applyNumberFormat="1" applyFont="1" applyFill="1" applyBorder="1" applyAlignment="1">
      <alignment horizontal="center" vertical="center"/>
    </xf>
    <xf numFmtId="41" fontId="33" fillId="0" borderId="227" xfId="1" applyNumberFormat="1" applyFont="1" applyFill="1" applyBorder="1" applyAlignment="1">
      <alignment horizontal="center" vertical="center"/>
    </xf>
    <xf numFmtId="191" fontId="33" fillId="0" borderId="228" xfId="1" applyNumberFormat="1" applyFont="1" applyFill="1" applyBorder="1" applyAlignment="1">
      <alignment horizontal="center" vertical="center"/>
    </xf>
    <xf numFmtId="191" fontId="33" fillId="0" borderId="226" xfId="1" applyNumberFormat="1" applyFont="1" applyFill="1" applyBorder="1" applyAlignment="1">
      <alignment horizontal="center" vertical="center"/>
    </xf>
    <xf numFmtId="41" fontId="33" fillId="0" borderId="87" xfId="1" applyNumberFormat="1" applyFont="1" applyFill="1" applyBorder="1" applyAlignment="1">
      <alignment horizontal="center" vertical="center"/>
    </xf>
    <xf numFmtId="0" fontId="33" fillId="0" borderId="224" xfId="1" applyFont="1" applyFill="1" applyBorder="1" applyAlignment="1">
      <alignment horizontal="center" vertical="center" wrapText="1"/>
    </xf>
    <xf numFmtId="0" fontId="33" fillId="0" borderId="144" xfId="1" applyFont="1" applyFill="1" applyBorder="1" applyAlignment="1">
      <alignment horizontal="center" vertical="center" wrapText="1"/>
    </xf>
    <xf numFmtId="198" fontId="33" fillId="0" borderId="68" xfId="1" applyNumberFormat="1" applyFont="1" applyFill="1" applyBorder="1" applyAlignment="1">
      <alignment horizontal="center" vertical="center"/>
    </xf>
    <xf numFmtId="41" fontId="33" fillId="0" borderId="68" xfId="4" applyNumberFormat="1" applyFont="1" applyFill="1" applyBorder="1" applyAlignment="1">
      <alignment horizontal="center" vertical="center"/>
    </xf>
    <xf numFmtId="191" fontId="33" fillId="0" borderId="227" xfId="1" applyNumberFormat="1" applyFont="1" applyFill="1" applyBorder="1" applyAlignment="1">
      <alignment horizontal="center" vertical="center"/>
    </xf>
    <xf numFmtId="41" fontId="33" fillId="0" borderId="68" xfId="1" applyNumberFormat="1" applyFont="1" applyFill="1" applyBorder="1" applyAlignment="1">
      <alignment horizontal="center" vertical="center"/>
    </xf>
    <xf numFmtId="41" fontId="33" fillId="0" borderId="0" xfId="1" applyNumberFormat="1" applyFont="1" applyFill="1" applyBorder="1" applyAlignment="1">
      <alignment horizontal="center" vertical="center"/>
    </xf>
    <xf numFmtId="0" fontId="35" fillId="0" borderId="41" xfId="1" applyFont="1" applyFill="1" applyBorder="1" applyAlignment="1">
      <alignment horizontal="center"/>
    </xf>
    <xf numFmtId="0" fontId="7" fillId="0" borderId="212" xfId="1" applyFill="1" applyBorder="1" applyAlignment="1">
      <alignment horizontal="center"/>
    </xf>
    <xf numFmtId="0" fontId="7" fillId="0" borderId="42" xfId="1" applyFill="1" applyBorder="1" applyAlignment="1">
      <alignment horizontal="center"/>
    </xf>
    <xf numFmtId="0" fontId="35" fillId="0" borderId="35" xfId="1" applyFont="1" applyFill="1" applyBorder="1" applyAlignment="1">
      <alignment horizontal="center" vertical="center" wrapText="1"/>
    </xf>
    <xf numFmtId="0" fontId="35" fillId="0" borderId="28" xfId="1" applyFont="1" applyFill="1" applyBorder="1" applyAlignment="1">
      <alignment horizontal="center" vertical="center" wrapText="1"/>
    </xf>
    <xf numFmtId="0" fontId="7" fillId="0" borderId="30" xfId="1" applyFill="1" applyBorder="1" applyAlignment="1">
      <alignment horizontal="center" vertical="center" wrapText="1"/>
    </xf>
    <xf numFmtId="0" fontId="35" fillId="0" borderId="138" xfId="1" applyFont="1" applyFill="1" applyBorder="1" applyAlignment="1">
      <alignment horizontal="left" vertical="center"/>
    </xf>
    <xf numFmtId="0" fontId="35" fillId="0" borderId="233" xfId="1" applyFont="1" applyFill="1" applyBorder="1" applyAlignment="1">
      <alignment horizontal="left" vertical="center"/>
    </xf>
    <xf numFmtId="0" fontId="35" fillId="0" borderId="139" xfId="1" applyFont="1" applyFill="1" applyBorder="1" applyAlignment="1">
      <alignment horizontal="left" vertical="center"/>
    </xf>
    <xf numFmtId="192" fontId="7" fillId="0" borderId="19" xfId="1" applyNumberFormat="1" applyFont="1" applyFill="1" applyBorder="1" applyAlignment="1">
      <alignment horizontal="center" vertical="center"/>
    </xf>
    <xf numFmtId="192" fontId="34" fillId="0" borderId="52" xfId="1" applyNumberFormat="1" applyFont="1" applyFill="1" applyBorder="1" applyAlignment="1">
      <alignment horizontal="center" vertical="center"/>
    </xf>
    <xf numFmtId="38" fontId="34" fillId="9" borderId="19" xfId="4" applyFont="1" applyFill="1" applyBorder="1" applyAlignment="1" applyProtection="1">
      <alignment horizontal="center"/>
      <protection locked="0"/>
    </xf>
    <xf numFmtId="38" fontId="34" fillId="9" borderId="237" xfId="4" applyFont="1" applyFill="1" applyBorder="1" applyAlignment="1" applyProtection="1">
      <alignment horizontal="center"/>
      <protection locked="0"/>
    </xf>
    <xf numFmtId="192" fontId="34" fillId="0" borderId="236" xfId="1" applyNumberFormat="1" applyFont="1" applyFill="1" applyBorder="1" applyAlignment="1">
      <alignment horizontal="center"/>
    </xf>
    <xf numFmtId="192" fontId="34" fillId="0" borderId="204" xfId="1" applyNumberFormat="1" applyFont="1" applyFill="1" applyBorder="1" applyAlignment="1">
      <alignment horizontal="center"/>
    </xf>
    <xf numFmtId="192" fontId="34" fillId="0" borderId="137" xfId="1" applyNumberFormat="1" applyFont="1" applyFill="1" applyBorder="1" applyAlignment="1">
      <alignment horizontal="center" vertical="center"/>
    </xf>
    <xf numFmtId="198" fontId="33" fillId="0" borderId="0" xfId="1" applyNumberFormat="1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/>
    </xf>
    <xf numFmtId="0" fontId="35" fillId="0" borderId="214" xfId="1" applyFont="1" applyFill="1" applyBorder="1" applyAlignment="1">
      <alignment horizontal="center" vertical="center" wrapText="1"/>
    </xf>
    <xf numFmtId="0" fontId="35" fillId="0" borderId="216" xfId="1" applyFont="1" applyFill="1" applyBorder="1" applyAlignment="1">
      <alignment horizontal="center" vertical="center" wrapText="1"/>
    </xf>
    <xf numFmtId="0" fontId="35" fillId="0" borderId="230" xfId="1" applyFont="1" applyFill="1" applyBorder="1" applyAlignment="1">
      <alignment horizontal="center" vertical="center" wrapText="1"/>
    </xf>
    <xf numFmtId="0" fontId="35" fillId="0" borderId="42" xfId="1" applyFont="1" applyFill="1" applyBorder="1" applyAlignment="1">
      <alignment horizontal="center"/>
    </xf>
    <xf numFmtId="0" fontId="34" fillId="0" borderId="0" xfId="1" applyFont="1" applyFill="1" applyAlignment="1">
      <alignment horizontal="center"/>
    </xf>
    <xf numFmtId="0" fontId="35" fillId="0" borderId="212" xfId="1" applyFont="1" applyFill="1" applyBorder="1" applyAlignment="1">
      <alignment horizontal="center"/>
    </xf>
    <xf numFmtId="192" fontId="34" fillId="0" borderId="195" xfId="1" applyNumberFormat="1" applyFont="1" applyFill="1" applyBorder="1" applyAlignment="1">
      <alignment horizontal="center"/>
    </xf>
    <xf numFmtId="192" fontId="34" fillId="0" borderId="196" xfId="1" applyNumberFormat="1" applyFont="1" applyFill="1" applyBorder="1" applyAlignment="1">
      <alignment horizontal="center"/>
    </xf>
    <xf numFmtId="192" fontId="34" fillId="0" borderId="238" xfId="1" applyNumberFormat="1" applyFont="1" applyFill="1" applyBorder="1" applyAlignment="1">
      <alignment horizontal="center"/>
    </xf>
    <xf numFmtId="0" fontId="43" fillId="0" borderId="214" xfId="1" applyFont="1" applyFill="1" applyBorder="1" applyAlignment="1">
      <alignment horizontal="center" vertical="center" wrapText="1" shrinkToFit="1"/>
    </xf>
    <xf numFmtId="0" fontId="43" fillId="0" borderId="216" xfId="1" applyFont="1" applyFill="1" applyBorder="1" applyAlignment="1">
      <alignment horizontal="center" vertical="center" wrapText="1" shrinkToFit="1"/>
    </xf>
    <xf numFmtId="0" fontId="43" fillId="0" borderId="230" xfId="1" applyFont="1" applyFill="1" applyBorder="1" applyAlignment="1">
      <alignment horizontal="center" vertical="center" wrapText="1" shrinkToFit="1"/>
    </xf>
    <xf numFmtId="0" fontId="7" fillId="0" borderId="0" xfId="1" applyFill="1" applyAlignment="1">
      <alignment horizontal="center"/>
    </xf>
    <xf numFmtId="0" fontId="32" fillId="0" borderId="0" xfId="1" applyFont="1" applyBorder="1" applyAlignment="1">
      <alignment horizontal="center"/>
    </xf>
    <xf numFmtId="0" fontId="34" fillId="0" borderId="242" xfId="1" applyFont="1" applyFill="1" applyBorder="1" applyAlignment="1">
      <alignment horizontal="left"/>
    </xf>
    <xf numFmtId="0" fontId="34" fillId="0" borderId="137" xfId="1" applyFont="1" applyFill="1" applyBorder="1" applyAlignment="1">
      <alignment horizontal="left"/>
    </xf>
    <xf numFmtId="0" fontId="34" fillId="0" borderId="190" xfId="1" applyFont="1" applyFill="1" applyBorder="1" applyAlignment="1">
      <alignment horizontal="left"/>
    </xf>
    <xf numFmtId="0" fontId="35" fillId="11" borderId="184" xfId="1" applyFont="1" applyFill="1" applyBorder="1" applyAlignment="1">
      <alignment horizontal="center"/>
    </xf>
    <xf numFmtId="0" fontId="35" fillId="11" borderId="185" xfId="1" applyFont="1" applyFill="1" applyBorder="1" applyAlignment="1">
      <alignment horizontal="center"/>
    </xf>
    <xf numFmtId="206" fontId="9" fillId="8" borderId="244" xfId="1" applyNumberFormat="1" applyFont="1" applyFill="1" applyBorder="1" applyAlignment="1" applyProtection="1">
      <alignment horizontal="left"/>
      <protection locked="0"/>
    </xf>
    <xf numFmtId="206" fontId="9" fillId="8" borderId="245" xfId="1" applyNumberFormat="1" applyFont="1" applyFill="1" applyBorder="1" applyAlignment="1" applyProtection="1">
      <alignment horizontal="left"/>
      <protection locked="0"/>
    </xf>
    <xf numFmtId="206" fontId="9" fillId="8" borderId="210" xfId="1" applyNumberFormat="1" applyFont="1" applyFill="1" applyBorder="1" applyAlignment="1" applyProtection="1">
      <alignment horizontal="left"/>
      <protection locked="0"/>
    </xf>
    <xf numFmtId="199" fontId="9" fillId="0" borderId="184" xfId="1" applyNumberFormat="1" applyFont="1" applyFill="1" applyBorder="1" applyAlignment="1">
      <alignment horizontal="left"/>
    </xf>
    <xf numFmtId="199" fontId="22" fillId="0" borderId="184" xfId="1" applyNumberFormat="1" applyFont="1" applyFill="1" applyBorder="1" applyAlignment="1">
      <alignment horizontal="left"/>
    </xf>
    <xf numFmtId="199" fontId="22" fillId="0" borderId="185" xfId="1" applyNumberFormat="1" applyFont="1" applyFill="1" applyBorder="1" applyAlignment="1">
      <alignment horizontal="left"/>
    </xf>
    <xf numFmtId="38" fontId="34" fillId="0" borderId="211" xfId="4" applyFont="1" applyFill="1" applyBorder="1" applyAlignment="1">
      <alignment horizontal="center" vertical="center"/>
    </xf>
    <xf numFmtId="38" fontId="34" fillId="0" borderId="43" xfId="4" applyFont="1" applyFill="1" applyBorder="1" applyAlignment="1">
      <alignment horizontal="center" vertical="center"/>
    </xf>
    <xf numFmtId="192" fontId="34" fillId="0" borderId="240" xfId="1" applyNumberFormat="1" applyFont="1" applyFill="1" applyBorder="1" applyAlignment="1">
      <alignment horizontal="center"/>
    </xf>
    <xf numFmtId="0" fontId="34" fillId="0" borderId="229" xfId="1" applyFont="1" applyFill="1" applyBorder="1" applyAlignment="1">
      <alignment horizontal="center" vertical="top" wrapText="1"/>
    </xf>
    <xf numFmtId="0" fontId="34" fillId="0" borderId="249" xfId="1" applyFont="1" applyFill="1" applyBorder="1" applyAlignment="1">
      <alignment horizontal="center" vertical="top" wrapText="1"/>
    </xf>
    <xf numFmtId="38" fontId="7" fillId="0" borderId="19" xfId="4" applyFont="1" applyFill="1" applyBorder="1" applyAlignment="1">
      <alignment horizontal="center" vertical="center"/>
    </xf>
    <xf numFmtId="38" fontId="34" fillId="0" borderId="137" xfId="4" applyFont="1" applyFill="1" applyBorder="1" applyAlignment="1">
      <alignment horizontal="center" vertical="center"/>
    </xf>
    <xf numFmtId="0" fontId="34" fillId="0" borderId="250" xfId="1" applyFont="1" applyFill="1" applyBorder="1" applyAlignment="1">
      <alignment horizontal="center" vertical="top" wrapText="1"/>
    </xf>
    <xf numFmtId="0" fontId="34" fillId="0" borderId="192" xfId="1" applyFont="1" applyFill="1" applyBorder="1" applyAlignment="1">
      <alignment horizontal="center" vertical="top" wrapText="1"/>
    </xf>
    <xf numFmtId="0" fontId="7" fillId="0" borderId="0" xfId="1" applyAlignment="1">
      <alignment horizontal="left" vertical="center"/>
    </xf>
    <xf numFmtId="0" fontId="35" fillId="0" borderId="41" xfId="1" applyFont="1" applyBorder="1" applyAlignment="1">
      <alignment horizontal="center"/>
    </xf>
    <xf numFmtId="0" fontId="35" fillId="0" borderId="212" xfId="1" applyFont="1" applyBorder="1" applyAlignment="1">
      <alignment horizontal="center"/>
    </xf>
    <xf numFmtId="38" fontId="34" fillId="0" borderId="211" xfId="4" applyFont="1" applyFill="1" applyBorder="1" applyAlignment="1">
      <alignment horizontal="center"/>
    </xf>
    <xf numFmtId="38" fontId="34" fillId="0" borderId="43" xfId="4" applyFont="1" applyFill="1" applyBorder="1" applyAlignment="1">
      <alignment horizontal="center"/>
    </xf>
    <xf numFmtId="38" fontId="34" fillId="0" borderId="195" xfId="4" applyFont="1" applyFill="1" applyBorder="1" applyAlignment="1">
      <alignment horizontal="center"/>
    </xf>
    <xf numFmtId="38" fontId="34" fillId="0" borderId="196" xfId="4" applyFont="1" applyFill="1" applyBorder="1" applyAlignment="1">
      <alignment horizontal="center"/>
    </xf>
    <xf numFmtId="0" fontId="35" fillId="0" borderId="138" xfId="1" applyFont="1" applyBorder="1" applyAlignment="1">
      <alignment horizontal="left" vertical="center"/>
    </xf>
    <xf numFmtId="0" fontId="35" fillId="0" borderId="233" xfId="1" applyFont="1" applyBorder="1" applyAlignment="1">
      <alignment horizontal="left" vertical="center"/>
    </xf>
    <xf numFmtId="0" fontId="35" fillId="0" borderId="139" xfId="1" applyFont="1" applyBorder="1" applyAlignment="1">
      <alignment horizontal="left" vertical="center"/>
    </xf>
    <xf numFmtId="38" fontId="34" fillId="0" borderId="52" xfId="4" applyFont="1" applyFill="1" applyBorder="1" applyAlignment="1">
      <alignment horizontal="center" vertical="center"/>
    </xf>
    <xf numFmtId="0" fontId="13" fillId="8" borderId="128" xfId="0" applyFont="1" applyFill="1" applyBorder="1" applyAlignment="1" applyProtection="1">
      <alignment horizontal="center"/>
      <protection locked="0"/>
    </xf>
    <xf numFmtId="0" fontId="13" fillId="8" borderId="56" xfId="0" applyFont="1" applyFill="1" applyBorder="1" applyAlignment="1" applyProtection="1">
      <alignment horizontal="center"/>
      <protection locked="0"/>
    </xf>
    <xf numFmtId="0" fontId="13" fillId="8" borderId="129" xfId="0" applyFont="1" applyFill="1" applyBorder="1" applyAlignment="1" applyProtection="1">
      <alignment horizontal="center"/>
      <protection locked="0"/>
    </xf>
    <xf numFmtId="0" fontId="13" fillId="8" borderId="28" xfId="0" applyFont="1" applyFill="1" applyBorder="1" applyAlignment="1" applyProtection="1">
      <alignment horizontal="center"/>
      <protection locked="0"/>
    </xf>
    <xf numFmtId="0" fontId="13" fillId="8" borderId="0" xfId="0" applyFont="1" applyFill="1" applyBorder="1" applyAlignment="1" applyProtection="1">
      <alignment horizontal="center"/>
      <protection locked="0"/>
    </xf>
    <xf numFmtId="0" fontId="13" fillId="8" borderId="29" xfId="0" applyFont="1" applyFill="1" applyBorder="1" applyAlignment="1" applyProtection="1">
      <alignment horizontal="center"/>
      <protection locked="0"/>
    </xf>
    <xf numFmtId="0" fontId="13" fillId="8" borderId="30" xfId="0" applyFont="1" applyFill="1" applyBorder="1" applyAlignment="1" applyProtection="1">
      <alignment horizontal="center"/>
      <protection locked="0"/>
    </xf>
    <xf numFmtId="0" fontId="13" fillId="8" borderId="31" xfId="0" applyFont="1" applyFill="1" applyBorder="1" applyAlignment="1" applyProtection="1">
      <alignment horizontal="center"/>
      <protection locked="0"/>
    </xf>
    <xf numFmtId="0" fontId="13" fillId="8" borderId="32" xfId="0" applyFont="1" applyFill="1" applyBorder="1" applyAlignment="1" applyProtection="1">
      <alignment horizontal="center"/>
      <protection locked="0"/>
    </xf>
  </cellXfs>
  <cellStyles count="5">
    <cellStyle name="パーセント 2" xfId="3" xr:uid="{8DDC8BEB-7C11-4365-A0B4-BEECA79D2A61}"/>
    <cellStyle name="桁区切り" xfId="2" builtinId="6"/>
    <cellStyle name="桁区切り 2" xfId="4" xr:uid="{F0B64528-925E-41C7-92A7-3EB58500106E}"/>
    <cellStyle name="標準" xfId="0" builtinId="0"/>
    <cellStyle name="標準 2" xfId="1" xr:uid="{00000000-0005-0000-0000-000003000000}"/>
  </cellStyles>
  <dxfs count="5"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B7DEE8"/>
      <color rgb="FFFFFF99"/>
      <color rgb="FFFF99CC"/>
      <color rgb="FF92CDD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17690</xdr:colOff>
      <xdr:row>3</xdr:row>
      <xdr:rowOff>170090</xdr:rowOff>
    </xdr:from>
    <xdr:to>
      <xdr:col>10</xdr:col>
      <xdr:colOff>198665</xdr:colOff>
      <xdr:row>8</xdr:row>
      <xdr:rowOff>54429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7D3EDBF9-D80F-4B9E-B75D-0BFE1532F747}"/>
            </a:ext>
          </a:extLst>
        </xdr:cNvPr>
        <xdr:cNvGrpSpPr/>
      </xdr:nvGrpSpPr>
      <xdr:grpSpPr>
        <a:xfrm>
          <a:off x="17690" y="663149"/>
          <a:ext cx="3318622" cy="1385927"/>
          <a:chOff x="66676" y="219075"/>
          <a:chExt cx="3314700" cy="1390817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B1DB216F-0D67-4AD1-BFF9-52E169147FA6}"/>
              </a:ext>
            </a:extLst>
          </xdr:cNvPr>
          <xdr:cNvGrpSpPr/>
        </xdr:nvGrpSpPr>
        <xdr:grpSpPr>
          <a:xfrm>
            <a:off x="66676" y="219075"/>
            <a:ext cx="3314700" cy="1390817"/>
            <a:chOff x="66676" y="219075"/>
            <a:chExt cx="3314700" cy="1390817"/>
          </a:xfrm>
        </xdr:grpSpPr>
        <xdr:sp macro="" textlink="">
          <xdr:nvSpPr>
            <xdr:cNvPr id="2" name="四角形: 角を丸くする 1">
              <a:extLst>
                <a:ext uri="{FF2B5EF4-FFF2-40B4-BE49-F238E27FC236}">
                  <a16:creationId xmlns:a16="http://schemas.microsoft.com/office/drawing/2014/main" id="{54ECB339-443A-455F-BAB7-E8451653AB13}"/>
                </a:ext>
              </a:extLst>
            </xdr:cNvPr>
            <xdr:cNvSpPr/>
          </xdr:nvSpPr>
          <xdr:spPr>
            <a:xfrm>
              <a:off x="66676" y="219075"/>
              <a:ext cx="3314700" cy="1390817"/>
            </a:xfrm>
            <a:prstGeom prst="roundRec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/>
                <a:t>　　　　　　　　：必ず入力してください。</a:t>
              </a:r>
              <a:endParaRPr kumimoji="1" lang="en-US" altLang="ja-JP" sz="1100"/>
            </a:p>
            <a:p>
              <a:pPr algn="l"/>
              <a:endParaRPr kumimoji="1" lang="en-US" altLang="ja-JP" sz="1100"/>
            </a:p>
            <a:p>
              <a:pPr algn="l"/>
              <a:r>
                <a:rPr kumimoji="1" lang="ja-JP" altLang="en-US" sz="1100"/>
                <a:t>　　　　　　　　：該当する場合は入力してください。</a:t>
              </a:r>
              <a:endParaRPr kumimoji="1" lang="en-US" altLang="ja-JP" sz="1100"/>
            </a:p>
            <a:p>
              <a:pPr algn="l"/>
              <a:endParaRPr kumimoji="1" lang="en-US" altLang="ja-JP" sz="1100"/>
            </a:p>
            <a:p>
              <a:pPr algn="l"/>
              <a:r>
                <a:rPr kumimoji="1" lang="ja-JP" altLang="en-US" sz="1100"/>
                <a:t>　　　　　　　　：該当する項目（</a:t>
              </a:r>
              <a:r>
                <a:rPr kumimoji="1" lang="en-US" altLang="ja-JP" sz="1100"/>
                <a:t>1</a:t>
              </a:r>
              <a:r>
                <a:rPr kumimoji="1" lang="ja-JP" altLang="en-US" sz="1100"/>
                <a:t>つ）の□を</a:t>
              </a:r>
              <a:endParaRPr kumimoji="1" lang="en-US" altLang="ja-JP" sz="1100"/>
            </a:p>
            <a:p>
              <a:pPr algn="l"/>
              <a:r>
                <a:rPr kumimoji="1" lang="ja-JP" altLang="en-US" sz="1100"/>
                <a:t>　　　　　　　　　　　　　　　　■へ変更してください。</a:t>
              </a:r>
            </a:p>
          </xdr:txBody>
        </xdr:sp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BA64408F-3F6F-4DF1-8401-E61F913283D2}"/>
                </a:ext>
              </a:extLst>
            </xdr:cNvPr>
            <xdr:cNvSpPr/>
          </xdr:nvSpPr>
          <xdr:spPr>
            <a:xfrm>
              <a:off x="371475" y="342900"/>
              <a:ext cx="533400" cy="219075"/>
            </a:xfrm>
            <a:prstGeom prst="rect">
              <a:avLst/>
            </a:prstGeom>
            <a:solidFill>
              <a:schemeClr val="accent5">
                <a:lumMod val="40000"/>
                <a:lumOff val="60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3B0DA3A0-8714-45B1-8416-943BFB1A8C73}"/>
                </a:ext>
              </a:extLst>
            </xdr:cNvPr>
            <xdr:cNvSpPr/>
          </xdr:nvSpPr>
          <xdr:spPr>
            <a:xfrm>
              <a:off x="371475" y="695325"/>
              <a:ext cx="533400" cy="219075"/>
            </a:xfrm>
            <a:prstGeom prst="rect">
              <a:avLst/>
            </a:prstGeom>
            <a:solidFill>
              <a:schemeClr val="accent2">
                <a:lumMod val="40000"/>
                <a:lumOff val="60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19973AB2-CC06-4B50-84FE-236FA2F47BD5}"/>
              </a:ext>
            </a:extLst>
          </xdr:cNvPr>
          <xdr:cNvSpPr/>
        </xdr:nvSpPr>
        <xdr:spPr>
          <a:xfrm>
            <a:off x="371475" y="1057275"/>
            <a:ext cx="533400" cy="219075"/>
          </a:xfrm>
          <a:prstGeom prst="rect">
            <a:avLst/>
          </a:prstGeom>
          <a:solidFill>
            <a:srgbClr val="FFFF99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.&#20154;&#12539;&#36786;&#22320;&#20418;/05.&#35469;&#23450;&#36786;&#26989;&#32773;&#38306;&#20418;&#65288;&#36786;&#26989;&#32076;&#21942;&#25913;&#21892;&#35336;&#30011;&#65289;/03.&#27096;&#24335;/02.&#30003;&#35531;&#26360;&#31561;/1.&#26032;&#35215;/1.&#12502;&#12521;&#12531;&#12463;(&#12487;&#12540;&#12479;&#29992;Excel)/&#9734;230915&#65288;&#32905;&#29992;&#29275;&#65289;&#9734;&#36786;&#26989;&#32076;&#21942;&#25913;&#21892;&#35336;&#30011;&#30003;&#35531;&#26360;&#97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"/>
      <sheetName val="添付資料"/>
      <sheetName val="①肉用牛繁殖経営（現状）様式"/>
      <sheetName val="②肉用牛繁殖経営（目標）様式"/>
    </sheetNames>
    <sheetDataSet>
      <sheetData sheetId="0">
        <row r="60">
          <cell r="C60" t="str">
            <v/>
          </cell>
          <cell r="D60"/>
          <cell r="E60"/>
          <cell r="F60"/>
        </row>
        <row r="61">
          <cell r="C61"/>
          <cell r="D61"/>
          <cell r="E61"/>
          <cell r="F61"/>
        </row>
        <row r="62">
          <cell r="C62"/>
          <cell r="D62"/>
          <cell r="E62"/>
          <cell r="F62"/>
        </row>
        <row r="63">
          <cell r="C63"/>
          <cell r="D63"/>
          <cell r="E63"/>
          <cell r="F63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C1:BP91"/>
  <sheetViews>
    <sheetView tabSelected="1" topLeftCell="A2" zoomScale="85" zoomScaleNormal="85" workbookViewId="0">
      <selection activeCell="AA4" sqref="AA4:AH4"/>
    </sheetView>
  </sheetViews>
  <sheetFormatPr defaultColWidth="9.33203125" defaultRowHeight="14.25"/>
  <cols>
    <col min="1" max="1" width="9.33203125" style="159"/>
    <col min="2" max="2" width="1.5" style="159" customWidth="1"/>
    <col min="3" max="14" width="5.5" style="159" customWidth="1"/>
    <col min="15" max="15" width="6" style="159" customWidth="1"/>
    <col min="16" max="20" width="5.5" style="159" customWidth="1"/>
    <col min="21" max="34" width="5.83203125" style="159" customWidth="1"/>
    <col min="35" max="35" width="2.33203125" style="159" customWidth="1"/>
    <col min="36" max="36" width="9.33203125" style="159"/>
    <col min="37" max="37" width="18.33203125" style="159" customWidth="1"/>
    <col min="38" max="38" width="24.5" style="159" bestFit="1" customWidth="1"/>
    <col min="39" max="16384" width="9.33203125" style="159"/>
  </cols>
  <sheetData>
    <row r="1" spans="3:68" ht="20.100000000000001" hidden="1" customHeight="1">
      <c r="D1" s="194"/>
      <c r="E1" s="194"/>
      <c r="F1" s="194"/>
      <c r="G1" s="194"/>
      <c r="Q1" s="194"/>
      <c r="T1" s="195"/>
      <c r="AG1" s="585"/>
      <c r="AH1" s="585"/>
    </row>
    <row r="2" spans="3:68" ht="20.100000000000001" customHeight="1">
      <c r="C2" s="2"/>
    </row>
    <row r="3" spans="3:68" ht="20.100000000000001" customHeight="1">
      <c r="C3" s="588" t="s">
        <v>0</v>
      </c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588"/>
      <c r="AH3" s="588"/>
    </row>
    <row r="4" spans="3:68" ht="20.100000000000001" customHeight="1" thickBot="1">
      <c r="T4" s="3"/>
      <c r="AA4" s="754">
        <v>45383</v>
      </c>
      <c r="AB4" s="754"/>
      <c r="AC4" s="754"/>
      <c r="AD4" s="754"/>
      <c r="AE4" s="754"/>
      <c r="AF4" s="754"/>
      <c r="AG4" s="754"/>
      <c r="AH4" s="754"/>
    </row>
    <row r="5" spans="3:68" ht="24.95" customHeight="1">
      <c r="C5" s="6" t="s">
        <v>193</v>
      </c>
      <c r="D5" s="592" t="s">
        <v>84</v>
      </c>
      <c r="E5" s="592"/>
      <c r="F5" s="592"/>
      <c r="G5" s="592"/>
      <c r="H5" s="592"/>
      <c r="I5" s="593"/>
      <c r="L5" s="596" t="s">
        <v>61</v>
      </c>
      <c r="M5" s="603" t="s">
        <v>62</v>
      </c>
      <c r="N5" s="603"/>
      <c r="O5" s="603"/>
      <c r="P5" s="603"/>
      <c r="Q5" s="608"/>
      <c r="R5" s="608"/>
      <c r="S5" s="608"/>
      <c r="T5" s="608"/>
      <c r="U5" s="608"/>
      <c r="V5" s="608"/>
      <c r="W5" s="608"/>
      <c r="X5" s="608"/>
      <c r="Y5" s="608"/>
      <c r="Z5" s="608"/>
      <c r="AA5" s="608"/>
      <c r="AB5" s="603" t="s">
        <v>59</v>
      </c>
      <c r="AC5" s="603"/>
      <c r="AD5" s="605"/>
      <c r="AE5" s="605"/>
      <c r="AF5" s="605"/>
      <c r="AG5" s="605"/>
      <c r="AH5" s="606"/>
      <c r="AM5" s="2"/>
    </row>
    <row r="6" spans="3:68" ht="24.95" customHeight="1">
      <c r="C6" s="7"/>
      <c r="D6" s="594" t="s">
        <v>85</v>
      </c>
      <c r="E6" s="594"/>
      <c r="F6" s="594"/>
      <c r="G6" s="594"/>
      <c r="H6" s="594"/>
      <c r="I6" s="595"/>
      <c r="L6" s="597"/>
      <c r="M6" s="602" t="s">
        <v>63</v>
      </c>
      <c r="N6" s="602"/>
      <c r="O6" s="602"/>
      <c r="P6" s="602"/>
      <c r="Q6" s="607"/>
      <c r="R6" s="607"/>
      <c r="S6" s="607"/>
      <c r="T6" s="607"/>
      <c r="U6" s="607"/>
      <c r="V6" s="607"/>
      <c r="W6" s="607"/>
      <c r="X6" s="607"/>
      <c r="Y6" s="614" t="s">
        <v>2</v>
      </c>
      <c r="Z6" s="614"/>
      <c r="AA6" s="614"/>
      <c r="AB6" s="601"/>
      <c r="AC6" s="601"/>
      <c r="AD6" s="601"/>
      <c r="AE6" s="601"/>
      <c r="AF6" s="601"/>
      <c r="AG6" s="601"/>
      <c r="AH6" s="604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</row>
    <row r="7" spans="3:68" ht="24.95" customHeight="1">
      <c r="C7" s="7"/>
      <c r="D7" s="594" t="s">
        <v>86</v>
      </c>
      <c r="E7" s="594"/>
      <c r="F7" s="594"/>
      <c r="G7" s="594"/>
      <c r="H7" s="594"/>
      <c r="I7" s="595"/>
      <c r="L7" s="597"/>
      <c r="M7" s="600" t="s">
        <v>71</v>
      </c>
      <c r="N7" s="601"/>
      <c r="O7" s="601"/>
      <c r="P7" s="601"/>
      <c r="Q7" s="607"/>
      <c r="R7" s="607"/>
      <c r="S7" s="607"/>
      <c r="T7" s="607"/>
      <c r="U7" s="607"/>
      <c r="V7" s="607"/>
      <c r="W7" s="607"/>
      <c r="X7" s="607"/>
      <c r="Y7" s="615" t="s">
        <v>65</v>
      </c>
      <c r="Z7" s="615"/>
      <c r="AA7" s="615"/>
      <c r="AB7" s="601"/>
      <c r="AC7" s="601"/>
      <c r="AD7" s="601"/>
      <c r="AE7" s="601"/>
      <c r="AF7" s="601"/>
      <c r="AG7" s="601"/>
      <c r="AH7" s="604"/>
      <c r="BB7" s="3"/>
      <c r="BP7" s="3"/>
    </row>
    <row r="8" spans="3:68" ht="24.95" customHeight="1" thickBot="1">
      <c r="C8" s="8"/>
      <c r="D8" s="609" t="s">
        <v>1</v>
      </c>
      <c r="E8" s="609"/>
      <c r="F8" s="609"/>
      <c r="G8" s="609"/>
      <c r="H8" s="609"/>
      <c r="I8" s="610"/>
      <c r="L8" s="598"/>
      <c r="M8" s="599" t="s">
        <v>64</v>
      </c>
      <c r="N8" s="599"/>
      <c r="O8" s="599"/>
      <c r="P8" s="599"/>
      <c r="Q8" s="611"/>
      <c r="R8" s="611"/>
      <c r="S8" s="611"/>
      <c r="T8" s="611"/>
      <c r="U8" s="611"/>
      <c r="V8" s="611"/>
      <c r="W8" s="611"/>
      <c r="X8" s="611"/>
      <c r="Y8" s="612" t="s">
        <v>3</v>
      </c>
      <c r="Z8" s="612"/>
      <c r="AA8" s="612"/>
      <c r="AB8" s="612"/>
      <c r="AC8" s="612"/>
      <c r="AD8" s="612"/>
      <c r="AE8" s="612"/>
      <c r="AF8" s="612"/>
      <c r="AG8" s="612"/>
      <c r="AH8" s="613"/>
      <c r="AM8" s="5"/>
      <c r="AN8" s="162"/>
      <c r="AO8" s="162"/>
      <c r="AP8" s="162"/>
      <c r="AQ8" s="162"/>
      <c r="AT8" s="5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3:68" ht="20.100000000000001" customHeight="1">
      <c r="C9" s="5"/>
      <c r="D9" s="586"/>
      <c r="E9" s="586"/>
      <c r="F9" s="586"/>
      <c r="G9" s="586"/>
      <c r="H9" s="586"/>
      <c r="U9" s="4"/>
      <c r="AM9" s="5"/>
      <c r="AN9" s="163"/>
      <c r="AO9" s="163"/>
      <c r="AP9" s="163"/>
      <c r="AQ9" s="163"/>
      <c r="AT9" s="5"/>
      <c r="AU9" s="9"/>
      <c r="AV9" s="9"/>
      <c r="AW9" s="9"/>
      <c r="AX9" s="9"/>
      <c r="AY9" s="1"/>
      <c r="AZ9" s="1"/>
      <c r="BA9" s="1"/>
      <c r="BB9" s="1"/>
      <c r="BC9" s="1"/>
      <c r="BD9" s="1"/>
      <c r="BE9" s="1"/>
      <c r="BF9" s="1"/>
      <c r="BG9" s="187"/>
      <c r="BH9" s="187"/>
      <c r="BI9" s="187"/>
      <c r="BJ9" s="1"/>
      <c r="BK9" s="1"/>
      <c r="BL9" s="1"/>
      <c r="BM9" s="1"/>
      <c r="BN9" s="1"/>
      <c r="BO9" s="1"/>
      <c r="BP9" s="1"/>
    </row>
    <row r="10" spans="3:68" ht="20.100000000000001" customHeight="1" thickBot="1">
      <c r="C10" s="587" t="s">
        <v>12</v>
      </c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M10" s="5"/>
      <c r="AN10" s="163"/>
      <c r="AO10" s="163"/>
      <c r="AP10" s="163"/>
      <c r="AQ10" s="163"/>
      <c r="AT10" s="5"/>
      <c r="AU10" s="5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90"/>
      <c r="BH10" s="190"/>
      <c r="BI10" s="190"/>
      <c r="BJ10" s="1"/>
      <c r="BK10" s="1"/>
      <c r="BL10" s="1"/>
      <c r="BM10" s="1"/>
      <c r="BN10" s="1"/>
      <c r="BO10" s="1"/>
      <c r="BP10" s="1"/>
    </row>
    <row r="11" spans="3:68" ht="30" customHeight="1" thickBot="1">
      <c r="C11" s="589" t="s">
        <v>13</v>
      </c>
      <c r="D11" s="590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  <c r="AC11" s="590"/>
      <c r="AD11" s="590"/>
      <c r="AE11" s="590"/>
      <c r="AF11" s="590"/>
      <c r="AG11" s="590"/>
      <c r="AH11" s="591"/>
      <c r="AM11" s="5"/>
      <c r="AN11" s="163"/>
      <c r="AO11" s="163"/>
      <c r="AP11" s="163"/>
      <c r="AQ11" s="163"/>
      <c r="AT11" s="5"/>
      <c r="AU11" s="193"/>
      <c r="AV11" s="193"/>
      <c r="AW11" s="193"/>
      <c r="AX11" s="193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3:68" ht="24.95" customHeight="1" thickBot="1">
      <c r="C12" s="662" t="s">
        <v>76</v>
      </c>
      <c r="D12" s="663"/>
      <c r="E12" s="663"/>
      <c r="F12" s="663"/>
      <c r="G12" s="663"/>
      <c r="H12" s="663"/>
      <c r="I12" s="663"/>
      <c r="J12" s="663"/>
      <c r="K12" s="663"/>
      <c r="L12" s="663"/>
      <c r="M12" s="663"/>
      <c r="N12" s="663"/>
      <c r="O12" s="663"/>
      <c r="P12" s="663"/>
      <c r="Q12" s="663"/>
      <c r="R12" s="663"/>
      <c r="S12" s="663"/>
      <c r="T12" s="663"/>
      <c r="U12" s="663"/>
      <c r="V12" s="663"/>
      <c r="W12" s="663"/>
      <c r="X12" s="663"/>
      <c r="Y12" s="663"/>
      <c r="Z12" s="663"/>
      <c r="AA12" s="663"/>
      <c r="AB12" s="663"/>
      <c r="AC12" s="663"/>
      <c r="AD12" s="663"/>
      <c r="AE12" s="663"/>
      <c r="AF12" s="663"/>
      <c r="AG12" s="663"/>
      <c r="AH12" s="664"/>
      <c r="AM12" s="5"/>
      <c r="AN12" s="163"/>
      <c r="AO12" s="163"/>
      <c r="AP12" s="163"/>
      <c r="AQ12" s="163"/>
      <c r="BC12" s="4"/>
    </row>
    <row r="13" spans="3:68" ht="20.100000000000001" customHeight="1">
      <c r="C13" s="624" t="s">
        <v>17</v>
      </c>
      <c r="D13" s="625"/>
      <c r="E13" s="625"/>
      <c r="F13" s="625"/>
      <c r="G13" s="625"/>
      <c r="H13" s="625"/>
      <c r="I13" s="625"/>
      <c r="J13" s="625"/>
      <c r="K13" s="625"/>
      <c r="L13" s="625"/>
      <c r="M13" s="625"/>
      <c r="N13" s="625"/>
      <c r="O13" s="625"/>
      <c r="P13" s="625"/>
      <c r="Q13" s="625"/>
      <c r="R13" s="625"/>
      <c r="S13" s="625"/>
      <c r="T13" s="625"/>
      <c r="U13" s="625"/>
      <c r="V13" s="625"/>
      <c r="W13" s="625"/>
      <c r="X13" s="625"/>
      <c r="Y13" s="625"/>
      <c r="Z13" s="625"/>
      <c r="AA13" s="625"/>
      <c r="AB13" s="625"/>
      <c r="AC13" s="625"/>
      <c r="AD13" s="625"/>
      <c r="AE13" s="625"/>
      <c r="AF13" s="625"/>
      <c r="AG13" s="625"/>
      <c r="AH13" s="626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</row>
    <row r="14" spans="3:68" ht="20.100000000000001" customHeight="1">
      <c r="C14" s="647" t="s">
        <v>14</v>
      </c>
      <c r="D14" s="648"/>
      <c r="E14" s="648"/>
      <c r="F14" s="648"/>
      <c r="G14" s="648"/>
      <c r="H14" s="648"/>
      <c r="I14" s="648"/>
      <c r="J14" s="648"/>
      <c r="K14" s="648"/>
      <c r="L14" s="648"/>
      <c r="M14" s="648"/>
      <c r="N14" s="648"/>
      <c r="O14" s="648"/>
      <c r="P14" s="648"/>
      <c r="Q14" s="648"/>
      <c r="R14" s="649"/>
      <c r="S14" s="659">
        <f>DATE(YEAR($AA$4)+5,MONTH($AA$4),DAY($AA$4))</f>
        <v>47209</v>
      </c>
      <c r="T14" s="659"/>
      <c r="U14" s="659"/>
      <c r="V14" s="659"/>
      <c r="W14" s="659"/>
      <c r="X14" s="659"/>
      <c r="Y14" s="659"/>
      <c r="Z14" s="659"/>
      <c r="AA14" s="659"/>
      <c r="AB14" s="659"/>
      <c r="AC14" s="659"/>
      <c r="AD14" s="659"/>
      <c r="AE14" s="659"/>
      <c r="AF14" s="659"/>
      <c r="AG14" s="659"/>
      <c r="AH14" s="660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</row>
    <row r="15" spans="3:68" ht="20.100000000000001" customHeight="1">
      <c r="C15" s="640" t="s">
        <v>60</v>
      </c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36" t="s">
        <v>58</v>
      </c>
      <c r="Q15" s="636"/>
      <c r="R15" s="637"/>
      <c r="S15" s="640" t="s">
        <v>60</v>
      </c>
      <c r="T15" s="641"/>
      <c r="U15" s="641"/>
      <c r="V15" s="641"/>
      <c r="W15" s="641"/>
      <c r="X15" s="641"/>
      <c r="Y15" s="641"/>
      <c r="Z15" s="641"/>
      <c r="AA15" s="641"/>
      <c r="AB15" s="641"/>
      <c r="AC15" s="641"/>
      <c r="AD15" s="641"/>
      <c r="AE15" s="641"/>
      <c r="AF15" s="636" t="s">
        <v>58</v>
      </c>
      <c r="AG15" s="636"/>
      <c r="AH15" s="637"/>
      <c r="AK15" s="170" t="s">
        <v>297</v>
      </c>
      <c r="AL15" s="459" t="str">
        <f>'【耕種】経営現状と目標 (現状入力)'!E37</f>
        <v/>
      </c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</row>
    <row r="16" spans="3:68" ht="20.100000000000001" customHeight="1" thickBot="1">
      <c r="C16" s="642" t="s">
        <v>75</v>
      </c>
      <c r="D16" s="643"/>
      <c r="E16" s="643"/>
      <c r="F16" s="643"/>
      <c r="G16" s="643"/>
      <c r="H16" s="643"/>
      <c r="I16" s="643"/>
      <c r="J16" s="643"/>
      <c r="K16" s="643"/>
      <c r="L16" s="643"/>
      <c r="M16" s="643"/>
      <c r="N16" s="643"/>
      <c r="O16" s="643"/>
      <c r="P16" s="638"/>
      <c r="Q16" s="638"/>
      <c r="R16" s="639"/>
      <c r="S16" s="642" t="s">
        <v>74</v>
      </c>
      <c r="T16" s="643"/>
      <c r="U16" s="643"/>
      <c r="V16" s="643"/>
      <c r="W16" s="643"/>
      <c r="X16" s="643"/>
      <c r="Y16" s="643"/>
      <c r="Z16" s="643"/>
      <c r="AA16" s="643"/>
      <c r="AB16" s="643"/>
      <c r="AC16" s="643"/>
      <c r="AD16" s="643"/>
      <c r="AE16" s="643"/>
      <c r="AF16" s="638"/>
      <c r="AG16" s="638"/>
      <c r="AH16" s="639"/>
      <c r="AK16" s="462" t="s">
        <v>299</v>
      </c>
      <c r="AL16" s="463">
        <f>'【肉用牛】繁殖経営（現状）様式'!C62</f>
        <v>0</v>
      </c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</row>
    <row r="17" spans="3:68" ht="20.100000000000001" customHeight="1" thickTop="1" thickBot="1">
      <c r="C17" s="627" t="s">
        <v>29</v>
      </c>
      <c r="D17" s="628"/>
      <c r="E17" s="628"/>
      <c r="F17" s="628"/>
      <c r="G17" s="628"/>
      <c r="H17" s="628"/>
      <c r="I17" s="628"/>
      <c r="J17" s="628"/>
      <c r="K17" s="628"/>
      <c r="L17" s="628"/>
      <c r="M17" s="628"/>
      <c r="N17" s="628"/>
      <c r="O17" s="628"/>
      <c r="P17" s="628"/>
      <c r="Q17" s="628"/>
      <c r="R17" s="629"/>
      <c r="S17" s="627" t="s">
        <v>29</v>
      </c>
      <c r="T17" s="628"/>
      <c r="U17" s="628"/>
      <c r="V17" s="628"/>
      <c r="W17" s="628"/>
      <c r="X17" s="628"/>
      <c r="Y17" s="628"/>
      <c r="Z17" s="628"/>
      <c r="AA17" s="628"/>
      <c r="AB17" s="628"/>
      <c r="AC17" s="628"/>
      <c r="AD17" s="628"/>
      <c r="AE17" s="628"/>
      <c r="AF17" s="628"/>
      <c r="AG17" s="628"/>
      <c r="AH17" s="629"/>
      <c r="AK17" s="460" t="s">
        <v>301</v>
      </c>
      <c r="AL17" s="461">
        <f>SUM(AL15:AL16)</f>
        <v>0</v>
      </c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</row>
    <row r="18" spans="3:68" ht="20.100000000000001" customHeight="1">
      <c r="C18" s="644" t="s">
        <v>31</v>
      </c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6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</row>
    <row r="19" spans="3:68" ht="20.100000000000001" customHeight="1">
      <c r="C19" s="751"/>
      <c r="D19" s="752"/>
      <c r="E19" s="752"/>
      <c r="F19" s="752"/>
      <c r="G19" s="752"/>
      <c r="H19" s="753"/>
      <c r="I19" s="614" t="s">
        <v>28</v>
      </c>
      <c r="J19" s="614"/>
      <c r="K19" s="614"/>
      <c r="L19" s="614"/>
      <c r="M19" s="635">
        <f>S14</f>
        <v>47209</v>
      </c>
      <c r="N19" s="635"/>
      <c r="O19" s="635"/>
      <c r="P19" s="635"/>
      <c r="Q19" s="601"/>
      <c r="R19" s="601"/>
      <c r="S19" s="601"/>
      <c r="T19" s="601"/>
      <c r="U19" s="601"/>
      <c r="V19" s="601"/>
      <c r="W19" s="661" t="s">
        <v>21</v>
      </c>
      <c r="X19" s="661"/>
      <c r="Y19" s="661"/>
      <c r="Z19" s="661"/>
      <c r="AA19" s="635">
        <f>S14</f>
        <v>47209</v>
      </c>
      <c r="AB19" s="635"/>
      <c r="AC19" s="635"/>
      <c r="AD19" s="635"/>
      <c r="AE19" s="600" t="s">
        <v>22</v>
      </c>
      <c r="AF19" s="600"/>
      <c r="AG19" s="630">
        <v>1</v>
      </c>
      <c r="AH19" s="631"/>
      <c r="AK19" s="170" t="s">
        <v>298</v>
      </c>
      <c r="AL19" s="459" t="str">
        <f>'【耕種】経営現状と目標 (現状入力)'!E76</f>
        <v/>
      </c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</row>
    <row r="20" spans="3:68" ht="30" customHeight="1" thickBot="1">
      <c r="C20" s="650" t="s">
        <v>27</v>
      </c>
      <c r="D20" s="651"/>
      <c r="E20" s="651"/>
      <c r="F20" s="651"/>
      <c r="G20" s="651"/>
      <c r="H20" s="651"/>
      <c r="I20" s="665">
        <f>ROUNDDOWN((AL17)/10000,0)</f>
        <v>0</v>
      </c>
      <c r="J20" s="665"/>
      <c r="K20" s="665"/>
      <c r="L20" s="665"/>
      <c r="M20" s="665">
        <f>ROUNDDOWN((AL21)/10000,0)</f>
        <v>0</v>
      </c>
      <c r="N20" s="665"/>
      <c r="O20" s="665"/>
      <c r="P20" s="665"/>
      <c r="Q20" s="634" t="s">
        <v>33</v>
      </c>
      <c r="R20" s="634"/>
      <c r="S20" s="634"/>
      <c r="T20" s="634"/>
      <c r="U20" s="634"/>
      <c r="V20" s="634"/>
      <c r="W20" s="623">
        <f>IF(N60="",0,SUM(N60:O63))</f>
        <v>0</v>
      </c>
      <c r="X20" s="623"/>
      <c r="Y20" s="623"/>
      <c r="Z20" s="623"/>
      <c r="AA20" s="623">
        <f>IF(S60="",0,SUM(S60:T63))</f>
        <v>0</v>
      </c>
      <c r="AB20" s="623"/>
      <c r="AC20" s="623"/>
      <c r="AD20" s="623"/>
      <c r="AE20" s="600"/>
      <c r="AF20" s="600"/>
      <c r="AG20" s="630"/>
      <c r="AH20" s="631"/>
      <c r="AK20" s="462" t="s">
        <v>300</v>
      </c>
      <c r="AL20" s="463">
        <f>'【肉用牛】繁殖経営（目標）様式'!C62</f>
        <v>0</v>
      </c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</row>
    <row r="21" spans="3:68" ht="30" customHeight="1" thickTop="1" thickBot="1">
      <c r="C21" s="34"/>
      <c r="D21" s="652" t="s">
        <v>30</v>
      </c>
      <c r="E21" s="652"/>
      <c r="F21" s="652"/>
      <c r="G21" s="652"/>
      <c r="H21" s="652"/>
      <c r="I21" s="666">
        <f>IFERROR(I20/AG19,"")</f>
        <v>0</v>
      </c>
      <c r="J21" s="666"/>
      <c r="K21" s="666"/>
      <c r="L21" s="666"/>
      <c r="M21" s="666">
        <f>IFERROR(M20/AG19,"")</f>
        <v>0</v>
      </c>
      <c r="N21" s="666"/>
      <c r="O21" s="666"/>
      <c r="P21" s="666"/>
      <c r="Q21" s="33"/>
      <c r="R21" s="652" t="s">
        <v>32</v>
      </c>
      <c r="S21" s="652"/>
      <c r="T21" s="652"/>
      <c r="U21" s="652"/>
      <c r="V21" s="652"/>
      <c r="W21" s="622" t="str">
        <f>IF(N60="","時間",N60)</f>
        <v>時間</v>
      </c>
      <c r="X21" s="622"/>
      <c r="Y21" s="622"/>
      <c r="Z21" s="622"/>
      <c r="AA21" s="622" t="str">
        <f>IF(S60="","時間",S60)</f>
        <v>時間</v>
      </c>
      <c r="AB21" s="622"/>
      <c r="AC21" s="622"/>
      <c r="AD21" s="622"/>
      <c r="AE21" s="678"/>
      <c r="AF21" s="678"/>
      <c r="AG21" s="632"/>
      <c r="AH21" s="633"/>
      <c r="AK21" s="460" t="s">
        <v>301</v>
      </c>
      <c r="AL21" s="461">
        <f>SUM(AL19:AL20)</f>
        <v>0</v>
      </c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</row>
    <row r="22" spans="3:68" ht="24.95" customHeight="1" thickBot="1">
      <c r="C22" s="571" t="s">
        <v>77</v>
      </c>
      <c r="D22" s="572"/>
      <c r="E22" s="572"/>
      <c r="F22" s="572"/>
      <c r="G22" s="572"/>
      <c r="H22" s="572"/>
      <c r="I22" s="572"/>
      <c r="J22" s="572"/>
      <c r="K22" s="572"/>
      <c r="L22" s="572"/>
      <c r="M22" s="572"/>
      <c r="N22" s="572"/>
      <c r="O22" s="572"/>
      <c r="P22" s="572"/>
      <c r="Q22" s="572"/>
      <c r="R22" s="572"/>
      <c r="S22" s="572"/>
      <c r="T22" s="572"/>
      <c r="U22" s="572"/>
      <c r="V22" s="572"/>
      <c r="W22" s="572"/>
      <c r="X22" s="572"/>
      <c r="Y22" s="572"/>
      <c r="Z22" s="572"/>
      <c r="AA22" s="572"/>
      <c r="AB22" s="572"/>
      <c r="AC22" s="572"/>
      <c r="AD22" s="572"/>
      <c r="AE22" s="572"/>
      <c r="AF22" s="572"/>
      <c r="AG22" s="572"/>
      <c r="AH22" s="573"/>
      <c r="AM22" s="163"/>
      <c r="AN22" s="163"/>
      <c r="AO22" s="163"/>
      <c r="AP22" s="163"/>
      <c r="AQ22" s="163"/>
      <c r="AR22" s="187"/>
      <c r="AS22" s="187"/>
      <c r="AT22" s="187"/>
      <c r="AU22" s="187"/>
      <c r="AV22" s="187"/>
      <c r="AW22" s="187"/>
      <c r="AX22" s="187"/>
      <c r="AY22" s="1"/>
      <c r="AZ22" s="1"/>
      <c r="BA22" s="1"/>
      <c r="BB22" s="1"/>
      <c r="BC22" s="1"/>
      <c r="BD22" s="1"/>
      <c r="BE22" s="188"/>
      <c r="BF22" s="188"/>
      <c r="BG22" s="188"/>
      <c r="BH22" s="188"/>
      <c r="BI22" s="189"/>
      <c r="BJ22" s="189"/>
      <c r="BK22" s="189"/>
      <c r="BL22" s="189"/>
      <c r="BM22" s="5"/>
      <c r="BN22" s="5"/>
      <c r="BO22" s="1"/>
      <c r="BP22" s="1"/>
    </row>
    <row r="23" spans="3:68" ht="20.100000000000001" customHeight="1">
      <c r="C23" s="675" t="s">
        <v>18</v>
      </c>
      <c r="D23" s="676"/>
      <c r="E23" s="676"/>
      <c r="F23" s="676"/>
      <c r="G23" s="676"/>
      <c r="H23" s="676"/>
      <c r="I23" s="676"/>
      <c r="J23" s="676"/>
      <c r="K23" s="676"/>
      <c r="L23" s="676"/>
      <c r="M23" s="676"/>
      <c r="N23" s="676"/>
      <c r="O23" s="676"/>
      <c r="P23" s="676"/>
      <c r="Q23" s="676"/>
      <c r="R23" s="676"/>
      <c r="S23" s="676"/>
      <c r="T23" s="676"/>
      <c r="U23" s="676"/>
      <c r="V23" s="676"/>
      <c r="W23" s="676"/>
      <c r="X23" s="676"/>
      <c r="Y23" s="578" t="s">
        <v>26</v>
      </c>
      <c r="Z23" s="578"/>
      <c r="AA23" s="578"/>
      <c r="AB23" s="578"/>
      <c r="AC23" s="578"/>
      <c r="AD23" s="578"/>
      <c r="AE23" s="578"/>
      <c r="AF23" s="578"/>
      <c r="AG23" s="578"/>
      <c r="AH23" s="579"/>
      <c r="AM23" s="163"/>
      <c r="AN23" s="163"/>
      <c r="AO23" s="163"/>
      <c r="AP23" s="163"/>
      <c r="AQ23" s="163"/>
      <c r="AR23" s="187"/>
      <c r="AS23" s="187"/>
      <c r="AT23" s="187"/>
      <c r="AU23" s="187"/>
      <c r="AV23" s="187"/>
      <c r="AW23" s="187"/>
      <c r="AX23" s="187"/>
      <c r="AY23" s="162"/>
      <c r="AZ23" s="162"/>
      <c r="BA23" s="162"/>
      <c r="BB23" s="162"/>
      <c r="BC23" s="162"/>
      <c r="BD23" s="162"/>
      <c r="BE23" s="188"/>
      <c r="BF23" s="188"/>
      <c r="BG23" s="188"/>
      <c r="BH23" s="188"/>
      <c r="BI23" s="188"/>
      <c r="BJ23" s="188"/>
      <c r="BK23" s="188"/>
      <c r="BL23" s="188"/>
      <c r="BM23" s="5"/>
      <c r="BN23" s="5"/>
      <c r="BO23" s="1"/>
      <c r="BP23" s="1"/>
    </row>
    <row r="24" spans="3:68" ht="20.100000000000001" customHeight="1">
      <c r="C24" s="669" t="s">
        <v>24</v>
      </c>
      <c r="D24" s="568"/>
      <c r="E24" s="568"/>
      <c r="F24" s="568" t="s">
        <v>5</v>
      </c>
      <c r="G24" s="568"/>
      <c r="H24" s="568"/>
      <c r="I24" s="568"/>
      <c r="J24" s="668">
        <f>S14</f>
        <v>47209</v>
      </c>
      <c r="K24" s="668"/>
      <c r="L24" s="668"/>
      <c r="M24" s="668"/>
      <c r="N24" s="568" t="s">
        <v>25</v>
      </c>
      <c r="O24" s="568"/>
      <c r="P24" s="568"/>
      <c r="Q24" s="568" t="s">
        <v>5</v>
      </c>
      <c r="R24" s="568"/>
      <c r="S24" s="568"/>
      <c r="T24" s="568"/>
      <c r="U24" s="668">
        <f>S14</f>
        <v>47209</v>
      </c>
      <c r="V24" s="668"/>
      <c r="W24" s="668"/>
      <c r="X24" s="668"/>
      <c r="Y24" s="570"/>
      <c r="Z24" s="570"/>
      <c r="AA24" s="570"/>
      <c r="AB24" s="570"/>
      <c r="AC24" s="570"/>
      <c r="AD24" s="570"/>
      <c r="AE24" s="570"/>
      <c r="AF24" s="570"/>
      <c r="AG24" s="570"/>
      <c r="AH24" s="580"/>
      <c r="AN24" s="190"/>
      <c r="AO24" s="190"/>
      <c r="AP24" s="190"/>
      <c r="AQ24" s="190"/>
      <c r="AR24" s="187"/>
      <c r="AS24" s="187"/>
      <c r="AT24" s="187"/>
      <c r="AU24" s="187"/>
      <c r="AV24" s="187"/>
      <c r="AW24" s="187"/>
      <c r="AX24" s="187"/>
      <c r="AZ24" s="190"/>
      <c r="BA24" s="190"/>
      <c r="BB24" s="190"/>
      <c r="BC24" s="190"/>
      <c r="BD24" s="190"/>
      <c r="BE24" s="188"/>
      <c r="BF24" s="188"/>
      <c r="BG24" s="188"/>
      <c r="BH24" s="188"/>
      <c r="BI24" s="188"/>
      <c r="BJ24" s="188"/>
      <c r="BK24" s="188"/>
      <c r="BL24" s="188"/>
      <c r="BM24" s="5"/>
      <c r="BN24" s="5"/>
      <c r="BO24" s="1"/>
      <c r="BP24" s="1"/>
    </row>
    <row r="25" spans="3:68" ht="20.100000000000001" customHeight="1">
      <c r="C25" s="669"/>
      <c r="D25" s="568"/>
      <c r="E25" s="568"/>
      <c r="F25" s="568" t="s">
        <v>72</v>
      </c>
      <c r="G25" s="568"/>
      <c r="H25" s="568" t="s">
        <v>56</v>
      </c>
      <c r="I25" s="568"/>
      <c r="J25" s="568" t="s">
        <v>72</v>
      </c>
      <c r="K25" s="568"/>
      <c r="L25" s="568" t="s">
        <v>56</v>
      </c>
      <c r="M25" s="568"/>
      <c r="N25" s="568"/>
      <c r="O25" s="568"/>
      <c r="P25" s="568"/>
      <c r="Q25" s="568" t="s">
        <v>57</v>
      </c>
      <c r="R25" s="568"/>
      <c r="S25" s="568" t="s">
        <v>56</v>
      </c>
      <c r="T25" s="568"/>
      <c r="U25" s="568" t="s">
        <v>57</v>
      </c>
      <c r="V25" s="568"/>
      <c r="W25" s="568" t="s">
        <v>56</v>
      </c>
      <c r="X25" s="568"/>
      <c r="Y25" s="570" t="s">
        <v>23</v>
      </c>
      <c r="Z25" s="570"/>
      <c r="AA25" s="570"/>
      <c r="AB25" s="570"/>
      <c r="AC25" s="570" t="s">
        <v>4</v>
      </c>
      <c r="AD25" s="570"/>
      <c r="AE25" s="570"/>
      <c r="AF25" s="575">
        <f>S14</f>
        <v>47209</v>
      </c>
      <c r="AG25" s="575"/>
      <c r="AH25" s="576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</row>
    <row r="26" spans="3:68" ht="20.100000000000001" customHeight="1">
      <c r="C26" s="669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8"/>
      <c r="S26" s="568"/>
      <c r="T26" s="568"/>
      <c r="U26" s="568"/>
      <c r="V26" s="568"/>
      <c r="W26" s="568"/>
      <c r="X26" s="568"/>
      <c r="Y26" s="581"/>
      <c r="Z26" s="581"/>
      <c r="AA26" s="581"/>
      <c r="AB26" s="581"/>
      <c r="AC26" s="574"/>
      <c r="AD26" s="574"/>
      <c r="AE26" s="574"/>
      <c r="AF26" s="574" t="s">
        <v>196</v>
      </c>
      <c r="AG26" s="574"/>
      <c r="AH26" s="577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</row>
    <row r="27" spans="3:68" ht="20.100000000000001" customHeight="1">
      <c r="C27" s="667" t="str">
        <f>IF('【耕種】経営現状と目標 (現状入力)'!$N5="","",'【耕種】経営現状と目標 (現状入力)'!$N5)</f>
        <v/>
      </c>
      <c r="D27" s="617"/>
      <c r="E27" s="617"/>
      <c r="F27" s="583" t="str">
        <f>IF('【耕種】経営現状と目標 (現状入力)'!$N7="","",'【耕種】経営現状と目標 (現状入力)'!$N7)</f>
        <v/>
      </c>
      <c r="G27" s="583"/>
      <c r="H27" s="583" t="str">
        <f>IF('【耕種】経営現状と目標 (現状入力)'!$N9="","",'【耕種】経営現状と目標 (現状入力)'!$N9)</f>
        <v/>
      </c>
      <c r="I27" s="583"/>
      <c r="J27" s="583" t="str">
        <f>IF('【耕種】経営現状と目標 (現状入力)'!$N46="","",'【耕種】経営現状と目標 (現状入力)'!$N46)</f>
        <v/>
      </c>
      <c r="K27" s="583"/>
      <c r="L27" s="583" t="str">
        <f>IF('【耕種】経営現状と目標 (現状入力)'!$N48=0,"",'【耕種】経営現状と目標 (現状入力)'!$N48)</f>
        <v/>
      </c>
      <c r="M27" s="584"/>
      <c r="N27" s="620" t="str">
        <f>IF('【肉用牛】繁殖経営（現状）様式'!C4="","",'【肉用牛】繁殖経営（現状）様式'!B4)</f>
        <v/>
      </c>
      <c r="O27" s="617"/>
      <c r="P27" s="617"/>
      <c r="Q27" s="617" t="str">
        <f>IF('【肉用牛】繁殖経営（現状）様式'!C4="","",'【肉用牛】繁殖経営（現状）様式'!C4)</f>
        <v/>
      </c>
      <c r="R27" s="617"/>
      <c r="S27" s="617" t="str">
        <f>IF('【肉用牛】繁殖経営（現状）様式'!E17="","",'【肉用牛】繁殖経営（現状）様式'!E17)</f>
        <v/>
      </c>
      <c r="T27" s="617"/>
      <c r="U27" s="617" t="str">
        <f>IF('【肉用牛】繁殖経営（目標）様式'!C4="","",'【肉用牛】繁殖経営（目標）様式'!C4)</f>
        <v/>
      </c>
      <c r="V27" s="617"/>
      <c r="W27" s="617" t="str">
        <f>IF('【肉用牛】繁殖経営（目標）様式'!E17=0,"",'【肉用牛】繁殖経営（目標）様式'!E17)</f>
        <v/>
      </c>
      <c r="X27" s="617"/>
      <c r="Y27" s="581"/>
      <c r="Z27" s="581"/>
      <c r="AA27" s="581"/>
      <c r="AB27" s="581"/>
      <c r="AC27" s="574" t="s">
        <v>196</v>
      </c>
      <c r="AD27" s="574"/>
      <c r="AE27" s="574"/>
      <c r="AF27" s="574" t="s">
        <v>196</v>
      </c>
      <c r="AG27" s="574"/>
      <c r="AH27" s="577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</row>
    <row r="28" spans="3:68" ht="20.100000000000001" customHeight="1">
      <c r="C28" s="667" t="str">
        <f>IF('【耕種】経営現状と目標 (現状入力)'!$Q5="","",'【耕種】経営現状と目標 (現状入力)'!$Q5)</f>
        <v/>
      </c>
      <c r="D28" s="617"/>
      <c r="E28" s="617"/>
      <c r="F28" s="583" t="str">
        <f>IF('【耕種】経営現状と目標 (現状入力)'!$Q7="","",'【耕種】経営現状と目標 (現状入力)'!$Q7)</f>
        <v/>
      </c>
      <c r="G28" s="583"/>
      <c r="H28" s="583" t="str">
        <f>IF('【耕種】経営現状と目標 (現状入力)'!$Q9="","",'【耕種】経営現状と目標 (現状入力)'!$Q9)</f>
        <v/>
      </c>
      <c r="I28" s="583"/>
      <c r="J28" s="583" t="str">
        <f>IF('【耕種】経営現状と目標 (現状入力)'!$Q46="","",'【耕種】経営現状と目標 (現状入力)'!$Q46)</f>
        <v/>
      </c>
      <c r="K28" s="583"/>
      <c r="L28" s="583" t="str">
        <f>IF('【耕種】経営現状と目標 (現状入力)'!$Q48=0,"",'【耕種】経営現状と目標 (現状入力)'!$Q48)</f>
        <v/>
      </c>
      <c r="M28" s="584"/>
      <c r="N28" s="620" t="str">
        <f>IF('【肉用牛】繁殖経営（現状）様式'!C4="","",'【肉用牛】繁殖経営（現状）様式'!B5)</f>
        <v/>
      </c>
      <c r="O28" s="617"/>
      <c r="P28" s="617"/>
      <c r="Q28" s="617" t="str">
        <f>IF('【肉用牛】繁殖経営（現状）様式'!C5="","",'【肉用牛】繁殖経営（現状）様式'!C5)</f>
        <v/>
      </c>
      <c r="R28" s="617"/>
      <c r="S28" s="617"/>
      <c r="T28" s="617"/>
      <c r="U28" s="617" t="str">
        <f>IF('【肉用牛】繁殖経営（目標）様式'!C5="","",'【肉用牛】繁殖経営（目標）様式'!C5)</f>
        <v/>
      </c>
      <c r="V28" s="617"/>
      <c r="W28" s="617"/>
      <c r="X28" s="617"/>
      <c r="Y28" s="581"/>
      <c r="Z28" s="581"/>
      <c r="AA28" s="581"/>
      <c r="AB28" s="581"/>
      <c r="AC28" s="574" t="s">
        <v>196</v>
      </c>
      <c r="AD28" s="574"/>
      <c r="AE28" s="574"/>
      <c r="AF28" s="574" t="s">
        <v>196</v>
      </c>
      <c r="AG28" s="574"/>
      <c r="AH28" s="577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94"/>
      <c r="BH28" s="194"/>
      <c r="BI28" s="194"/>
      <c r="BJ28" s="194"/>
      <c r="BK28" s="194"/>
      <c r="BL28" s="194"/>
      <c r="BM28" s="194"/>
      <c r="BN28" s="163"/>
      <c r="BO28" s="163"/>
      <c r="BP28" s="163"/>
    </row>
    <row r="29" spans="3:68" ht="20.100000000000001" customHeight="1" thickBot="1">
      <c r="C29" s="755" t="str">
        <f>IF('【耕種】経営現状と目標 (現状入力)'!$T5="","",'【耕種】経営現状と目標 (現状入力)'!$T5)</f>
        <v/>
      </c>
      <c r="D29" s="618"/>
      <c r="E29" s="618"/>
      <c r="F29" s="616" t="str">
        <f>IF('【耕種】経営現状と目標 (現状入力)'!$T7="","",'【耕種】経営現状と目標 (現状入力)'!$T7)</f>
        <v/>
      </c>
      <c r="G29" s="616"/>
      <c r="H29" s="616" t="str">
        <f>IF('【耕種】経営現状と目標 (現状入力)'!$T9="","",'【耕種】経営現状と目標 (現状入力)'!$T9)</f>
        <v/>
      </c>
      <c r="I29" s="616"/>
      <c r="J29" s="616" t="str">
        <f>IF('【耕種】経営現状と目標 (現状入力)'!$T46="","",'【耕種】経営現状と目標 (現状入力)'!$T46)</f>
        <v/>
      </c>
      <c r="K29" s="616"/>
      <c r="L29" s="616" t="str">
        <f>IF('【耕種】経営現状と目標 (現状入力)'!$T48=0,"",'【耕種】経営現状と目標 (現状入力)'!$T48)</f>
        <v/>
      </c>
      <c r="M29" s="619"/>
      <c r="N29" s="621" t="str">
        <f>IF('【肉用牛】繁殖経営（現状）様式'!C4="","",'【肉用牛】繁殖経営（現状）様式'!B6)</f>
        <v/>
      </c>
      <c r="O29" s="618"/>
      <c r="P29" s="618"/>
      <c r="Q29" s="618" t="str">
        <f>IF('【肉用牛】繁殖経営（現状）様式'!C6="","",'【肉用牛】繁殖経営（現状）様式'!C6)</f>
        <v/>
      </c>
      <c r="R29" s="618"/>
      <c r="S29" s="618" t="str">
        <f>IF('【肉用牛】繁殖経営（現状）様式'!C8="","",'【肉用牛】繁殖経営（現状）様式'!C8)</f>
        <v/>
      </c>
      <c r="T29" s="618"/>
      <c r="U29" s="618" t="str">
        <f>IF('【肉用牛】繁殖経営（目標）様式'!C6=0,"",'【肉用牛】繁殖経営（目標）様式'!C6)</f>
        <v/>
      </c>
      <c r="V29" s="618"/>
      <c r="W29" s="618" t="str">
        <f>IF('【肉用牛】繁殖経営（目標）様式'!C8=0,"",'【肉用牛】繁殖経営（目標）様式'!C8)</f>
        <v/>
      </c>
      <c r="X29" s="618"/>
      <c r="Y29" s="582"/>
      <c r="Z29" s="582"/>
      <c r="AA29" s="582"/>
      <c r="AB29" s="582"/>
      <c r="AC29" s="653" t="s">
        <v>196</v>
      </c>
      <c r="AD29" s="653"/>
      <c r="AE29" s="653"/>
      <c r="AF29" s="653" t="s">
        <v>196</v>
      </c>
      <c r="AG29" s="653"/>
      <c r="AH29" s="654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5"/>
      <c r="BH29" s="5"/>
      <c r="BI29" s="5"/>
      <c r="BJ29" s="5"/>
      <c r="BK29" s="1"/>
      <c r="BL29" s="1"/>
      <c r="BM29" s="1"/>
      <c r="BN29" s="1"/>
      <c r="BO29" s="1"/>
      <c r="BP29" s="1"/>
    </row>
    <row r="30" spans="3:68" ht="11.25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146"/>
      <c r="AD30" s="146"/>
      <c r="AE30" s="146"/>
      <c r="AF30" s="146"/>
      <c r="AG30" s="146"/>
      <c r="AH30" s="146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1"/>
      <c r="BL30" s="1"/>
      <c r="BM30" s="1"/>
      <c r="BN30" s="1"/>
      <c r="BO30" s="1"/>
      <c r="BP30" s="1"/>
    </row>
    <row r="31" spans="3:68" ht="9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146"/>
      <c r="AD31" s="146"/>
      <c r="AE31" s="146"/>
      <c r="AF31" s="146"/>
      <c r="AG31" s="146"/>
      <c r="AH31" s="146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1"/>
      <c r="BL31" s="1"/>
      <c r="BM31" s="1"/>
      <c r="BN31" s="1"/>
      <c r="BO31" s="1"/>
      <c r="BP31" s="1"/>
    </row>
    <row r="32" spans="3:68" ht="20.100000000000001" customHeight="1">
      <c r="C32" s="675" t="s">
        <v>20</v>
      </c>
      <c r="D32" s="676"/>
      <c r="E32" s="676"/>
      <c r="F32" s="676"/>
      <c r="G32" s="676"/>
      <c r="H32" s="676"/>
      <c r="I32" s="676"/>
      <c r="J32" s="676"/>
      <c r="K32" s="676"/>
      <c r="L32" s="676"/>
      <c r="M32" s="676"/>
      <c r="N32" s="676"/>
      <c r="O32" s="676"/>
      <c r="P32" s="676"/>
      <c r="Q32" s="676"/>
      <c r="R32" s="676"/>
      <c r="S32" s="676"/>
      <c r="T32" s="676"/>
      <c r="U32" s="676"/>
      <c r="V32" s="676"/>
      <c r="W32" s="676"/>
      <c r="X32" s="676"/>
      <c r="Y32" s="676"/>
      <c r="Z32" s="676"/>
      <c r="AA32" s="676"/>
      <c r="AB32" s="676"/>
      <c r="AC32" s="676"/>
      <c r="AD32" s="676"/>
      <c r="AE32" s="676"/>
      <c r="AF32" s="676"/>
      <c r="AG32" s="676"/>
      <c r="AH32" s="677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1"/>
      <c r="BL32" s="1"/>
      <c r="BM32" s="1"/>
      <c r="BN32" s="1"/>
      <c r="BO32" s="1"/>
      <c r="BP32" s="1"/>
    </row>
    <row r="33" spans="3:34" ht="20.100000000000001" customHeight="1">
      <c r="C33" s="756" t="s">
        <v>78</v>
      </c>
      <c r="D33" s="679"/>
      <c r="E33" s="679"/>
      <c r="F33" s="679"/>
      <c r="G33" s="679"/>
      <c r="H33" s="679"/>
      <c r="I33" s="679"/>
      <c r="J33" s="679"/>
      <c r="K33" s="679"/>
      <c r="L33" s="679"/>
      <c r="M33" s="679"/>
      <c r="N33" s="679"/>
      <c r="O33" s="679"/>
      <c r="P33" s="679"/>
      <c r="Q33" s="679"/>
      <c r="R33" s="679"/>
      <c r="S33" s="679" t="s">
        <v>79</v>
      </c>
      <c r="T33" s="679"/>
      <c r="U33" s="679"/>
      <c r="V33" s="679"/>
      <c r="W33" s="679"/>
      <c r="X33" s="679"/>
      <c r="Y33" s="679"/>
      <c r="Z33" s="679"/>
      <c r="AA33" s="679"/>
      <c r="AB33" s="679"/>
      <c r="AC33" s="679"/>
      <c r="AD33" s="679"/>
      <c r="AE33" s="679"/>
      <c r="AF33" s="679"/>
      <c r="AG33" s="679"/>
      <c r="AH33" s="680"/>
    </row>
    <row r="34" spans="3:34" ht="20.100000000000001" customHeight="1">
      <c r="C34" s="569" t="s">
        <v>15</v>
      </c>
      <c r="D34" s="570"/>
      <c r="E34" s="570"/>
      <c r="F34" s="570" t="s">
        <v>6</v>
      </c>
      <c r="G34" s="570"/>
      <c r="H34" s="570"/>
      <c r="I34" s="570"/>
      <c r="J34" s="570" t="s">
        <v>7</v>
      </c>
      <c r="K34" s="570" t="s">
        <v>194</v>
      </c>
      <c r="L34" s="570"/>
      <c r="M34" s="570"/>
      <c r="N34" s="570"/>
      <c r="O34" s="575">
        <f>S14</f>
        <v>47209</v>
      </c>
      <c r="P34" s="575"/>
      <c r="Q34" s="575"/>
      <c r="R34" s="575"/>
      <c r="S34" s="570" t="s">
        <v>19</v>
      </c>
      <c r="T34" s="570"/>
      <c r="U34" s="570"/>
      <c r="V34" s="570"/>
      <c r="W34" s="570" t="s">
        <v>6</v>
      </c>
      <c r="X34" s="570"/>
      <c r="Y34" s="570"/>
      <c r="Z34" s="570"/>
      <c r="AA34" s="601" t="s">
        <v>16</v>
      </c>
      <c r="AB34" s="601"/>
      <c r="AC34" s="601"/>
      <c r="AD34" s="601"/>
      <c r="AE34" s="601"/>
      <c r="AF34" s="601"/>
      <c r="AG34" s="601"/>
      <c r="AH34" s="604"/>
    </row>
    <row r="35" spans="3:34" ht="15.75" customHeight="1">
      <c r="C35" s="569"/>
      <c r="D35" s="570"/>
      <c r="E35" s="570"/>
      <c r="F35" s="732" t="s">
        <v>8</v>
      </c>
      <c r="G35" s="732"/>
      <c r="H35" s="732" t="s">
        <v>9</v>
      </c>
      <c r="I35" s="732"/>
      <c r="J35" s="570"/>
      <c r="K35" s="570"/>
      <c r="L35" s="570"/>
      <c r="M35" s="570"/>
      <c r="N35" s="570"/>
      <c r="O35" s="575"/>
      <c r="P35" s="575"/>
      <c r="Q35" s="575"/>
      <c r="R35" s="575"/>
      <c r="S35" s="570"/>
      <c r="T35" s="570"/>
      <c r="U35" s="570"/>
      <c r="V35" s="570"/>
      <c r="W35" s="732" t="s">
        <v>8</v>
      </c>
      <c r="X35" s="732"/>
      <c r="Y35" s="732" t="s">
        <v>9</v>
      </c>
      <c r="Z35" s="732"/>
      <c r="AA35" s="601" t="s">
        <v>66</v>
      </c>
      <c r="AB35" s="601"/>
      <c r="AC35" s="601"/>
      <c r="AD35" s="601"/>
      <c r="AE35" s="655">
        <f>S14</f>
        <v>47209</v>
      </c>
      <c r="AF35" s="655"/>
      <c r="AG35" s="655"/>
      <c r="AH35" s="656"/>
    </row>
    <row r="36" spans="3:34" ht="15" customHeight="1">
      <c r="C36" s="569"/>
      <c r="D36" s="570"/>
      <c r="E36" s="570"/>
      <c r="F36" s="732"/>
      <c r="G36" s="732"/>
      <c r="H36" s="732"/>
      <c r="I36" s="732"/>
      <c r="J36" s="570"/>
      <c r="K36" s="570" t="s">
        <v>195</v>
      </c>
      <c r="L36" s="570"/>
      <c r="M36" s="570"/>
      <c r="N36" s="570"/>
      <c r="O36" s="570" t="s">
        <v>195</v>
      </c>
      <c r="P36" s="570"/>
      <c r="Q36" s="570"/>
      <c r="R36" s="570"/>
      <c r="S36" s="570"/>
      <c r="T36" s="570"/>
      <c r="U36" s="570"/>
      <c r="V36" s="570"/>
      <c r="W36" s="732"/>
      <c r="X36" s="732"/>
      <c r="Y36" s="732"/>
      <c r="Z36" s="732"/>
      <c r="AA36" s="657" t="s">
        <v>67</v>
      </c>
      <c r="AB36" s="657"/>
      <c r="AC36" s="657" t="s">
        <v>68</v>
      </c>
      <c r="AD36" s="657"/>
      <c r="AE36" s="657" t="s">
        <v>67</v>
      </c>
      <c r="AF36" s="657"/>
      <c r="AG36" s="657" t="s">
        <v>68</v>
      </c>
      <c r="AH36" s="658"/>
    </row>
    <row r="37" spans="3:34" ht="20.100000000000001" customHeight="1">
      <c r="C37" s="569" t="s">
        <v>10</v>
      </c>
      <c r="D37" s="570"/>
      <c r="E37" s="570"/>
      <c r="F37" s="544"/>
      <c r="G37" s="544"/>
      <c r="H37" s="544"/>
      <c r="I37" s="544"/>
      <c r="J37" s="471"/>
      <c r="K37" s="545"/>
      <c r="L37" s="545"/>
      <c r="M37" s="545"/>
      <c r="N37" s="545"/>
      <c r="O37" s="545"/>
      <c r="P37" s="545"/>
      <c r="Q37" s="545"/>
      <c r="R37" s="545"/>
      <c r="S37" s="581"/>
      <c r="T37" s="581"/>
      <c r="U37" s="581"/>
      <c r="V37" s="581"/>
      <c r="W37" s="544"/>
      <c r="X37" s="544"/>
      <c r="Y37" s="544"/>
      <c r="Z37" s="544"/>
      <c r="AA37" s="545"/>
      <c r="AB37" s="545"/>
      <c r="AC37" s="545"/>
      <c r="AD37" s="545"/>
      <c r="AE37" s="545"/>
      <c r="AF37" s="545"/>
      <c r="AG37" s="545"/>
      <c r="AH37" s="560"/>
    </row>
    <row r="38" spans="3:34" ht="20.100000000000001" customHeight="1">
      <c r="C38" s="569"/>
      <c r="D38" s="570"/>
      <c r="E38" s="570"/>
      <c r="F38" s="544"/>
      <c r="G38" s="544"/>
      <c r="H38" s="544"/>
      <c r="I38" s="544"/>
      <c r="J38" s="471"/>
      <c r="K38" s="545"/>
      <c r="L38" s="545"/>
      <c r="M38" s="545"/>
      <c r="N38" s="545"/>
      <c r="O38" s="545"/>
      <c r="P38" s="545"/>
      <c r="Q38" s="545"/>
      <c r="R38" s="545"/>
      <c r="S38" s="581"/>
      <c r="T38" s="581"/>
      <c r="U38" s="581"/>
      <c r="V38" s="581"/>
      <c r="W38" s="544"/>
      <c r="X38" s="544"/>
      <c r="Y38" s="544"/>
      <c r="Z38" s="544"/>
      <c r="AA38" s="545"/>
      <c r="AB38" s="545"/>
      <c r="AC38" s="545"/>
      <c r="AD38" s="545"/>
      <c r="AE38" s="545"/>
      <c r="AF38" s="545"/>
      <c r="AG38" s="545"/>
      <c r="AH38" s="560"/>
    </row>
    <row r="39" spans="3:34" ht="20.100000000000001" customHeight="1">
      <c r="C39" s="569" t="s">
        <v>11</v>
      </c>
      <c r="D39" s="570"/>
      <c r="E39" s="570"/>
      <c r="F39" s="544"/>
      <c r="G39" s="544"/>
      <c r="H39" s="544"/>
      <c r="I39" s="544"/>
      <c r="J39" s="471"/>
      <c r="K39" s="545"/>
      <c r="L39" s="545"/>
      <c r="M39" s="545"/>
      <c r="N39" s="545"/>
      <c r="O39" s="545"/>
      <c r="P39" s="545"/>
      <c r="Q39" s="545"/>
      <c r="R39" s="545"/>
      <c r="S39" s="581"/>
      <c r="T39" s="581"/>
      <c r="U39" s="581"/>
      <c r="V39" s="581"/>
      <c r="W39" s="544"/>
      <c r="X39" s="544"/>
      <c r="Y39" s="544"/>
      <c r="Z39" s="544"/>
      <c r="AA39" s="545"/>
      <c r="AB39" s="545"/>
      <c r="AC39" s="545"/>
      <c r="AD39" s="545"/>
      <c r="AE39" s="545"/>
      <c r="AF39" s="545"/>
      <c r="AG39" s="545"/>
      <c r="AH39" s="560"/>
    </row>
    <row r="40" spans="3:34" ht="20.100000000000001" customHeight="1">
      <c r="C40" s="569"/>
      <c r="D40" s="570"/>
      <c r="E40" s="570"/>
      <c r="F40" s="544"/>
      <c r="G40" s="544"/>
      <c r="H40" s="544"/>
      <c r="I40" s="544"/>
      <c r="J40" s="471"/>
      <c r="K40" s="545"/>
      <c r="L40" s="545"/>
      <c r="M40" s="545"/>
      <c r="N40" s="545"/>
      <c r="O40" s="545"/>
      <c r="P40" s="545"/>
      <c r="Q40" s="545"/>
      <c r="R40" s="545"/>
      <c r="S40" s="581"/>
      <c r="T40" s="581"/>
      <c r="U40" s="581"/>
      <c r="V40" s="581"/>
      <c r="W40" s="544"/>
      <c r="X40" s="544"/>
      <c r="Y40" s="544"/>
      <c r="Z40" s="544"/>
      <c r="AA40" s="545"/>
      <c r="AB40" s="545"/>
      <c r="AC40" s="545"/>
      <c r="AD40" s="545"/>
      <c r="AE40" s="545"/>
      <c r="AF40" s="545"/>
      <c r="AG40" s="545"/>
      <c r="AH40" s="560"/>
    </row>
    <row r="41" spans="3:34" ht="20.100000000000001" customHeight="1">
      <c r="C41" s="569" t="s">
        <v>70</v>
      </c>
      <c r="D41" s="570"/>
      <c r="E41" s="570"/>
      <c r="F41" s="544"/>
      <c r="G41" s="544"/>
      <c r="H41" s="544"/>
      <c r="I41" s="544"/>
      <c r="J41" s="471"/>
      <c r="K41" s="545"/>
      <c r="L41" s="545"/>
      <c r="M41" s="545"/>
      <c r="N41" s="545"/>
      <c r="O41" s="545"/>
      <c r="P41" s="545"/>
      <c r="Q41" s="545"/>
      <c r="R41" s="545"/>
      <c r="S41" s="581"/>
      <c r="T41" s="581"/>
      <c r="U41" s="581"/>
      <c r="V41" s="581"/>
      <c r="W41" s="544"/>
      <c r="X41" s="544"/>
      <c r="Y41" s="544"/>
      <c r="Z41" s="544"/>
      <c r="AA41" s="545"/>
      <c r="AB41" s="545"/>
      <c r="AC41" s="545"/>
      <c r="AD41" s="545"/>
      <c r="AE41" s="545"/>
      <c r="AF41" s="545"/>
      <c r="AG41" s="545"/>
      <c r="AH41" s="560"/>
    </row>
    <row r="42" spans="3:34" ht="20.100000000000001" customHeight="1">
      <c r="C42" s="569"/>
      <c r="D42" s="570"/>
      <c r="E42" s="570"/>
      <c r="F42" s="544"/>
      <c r="G42" s="544"/>
      <c r="H42" s="544"/>
      <c r="I42" s="544"/>
      <c r="J42" s="471"/>
      <c r="K42" s="545"/>
      <c r="L42" s="545"/>
      <c r="M42" s="545"/>
      <c r="N42" s="545"/>
      <c r="O42" s="545"/>
      <c r="P42" s="545"/>
      <c r="Q42" s="545"/>
      <c r="R42" s="545"/>
      <c r="S42" s="581"/>
      <c r="T42" s="581"/>
      <c r="U42" s="581"/>
      <c r="V42" s="581"/>
      <c r="W42" s="544"/>
      <c r="X42" s="544"/>
      <c r="Y42" s="544"/>
      <c r="Z42" s="544"/>
      <c r="AA42" s="545"/>
      <c r="AB42" s="545"/>
      <c r="AC42" s="545"/>
      <c r="AD42" s="545"/>
      <c r="AE42" s="545"/>
      <c r="AF42" s="545"/>
      <c r="AG42" s="545"/>
      <c r="AH42" s="560"/>
    </row>
    <row r="43" spans="3:34" ht="20.100000000000001" customHeight="1" thickBot="1">
      <c r="C43" s="701" t="s">
        <v>69</v>
      </c>
      <c r="D43" s="702"/>
      <c r="E43" s="702"/>
      <c r="F43" s="702"/>
      <c r="G43" s="702"/>
      <c r="H43" s="702"/>
      <c r="I43" s="702"/>
      <c r="J43" s="702"/>
      <c r="K43" s="561" t="str">
        <f>IF(SUM(K37:N42)=0,"",SUM(K37:N42))</f>
        <v/>
      </c>
      <c r="L43" s="561"/>
      <c r="M43" s="561"/>
      <c r="N43" s="561"/>
      <c r="O43" s="561" t="str">
        <f>IF(SUM(O37:R42)=0,"",SUM(O37:R42))</f>
        <v/>
      </c>
      <c r="P43" s="561"/>
      <c r="Q43" s="561"/>
      <c r="R43" s="561"/>
      <c r="S43" s="678" t="s">
        <v>69</v>
      </c>
      <c r="T43" s="678"/>
      <c r="U43" s="678"/>
      <c r="V43" s="678"/>
      <c r="W43" s="678"/>
      <c r="X43" s="678"/>
      <c r="Y43" s="678"/>
      <c r="Z43" s="678"/>
      <c r="AA43" s="561" t="str">
        <f>IF(SUM(AA37:AB42)=0,"",SUM(AA37:AB42))</f>
        <v/>
      </c>
      <c r="AB43" s="561"/>
      <c r="AC43" s="561" t="str">
        <f>IF(SUM(AC37:AD42)=0,"",SUM(AC37:AD42))</f>
        <v/>
      </c>
      <c r="AD43" s="561"/>
      <c r="AE43" s="561" t="str">
        <f>IF(SUM(AE37:AF42)=0,"",SUM(AE37:AF42))</f>
        <v/>
      </c>
      <c r="AF43" s="561"/>
      <c r="AG43" s="561" t="str">
        <f>IF(SUM(AG37:AH42)=0,"",SUM(AG37:AH42))</f>
        <v/>
      </c>
      <c r="AH43" s="562"/>
    </row>
    <row r="44" spans="3:34" ht="20.100000000000001" customHeight="1">
      <c r="C44" s="728" t="s">
        <v>80</v>
      </c>
      <c r="D44" s="729"/>
      <c r="E44" s="729"/>
      <c r="F44" s="729"/>
      <c r="G44" s="729"/>
      <c r="H44" s="729"/>
      <c r="I44" s="729"/>
      <c r="J44" s="729"/>
      <c r="K44" s="729"/>
      <c r="L44" s="729"/>
      <c r="M44" s="729"/>
      <c r="N44" s="729"/>
      <c r="O44" s="729"/>
      <c r="P44" s="729"/>
      <c r="Q44" s="729"/>
      <c r="R44" s="729"/>
      <c r="S44" s="673" t="s">
        <v>81</v>
      </c>
      <c r="T44" s="673"/>
      <c r="U44" s="673"/>
      <c r="V44" s="673"/>
      <c r="W44" s="673"/>
      <c r="X44" s="673"/>
      <c r="Y44" s="673"/>
      <c r="Z44" s="673"/>
      <c r="AA44" s="673"/>
      <c r="AB44" s="673"/>
      <c r="AC44" s="673"/>
      <c r="AD44" s="673"/>
      <c r="AE44" s="673"/>
      <c r="AF44" s="673"/>
      <c r="AG44" s="673"/>
      <c r="AH44" s="674"/>
    </row>
    <row r="45" spans="3:34" ht="20.100000000000001" customHeight="1">
      <c r="C45" s="563"/>
      <c r="D45" s="550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0"/>
      <c r="Q45" s="550"/>
      <c r="R45" s="550"/>
      <c r="S45" s="550"/>
      <c r="T45" s="550"/>
      <c r="U45" s="550"/>
      <c r="V45" s="550"/>
      <c r="W45" s="550"/>
      <c r="X45" s="550"/>
      <c r="Y45" s="550"/>
      <c r="Z45" s="550"/>
      <c r="AA45" s="550"/>
      <c r="AB45" s="550"/>
      <c r="AC45" s="550"/>
      <c r="AD45" s="550"/>
      <c r="AE45" s="550"/>
      <c r="AF45" s="550"/>
      <c r="AG45" s="550"/>
      <c r="AH45" s="551"/>
    </row>
    <row r="46" spans="3:34" ht="20.100000000000001" customHeight="1">
      <c r="C46" s="563"/>
      <c r="D46" s="550"/>
      <c r="E46" s="550"/>
      <c r="F46" s="550"/>
      <c r="G46" s="550"/>
      <c r="H46" s="550"/>
      <c r="I46" s="550"/>
      <c r="J46" s="550"/>
      <c r="K46" s="550"/>
      <c r="L46" s="550"/>
      <c r="M46" s="550"/>
      <c r="N46" s="550"/>
      <c r="O46" s="550"/>
      <c r="P46" s="550"/>
      <c r="Q46" s="550"/>
      <c r="R46" s="550"/>
      <c r="S46" s="550"/>
      <c r="T46" s="550"/>
      <c r="U46" s="550"/>
      <c r="V46" s="550"/>
      <c r="W46" s="550"/>
      <c r="X46" s="550"/>
      <c r="Y46" s="550"/>
      <c r="Z46" s="550"/>
      <c r="AA46" s="550"/>
      <c r="AB46" s="550"/>
      <c r="AC46" s="550"/>
      <c r="AD46" s="550"/>
      <c r="AE46" s="550"/>
      <c r="AF46" s="550"/>
      <c r="AG46" s="550"/>
      <c r="AH46" s="551"/>
    </row>
    <row r="47" spans="3:34" ht="20.100000000000001" customHeight="1">
      <c r="C47" s="563"/>
      <c r="D47" s="550"/>
      <c r="E47" s="550"/>
      <c r="F47" s="550"/>
      <c r="G47" s="550"/>
      <c r="H47" s="550"/>
      <c r="I47" s="550"/>
      <c r="J47" s="550"/>
      <c r="K47" s="550"/>
      <c r="L47" s="550"/>
      <c r="M47" s="550"/>
      <c r="N47" s="550"/>
      <c r="O47" s="550"/>
      <c r="P47" s="550"/>
      <c r="Q47" s="550"/>
      <c r="R47" s="550"/>
      <c r="S47" s="550"/>
      <c r="T47" s="550"/>
      <c r="U47" s="550"/>
      <c r="V47" s="550"/>
      <c r="W47" s="550"/>
      <c r="X47" s="550"/>
      <c r="Y47" s="550"/>
      <c r="Z47" s="550"/>
      <c r="AA47" s="550"/>
      <c r="AB47" s="550"/>
      <c r="AC47" s="550"/>
      <c r="AD47" s="550"/>
      <c r="AE47" s="550"/>
      <c r="AF47" s="550"/>
      <c r="AG47" s="550"/>
      <c r="AH47" s="551"/>
    </row>
    <row r="48" spans="3:34" ht="20.100000000000001" customHeight="1">
      <c r="C48" s="563"/>
      <c r="D48" s="550"/>
      <c r="E48" s="550"/>
      <c r="F48" s="550"/>
      <c r="G48" s="550"/>
      <c r="H48" s="550"/>
      <c r="I48" s="550"/>
      <c r="J48" s="550"/>
      <c r="K48" s="550"/>
      <c r="L48" s="550"/>
      <c r="M48" s="550"/>
      <c r="N48" s="550"/>
      <c r="O48" s="550"/>
      <c r="P48" s="550"/>
      <c r="Q48" s="550"/>
      <c r="R48" s="550"/>
      <c r="S48" s="550"/>
      <c r="T48" s="550"/>
      <c r="U48" s="550"/>
      <c r="V48" s="550"/>
      <c r="W48" s="550"/>
      <c r="X48" s="550"/>
      <c r="Y48" s="550"/>
      <c r="Z48" s="550"/>
      <c r="AA48" s="550"/>
      <c r="AB48" s="550"/>
      <c r="AC48" s="550"/>
      <c r="AD48" s="550"/>
      <c r="AE48" s="550"/>
      <c r="AF48" s="550"/>
      <c r="AG48" s="550"/>
      <c r="AH48" s="551"/>
    </row>
    <row r="49" spans="3:44" ht="20.100000000000001" customHeight="1">
      <c r="C49" s="686" t="s">
        <v>82</v>
      </c>
      <c r="D49" s="548"/>
      <c r="E49" s="548"/>
      <c r="F49" s="548"/>
      <c r="G49" s="548"/>
      <c r="H49" s="548"/>
      <c r="I49" s="548"/>
      <c r="J49" s="548"/>
      <c r="K49" s="548"/>
      <c r="L49" s="548"/>
      <c r="M49" s="548"/>
      <c r="N49" s="548"/>
      <c r="O49" s="548"/>
      <c r="P49" s="548"/>
      <c r="Q49" s="548"/>
      <c r="R49" s="548"/>
      <c r="S49" s="548" t="s">
        <v>83</v>
      </c>
      <c r="T49" s="548"/>
      <c r="U49" s="548"/>
      <c r="V49" s="548"/>
      <c r="W49" s="548"/>
      <c r="X49" s="548"/>
      <c r="Y49" s="548"/>
      <c r="Z49" s="548"/>
      <c r="AA49" s="548"/>
      <c r="AB49" s="548"/>
      <c r="AC49" s="548"/>
      <c r="AD49" s="548"/>
      <c r="AE49" s="548"/>
      <c r="AF49" s="548"/>
      <c r="AG49" s="548"/>
      <c r="AH49" s="549"/>
    </row>
    <row r="50" spans="3:44" ht="20.100000000000001" customHeight="1">
      <c r="C50" s="563"/>
      <c r="D50" s="550"/>
      <c r="E50" s="550"/>
      <c r="F50" s="550"/>
      <c r="G50" s="550"/>
      <c r="H50" s="550"/>
      <c r="I50" s="550"/>
      <c r="J50" s="550"/>
      <c r="K50" s="550"/>
      <c r="L50" s="550"/>
      <c r="M50" s="550"/>
      <c r="N50" s="550"/>
      <c r="O50" s="550"/>
      <c r="P50" s="550"/>
      <c r="Q50" s="550"/>
      <c r="R50" s="550"/>
      <c r="S50" s="707"/>
      <c r="T50" s="707"/>
      <c r="U50" s="707"/>
      <c r="V50" s="707"/>
      <c r="W50" s="707"/>
      <c r="X50" s="707"/>
      <c r="Y50" s="707"/>
      <c r="Z50" s="707"/>
      <c r="AA50" s="707"/>
      <c r="AB50" s="707"/>
      <c r="AC50" s="707"/>
      <c r="AD50" s="707"/>
      <c r="AE50" s="707"/>
      <c r="AF50" s="707"/>
      <c r="AG50" s="707"/>
      <c r="AH50" s="708"/>
    </row>
    <row r="51" spans="3:44" ht="20.100000000000001" customHeight="1">
      <c r="C51" s="563"/>
      <c r="D51" s="550"/>
      <c r="E51" s="550"/>
      <c r="F51" s="550"/>
      <c r="G51" s="550"/>
      <c r="H51" s="550"/>
      <c r="I51" s="550"/>
      <c r="J51" s="550"/>
      <c r="K51" s="550"/>
      <c r="L51" s="550"/>
      <c r="M51" s="550"/>
      <c r="N51" s="550"/>
      <c r="O51" s="550"/>
      <c r="P51" s="550"/>
      <c r="Q51" s="550"/>
      <c r="R51" s="550"/>
      <c r="S51" s="707"/>
      <c r="T51" s="707"/>
      <c r="U51" s="707"/>
      <c r="V51" s="707"/>
      <c r="W51" s="707"/>
      <c r="X51" s="707"/>
      <c r="Y51" s="707"/>
      <c r="Z51" s="707"/>
      <c r="AA51" s="707"/>
      <c r="AB51" s="707"/>
      <c r="AC51" s="707"/>
      <c r="AD51" s="707"/>
      <c r="AE51" s="707"/>
      <c r="AF51" s="707"/>
      <c r="AG51" s="707"/>
      <c r="AH51" s="708"/>
    </row>
    <row r="52" spans="3:44" ht="20.100000000000001" customHeight="1">
      <c r="C52" s="563"/>
      <c r="D52" s="550"/>
      <c r="E52" s="550"/>
      <c r="F52" s="550"/>
      <c r="G52" s="550"/>
      <c r="H52" s="550"/>
      <c r="I52" s="550"/>
      <c r="J52" s="550"/>
      <c r="K52" s="550"/>
      <c r="L52" s="550"/>
      <c r="M52" s="550"/>
      <c r="N52" s="550"/>
      <c r="O52" s="550"/>
      <c r="P52" s="550"/>
      <c r="Q52" s="550"/>
      <c r="R52" s="550"/>
      <c r="S52" s="707"/>
      <c r="T52" s="707"/>
      <c r="U52" s="707"/>
      <c r="V52" s="707"/>
      <c r="W52" s="707"/>
      <c r="X52" s="707"/>
      <c r="Y52" s="707"/>
      <c r="Z52" s="707"/>
      <c r="AA52" s="707"/>
      <c r="AB52" s="707"/>
      <c r="AC52" s="707"/>
      <c r="AD52" s="707"/>
      <c r="AE52" s="707"/>
      <c r="AF52" s="707"/>
      <c r="AG52" s="707"/>
      <c r="AH52" s="708"/>
    </row>
    <row r="53" spans="3:44" ht="20.100000000000001" customHeight="1" thickBot="1">
      <c r="C53" s="564"/>
      <c r="D53" s="565"/>
      <c r="E53" s="565"/>
      <c r="F53" s="565"/>
      <c r="G53" s="565"/>
      <c r="H53" s="565"/>
      <c r="I53" s="565"/>
      <c r="J53" s="565"/>
      <c r="K53" s="565"/>
      <c r="L53" s="565"/>
      <c r="M53" s="565"/>
      <c r="N53" s="565"/>
      <c r="O53" s="565"/>
      <c r="P53" s="565"/>
      <c r="Q53" s="565"/>
      <c r="R53" s="565"/>
      <c r="S53" s="709"/>
      <c r="T53" s="709"/>
      <c r="U53" s="709"/>
      <c r="V53" s="709"/>
      <c r="W53" s="709"/>
      <c r="X53" s="709"/>
      <c r="Y53" s="709"/>
      <c r="Z53" s="709"/>
      <c r="AA53" s="709"/>
      <c r="AB53" s="709"/>
      <c r="AC53" s="709"/>
      <c r="AD53" s="709"/>
      <c r="AE53" s="709"/>
      <c r="AF53" s="709"/>
      <c r="AG53" s="709"/>
      <c r="AH53" s="710"/>
    </row>
    <row r="54" spans="3:44" ht="8.2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</row>
    <row r="55" spans="3:44" ht="20.100000000000001" customHeight="1" thickBot="1">
      <c r="C55" s="703" t="s">
        <v>34</v>
      </c>
      <c r="D55" s="703"/>
      <c r="E55" s="703"/>
      <c r="F55" s="703"/>
      <c r="G55" s="703"/>
      <c r="H55" s="703"/>
      <c r="I55" s="703"/>
      <c r="J55" s="703"/>
      <c r="K55" s="703"/>
      <c r="L55" s="703"/>
      <c r="M55" s="703"/>
      <c r="N55" s="703"/>
      <c r="O55" s="703"/>
      <c r="P55" s="703"/>
      <c r="Q55" s="703"/>
      <c r="R55" s="703"/>
      <c r="S55" s="703"/>
      <c r="T55" s="703"/>
      <c r="U55" s="703"/>
      <c r="V55" s="703"/>
      <c r="W55" s="703"/>
      <c r="X55" s="703"/>
      <c r="Y55" s="703"/>
      <c r="Z55" s="703"/>
      <c r="AA55" s="703"/>
      <c r="AB55" s="703"/>
      <c r="AC55" s="703"/>
      <c r="AD55" s="703"/>
      <c r="AE55" s="703"/>
      <c r="AF55" s="703"/>
      <c r="AG55" s="703"/>
      <c r="AH55" s="703"/>
    </row>
    <row r="56" spans="3:44" ht="20.100000000000001" customHeight="1">
      <c r="C56" s="624" t="s">
        <v>35</v>
      </c>
      <c r="D56" s="625"/>
      <c r="E56" s="625"/>
      <c r="F56" s="625"/>
      <c r="G56" s="625"/>
      <c r="H56" s="625"/>
      <c r="I56" s="625"/>
      <c r="J56" s="625"/>
      <c r="K56" s="625"/>
      <c r="L56" s="625"/>
      <c r="M56" s="625"/>
      <c r="N56" s="625"/>
      <c r="O56" s="625"/>
      <c r="P56" s="625"/>
      <c r="Q56" s="625"/>
      <c r="R56" s="625"/>
      <c r="S56" s="625"/>
      <c r="T56" s="700"/>
      <c r="U56" s="704" t="s">
        <v>41</v>
      </c>
      <c r="V56" s="705"/>
      <c r="W56" s="705"/>
      <c r="X56" s="705"/>
      <c r="Y56" s="705"/>
      <c r="Z56" s="705"/>
      <c r="AA56" s="705"/>
      <c r="AB56" s="705"/>
      <c r="AC56" s="705"/>
      <c r="AD56" s="705"/>
      <c r="AE56" s="705"/>
      <c r="AF56" s="705"/>
      <c r="AG56" s="705"/>
      <c r="AH56" s="706"/>
    </row>
    <row r="57" spans="3:44" ht="20.100000000000001" customHeight="1">
      <c r="C57" s="725" t="s">
        <v>296</v>
      </c>
      <c r="D57" s="682"/>
      <c r="E57" s="682"/>
      <c r="F57" s="683"/>
      <c r="G57" s="681" t="s">
        <v>36</v>
      </c>
      <c r="H57" s="681" t="s">
        <v>37</v>
      </c>
      <c r="I57" s="739" t="s">
        <v>38</v>
      </c>
      <c r="J57" s="740"/>
      <c r="K57" s="681" t="s">
        <v>4</v>
      </c>
      <c r="L57" s="682"/>
      <c r="M57" s="682"/>
      <c r="N57" s="682"/>
      <c r="O57" s="683"/>
      <c r="P57" s="554">
        <f>S14</f>
        <v>47209</v>
      </c>
      <c r="Q57" s="555"/>
      <c r="R57" s="555"/>
      <c r="S57" s="555"/>
      <c r="T57" s="556"/>
      <c r="U57" s="557" t="s">
        <v>42</v>
      </c>
      <c r="V57" s="558"/>
      <c r="W57" s="558"/>
      <c r="X57" s="559"/>
      <c r="Y57" s="670" t="s">
        <v>43</v>
      </c>
      <c r="Z57" s="671"/>
      <c r="AA57" s="557" t="s">
        <v>44</v>
      </c>
      <c r="AB57" s="672"/>
      <c r="AC57" s="472"/>
      <c r="AD57" s="165" t="s">
        <v>45</v>
      </c>
      <c r="AE57" s="557" t="s">
        <v>46</v>
      </c>
      <c r="AF57" s="672"/>
      <c r="AG57" s="472"/>
      <c r="AH57" s="166" t="s">
        <v>45</v>
      </c>
      <c r="AK57" s="167"/>
    </row>
    <row r="58" spans="3:44" ht="20.100000000000001" customHeight="1">
      <c r="C58" s="726"/>
      <c r="D58" s="585"/>
      <c r="E58" s="585"/>
      <c r="F58" s="716"/>
      <c r="G58" s="687"/>
      <c r="H58" s="687"/>
      <c r="I58" s="741"/>
      <c r="J58" s="742"/>
      <c r="K58" s="570" t="s">
        <v>39</v>
      </c>
      <c r="L58" s="570"/>
      <c r="M58" s="711" t="s">
        <v>40</v>
      </c>
      <c r="N58" s="568" t="s">
        <v>73</v>
      </c>
      <c r="O58" s="712"/>
      <c r="P58" s="570" t="s">
        <v>39</v>
      </c>
      <c r="Q58" s="570"/>
      <c r="R58" s="711" t="s">
        <v>40</v>
      </c>
      <c r="S58" s="568" t="s">
        <v>73</v>
      </c>
      <c r="T58" s="712"/>
      <c r="U58" s="552" t="s">
        <v>47</v>
      </c>
      <c r="V58" s="713"/>
      <c r="W58" s="713"/>
      <c r="X58" s="714"/>
      <c r="Y58" s="717" t="s">
        <v>43</v>
      </c>
      <c r="Z58" s="718"/>
      <c r="AA58" s="719" t="s">
        <v>44</v>
      </c>
      <c r="AB58" s="720"/>
      <c r="AC58" s="472"/>
      <c r="AD58" s="31" t="s">
        <v>45</v>
      </c>
      <c r="AE58" s="719" t="s">
        <v>46</v>
      </c>
      <c r="AF58" s="720"/>
      <c r="AG58" s="472"/>
      <c r="AH58" s="196" t="s">
        <v>45</v>
      </c>
      <c r="AM58" s="601" t="s">
        <v>304</v>
      </c>
      <c r="AN58" s="601"/>
      <c r="AO58" s="601"/>
      <c r="AP58" s="601" t="s">
        <v>305</v>
      </c>
      <c r="AQ58" s="601"/>
      <c r="AR58" s="601"/>
    </row>
    <row r="59" spans="3:44" ht="20.100000000000001" customHeight="1" thickBot="1">
      <c r="C59" s="727"/>
      <c r="D59" s="558"/>
      <c r="E59" s="558"/>
      <c r="F59" s="559"/>
      <c r="G59" s="687"/>
      <c r="H59" s="687"/>
      <c r="I59" s="743"/>
      <c r="J59" s="744"/>
      <c r="K59" s="570"/>
      <c r="L59" s="570"/>
      <c r="M59" s="711"/>
      <c r="N59" s="712"/>
      <c r="O59" s="712"/>
      <c r="P59" s="570"/>
      <c r="Q59" s="570"/>
      <c r="R59" s="711"/>
      <c r="S59" s="712"/>
      <c r="T59" s="712"/>
      <c r="U59" s="715"/>
      <c r="V59" s="585"/>
      <c r="W59" s="585"/>
      <c r="X59" s="716"/>
      <c r="Y59" s="721" t="s">
        <v>48</v>
      </c>
      <c r="Z59" s="722"/>
      <c r="AA59" s="552" t="s">
        <v>44</v>
      </c>
      <c r="AB59" s="553"/>
      <c r="AC59" s="473"/>
      <c r="AD59" s="168" t="s">
        <v>45</v>
      </c>
      <c r="AE59" s="552" t="s">
        <v>46</v>
      </c>
      <c r="AF59" s="553"/>
      <c r="AG59" s="473"/>
      <c r="AH59" s="169" t="s">
        <v>45</v>
      </c>
      <c r="AK59" s="170" t="s">
        <v>92</v>
      </c>
      <c r="AL59" s="465" t="s">
        <v>203</v>
      </c>
      <c r="AM59" s="458" t="s">
        <v>302</v>
      </c>
      <c r="AN59" s="458" t="s">
        <v>303</v>
      </c>
      <c r="AO59" s="458" t="s">
        <v>301</v>
      </c>
      <c r="AP59" s="458" t="s">
        <v>302</v>
      </c>
      <c r="AQ59" s="458" t="s">
        <v>303</v>
      </c>
      <c r="AR59" s="458" t="s">
        <v>301</v>
      </c>
    </row>
    <row r="60" spans="3:44" ht="20.100000000000001" customHeight="1">
      <c r="C60" s="734"/>
      <c r="D60" s="735"/>
      <c r="E60" s="735"/>
      <c r="F60" s="736"/>
      <c r="G60" s="171" t="str">
        <f>IF(C60="","",DATEDIF(AL60,$AA$4,"y"))</f>
        <v/>
      </c>
      <c r="H60" s="476"/>
      <c r="I60" s="737" t="s">
        <v>49</v>
      </c>
      <c r="J60" s="738"/>
      <c r="K60" s="546"/>
      <c r="L60" s="547"/>
      <c r="M60" s="198" t="s">
        <v>204</v>
      </c>
      <c r="N60" s="566" t="str">
        <f>IF(AO60=0,"",AO60)</f>
        <v/>
      </c>
      <c r="O60" s="567"/>
      <c r="P60" s="546"/>
      <c r="Q60" s="547"/>
      <c r="R60" s="198" t="s">
        <v>204</v>
      </c>
      <c r="S60" s="566" t="str">
        <f>IF(AR60=0,"",AR60)</f>
        <v/>
      </c>
      <c r="T60" s="691"/>
      <c r="U60" s="172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K60" s="170" t="str">
        <f>IF(C60="","",C60)</f>
        <v/>
      </c>
      <c r="AL60" s="474"/>
      <c r="AM60" s="470" t="str">
        <f>【耕種】労働時間!AE24</f>
        <v/>
      </c>
      <c r="AN60" s="470">
        <f>'【肉用牛】繁殖経営（現状）様式'!AL21</f>
        <v>0</v>
      </c>
      <c r="AO60" s="470">
        <f>SUM(AM60:AN60)</f>
        <v>0</v>
      </c>
      <c r="AP60" s="470" t="str">
        <f>【耕種】労働時間!AE29</f>
        <v/>
      </c>
      <c r="AQ60" s="470">
        <f>'【肉用牛】繁殖経営（目標）様式'!AL21</f>
        <v>0</v>
      </c>
      <c r="AR60" s="470">
        <f>SUM(AP60:AQ60)</f>
        <v>0</v>
      </c>
    </row>
    <row r="61" spans="3:44" ht="20.100000000000001" customHeight="1">
      <c r="C61" s="688"/>
      <c r="D61" s="689"/>
      <c r="E61" s="689"/>
      <c r="F61" s="690"/>
      <c r="G61" s="171" t="str">
        <f>IF(C61="","",DATEDIF(AL61,$AB$4,"y"))</f>
        <v/>
      </c>
      <c r="H61" s="472"/>
      <c r="I61" s="696"/>
      <c r="J61" s="697"/>
      <c r="K61" s="696"/>
      <c r="L61" s="697"/>
      <c r="M61" s="171"/>
      <c r="N61" s="566" t="str">
        <f>IF(AO61=0,"",AO61)</f>
        <v/>
      </c>
      <c r="O61" s="567"/>
      <c r="P61" s="696"/>
      <c r="Q61" s="697"/>
      <c r="R61" s="171"/>
      <c r="S61" s="566" t="str">
        <f>IF(AR61=0,"",AR61)</f>
        <v/>
      </c>
      <c r="T61" s="691"/>
      <c r="U61" s="174"/>
      <c r="AK61" s="170" t="str">
        <f>IF(C61="","",C61)</f>
        <v/>
      </c>
      <c r="AL61" s="475"/>
      <c r="AM61" s="470" t="str">
        <f>【耕種】労働時間!AE25</f>
        <v/>
      </c>
      <c r="AN61" s="470">
        <f>'【肉用牛】繁殖経営（現状）様式'!AL22</f>
        <v>0</v>
      </c>
      <c r="AO61" s="470">
        <f t="shared" ref="AO61:AO63" si="0">SUM(AM61:AN61)</f>
        <v>0</v>
      </c>
      <c r="AP61" s="470" t="str">
        <f>【耕種】労働時間!AE30</f>
        <v/>
      </c>
      <c r="AQ61" s="470">
        <f>'【肉用牛】繁殖経営（目標）様式'!AL22</f>
        <v>0</v>
      </c>
      <c r="AR61" s="470">
        <f t="shared" ref="AR61:AR63" si="1">SUM(AP61:AQ61)</f>
        <v>0</v>
      </c>
    </row>
    <row r="62" spans="3:44" ht="20.100000000000001" customHeight="1">
      <c r="C62" s="688"/>
      <c r="D62" s="689"/>
      <c r="E62" s="689"/>
      <c r="F62" s="690"/>
      <c r="G62" s="171" t="str">
        <f>IF(C62="","",DATEDIF(AL62,$AB$4,"y"))</f>
        <v/>
      </c>
      <c r="H62" s="472"/>
      <c r="I62" s="696"/>
      <c r="J62" s="697"/>
      <c r="K62" s="696"/>
      <c r="L62" s="697"/>
      <c r="M62" s="171"/>
      <c r="N62" s="566" t="str">
        <f>IF(AO62=0,"",AO62)</f>
        <v/>
      </c>
      <c r="O62" s="567"/>
      <c r="P62" s="696"/>
      <c r="Q62" s="697"/>
      <c r="R62" s="171"/>
      <c r="S62" s="566" t="str">
        <f>IF(AR62=0,"",AR62)</f>
        <v/>
      </c>
      <c r="T62" s="691"/>
      <c r="U62" s="174"/>
      <c r="AK62" s="170" t="str">
        <f>IF(C62="","",C62)</f>
        <v/>
      </c>
      <c r="AL62" s="475"/>
      <c r="AM62" s="470" t="str">
        <f>【耕種】労働時間!AE26</f>
        <v/>
      </c>
      <c r="AN62" s="470">
        <f>'【肉用牛】繁殖経営（現状）様式'!AL23</f>
        <v>0</v>
      </c>
      <c r="AO62" s="470">
        <f t="shared" si="0"/>
        <v>0</v>
      </c>
      <c r="AP62" s="470" t="str">
        <f>【耕種】労働時間!AE31</f>
        <v/>
      </c>
      <c r="AQ62" s="470">
        <f>'【肉用牛】繁殖経営（目標）様式'!AL23</f>
        <v>0</v>
      </c>
      <c r="AR62" s="470">
        <f t="shared" si="1"/>
        <v>0</v>
      </c>
    </row>
    <row r="63" spans="3:44" ht="20.100000000000001" customHeight="1" thickBot="1">
      <c r="C63" s="745"/>
      <c r="D63" s="746"/>
      <c r="E63" s="746"/>
      <c r="F63" s="747"/>
      <c r="G63" s="175" t="str">
        <f>IF(C63="","",DATEDIF(AL63,$AB$4,"y"))</f>
        <v/>
      </c>
      <c r="H63" s="477"/>
      <c r="I63" s="748"/>
      <c r="J63" s="749"/>
      <c r="K63" s="748"/>
      <c r="L63" s="749"/>
      <c r="M63" s="175"/>
      <c r="N63" s="692" t="str">
        <f>IF(AO63=0,"",AO63)</f>
        <v/>
      </c>
      <c r="O63" s="750"/>
      <c r="P63" s="748"/>
      <c r="Q63" s="749"/>
      <c r="R63" s="175"/>
      <c r="S63" s="692" t="str">
        <f>IF(AR63=0,"",AR63)</f>
        <v/>
      </c>
      <c r="T63" s="693"/>
      <c r="U63" s="174"/>
      <c r="AK63" s="170" t="str">
        <f>IF(C63="","",C63)</f>
        <v/>
      </c>
      <c r="AL63" s="475"/>
      <c r="AM63" s="470" t="str">
        <f>【耕種】労働時間!AE27</f>
        <v/>
      </c>
      <c r="AN63" s="470">
        <f>'【肉用牛】繁殖経営（現状）様式'!AL24</f>
        <v>0</v>
      </c>
      <c r="AO63" s="470">
        <f t="shared" si="0"/>
        <v>0</v>
      </c>
      <c r="AP63" s="470" t="str">
        <f>【耕種】労働時間!AE32</f>
        <v/>
      </c>
      <c r="AQ63" s="470">
        <f>'【肉用牛】繁殖経営（目標）様式'!AL24</f>
        <v>0</v>
      </c>
      <c r="AR63" s="470">
        <f t="shared" si="1"/>
        <v>0</v>
      </c>
    </row>
    <row r="64" spans="3:44" ht="12.75" customHeight="1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AM64" s="464"/>
    </row>
    <row r="65" spans="3:67" ht="7.5" customHeight="1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3:67" ht="20.100000000000001" customHeight="1" thickBot="1">
      <c r="C66" s="4" t="s">
        <v>52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158"/>
      <c r="T66" s="158"/>
      <c r="U66" s="158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</row>
    <row r="67" spans="3:67" ht="24" customHeight="1">
      <c r="C67" s="723" t="s">
        <v>51</v>
      </c>
      <c r="D67" s="724"/>
      <c r="E67" s="724"/>
      <c r="F67" s="724"/>
      <c r="G67" s="724"/>
      <c r="H67" s="724"/>
      <c r="I67" s="724"/>
      <c r="J67" s="724"/>
      <c r="K67" s="724"/>
      <c r="L67" s="724"/>
      <c r="M67" s="724"/>
      <c r="N67" s="724"/>
      <c r="O67" s="724"/>
      <c r="P67" s="724"/>
      <c r="Q67" s="724" t="s">
        <v>185</v>
      </c>
      <c r="R67" s="724"/>
      <c r="S67" s="724"/>
      <c r="T67" s="724"/>
      <c r="U67" s="724"/>
      <c r="V67" s="724" t="s">
        <v>186</v>
      </c>
      <c r="W67" s="724"/>
      <c r="X67" s="724"/>
      <c r="Y67" s="724"/>
      <c r="Z67" s="733"/>
    </row>
    <row r="68" spans="3:67" ht="24" customHeight="1">
      <c r="C68" s="684"/>
      <c r="D68" s="685"/>
      <c r="E68" s="685"/>
      <c r="F68" s="685"/>
      <c r="G68" s="685"/>
      <c r="H68" s="685"/>
      <c r="I68" s="685"/>
      <c r="J68" s="685"/>
      <c r="K68" s="685"/>
      <c r="L68" s="685"/>
      <c r="M68" s="685"/>
      <c r="N68" s="685"/>
      <c r="O68" s="685"/>
      <c r="P68" s="685"/>
      <c r="Q68" s="694"/>
      <c r="R68" s="694"/>
      <c r="S68" s="694"/>
      <c r="T68" s="694"/>
      <c r="U68" s="694"/>
      <c r="V68" s="694"/>
      <c r="W68" s="694"/>
      <c r="X68" s="694"/>
      <c r="Y68" s="694"/>
      <c r="Z68" s="695"/>
    </row>
    <row r="69" spans="3:67" ht="24" customHeight="1">
      <c r="C69" s="684"/>
      <c r="D69" s="685"/>
      <c r="E69" s="685"/>
      <c r="F69" s="685"/>
      <c r="G69" s="685"/>
      <c r="H69" s="685"/>
      <c r="I69" s="685"/>
      <c r="J69" s="685"/>
      <c r="K69" s="685"/>
      <c r="L69" s="685"/>
      <c r="M69" s="685"/>
      <c r="N69" s="685"/>
      <c r="O69" s="685"/>
      <c r="P69" s="685"/>
      <c r="Q69" s="694"/>
      <c r="R69" s="694"/>
      <c r="S69" s="694"/>
      <c r="T69" s="694"/>
      <c r="U69" s="694"/>
      <c r="V69" s="694"/>
      <c r="W69" s="694"/>
      <c r="X69" s="694"/>
      <c r="Y69" s="694"/>
      <c r="Z69" s="695"/>
      <c r="AM69" s="464"/>
    </row>
    <row r="70" spans="3:67" ht="24" customHeight="1">
      <c r="C70" s="684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94"/>
      <c r="R70" s="694"/>
      <c r="S70" s="694"/>
      <c r="T70" s="694"/>
      <c r="U70" s="694"/>
      <c r="V70" s="694"/>
      <c r="W70" s="694"/>
      <c r="X70" s="694"/>
      <c r="Y70" s="694"/>
      <c r="Z70" s="695"/>
      <c r="AM70" s="464"/>
    </row>
    <row r="71" spans="3:67" ht="24" customHeight="1"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85"/>
      <c r="Q71" s="694"/>
      <c r="R71" s="694"/>
      <c r="S71" s="694"/>
      <c r="T71" s="694"/>
      <c r="U71" s="694"/>
      <c r="V71" s="694"/>
      <c r="W71" s="694"/>
      <c r="X71" s="694"/>
      <c r="Y71" s="694"/>
      <c r="Z71" s="695"/>
    </row>
    <row r="72" spans="3:67" ht="24" customHeight="1">
      <c r="C72" s="684"/>
      <c r="D72" s="685"/>
      <c r="E72" s="685"/>
      <c r="F72" s="685"/>
      <c r="G72" s="685"/>
      <c r="H72" s="685"/>
      <c r="I72" s="685"/>
      <c r="J72" s="685"/>
      <c r="K72" s="685"/>
      <c r="L72" s="685"/>
      <c r="M72" s="685"/>
      <c r="N72" s="685"/>
      <c r="O72" s="685"/>
      <c r="P72" s="685"/>
      <c r="Q72" s="694"/>
      <c r="R72" s="694"/>
      <c r="S72" s="694"/>
      <c r="T72" s="694"/>
      <c r="U72" s="694"/>
      <c r="V72" s="694"/>
      <c r="W72" s="694"/>
      <c r="X72" s="694"/>
      <c r="Y72" s="694"/>
      <c r="Z72" s="695"/>
    </row>
    <row r="73" spans="3:67" ht="24" customHeight="1">
      <c r="C73" s="684"/>
      <c r="D73" s="685"/>
      <c r="E73" s="685"/>
      <c r="F73" s="685"/>
      <c r="G73" s="685"/>
      <c r="H73" s="685"/>
      <c r="I73" s="685"/>
      <c r="J73" s="685"/>
      <c r="K73" s="685"/>
      <c r="L73" s="685"/>
      <c r="M73" s="685"/>
      <c r="N73" s="685"/>
      <c r="O73" s="685"/>
      <c r="P73" s="685"/>
      <c r="Q73" s="694"/>
      <c r="R73" s="694"/>
      <c r="S73" s="694"/>
      <c r="T73" s="694"/>
      <c r="U73" s="694"/>
      <c r="V73" s="694"/>
      <c r="W73" s="694"/>
      <c r="X73" s="694"/>
      <c r="Y73" s="694"/>
      <c r="Z73" s="695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158"/>
      <c r="BA73" s="158"/>
      <c r="BB73" s="158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</row>
    <row r="74" spans="3:67" ht="24" customHeight="1">
      <c r="C74" s="684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94"/>
      <c r="R74" s="694"/>
      <c r="S74" s="694"/>
      <c r="T74" s="694"/>
      <c r="U74" s="694"/>
      <c r="V74" s="694"/>
      <c r="W74" s="694"/>
      <c r="X74" s="694"/>
      <c r="Y74" s="694"/>
      <c r="Z74" s="695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3:67" ht="24" customHeight="1">
      <c r="C75" s="684"/>
      <c r="D75" s="685"/>
      <c r="E75" s="685"/>
      <c r="F75" s="685"/>
      <c r="G75" s="685"/>
      <c r="H75" s="685"/>
      <c r="I75" s="685"/>
      <c r="J75" s="685"/>
      <c r="K75" s="685"/>
      <c r="L75" s="685"/>
      <c r="M75" s="685"/>
      <c r="N75" s="685"/>
      <c r="O75" s="685"/>
      <c r="P75" s="685"/>
      <c r="Q75" s="694"/>
      <c r="R75" s="694"/>
      <c r="S75" s="694"/>
      <c r="T75" s="694"/>
      <c r="U75" s="694"/>
      <c r="V75" s="694"/>
      <c r="W75" s="694"/>
      <c r="X75" s="694"/>
      <c r="Y75" s="694"/>
      <c r="Z75" s="695"/>
      <c r="AL75" s="160"/>
      <c r="AM75" s="160"/>
      <c r="AN75" s="160"/>
      <c r="AO75" s="160"/>
      <c r="AP75" s="160"/>
      <c r="AQ75" s="160"/>
      <c r="AR75" s="160"/>
      <c r="AS75" s="160"/>
      <c r="AT75" s="160"/>
      <c r="AU75" s="1"/>
      <c r="AV75" s="1"/>
      <c r="AW75" s="1"/>
      <c r="AX75" s="160"/>
      <c r="AY75" s="160"/>
      <c r="AZ75" s="160"/>
      <c r="BA75" s="160"/>
      <c r="BB75" s="160"/>
    </row>
    <row r="76" spans="3:67" ht="24" customHeight="1">
      <c r="C76" s="684"/>
      <c r="D76" s="685"/>
      <c r="E76" s="685"/>
      <c r="F76" s="685"/>
      <c r="G76" s="685"/>
      <c r="H76" s="685"/>
      <c r="I76" s="685"/>
      <c r="J76" s="685"/>
      <c r="K76" s="685"/>
      <c r="L76" s="685"/>
      <c r="M76" s="685"/>
      <c r="N76" s="685"/>
      <c r="O76" s="685"/>
      <c r="P76" s="685"/>
      <c r="Q76" s="694"/>
      <c r="R76" s="694"/>
      <c r="S76" s="694"/>
      <c r="T76" s="694"/>
      <c r="U76" s="694"/>
      <c r="V76" s="694"/>
      <c r="W76" s="694"/>
      <c r="X76" s="694"/>
      <c r="Y76" s="694"/>
      <c r="Z76" s="695"/>
      <c r="AL76" s="160"/>
      <c r="AM76" s="160"/>
      <c r="AN76" s="160"/>
      <c r="AO76" s="160"/>
      <c r="AP76" s="160"/>
      <c r="AQ76" s="160"/>
      <c r="AR76" s="160"/>
      <c r="AS76" s="160"/>
      <c r="AT76" s="160"/>
      <c r="AU76" s="1"/>
      <c r="AV76" s="1"/>
      <c r="AW76" s="1"/>
      <c r="AX76" s="160"/>
      <c r="AY76" s="160"/>
      <c r="AZ76" s="160"/>
      <c r="BA76" s="160"/>
      <c r="BB76" s="160"/>
    </row>
    <row r="77" spans="3:67" ht="24" customHeight="1">
      <c r="C77" s="684"/>
      <c r="D77" s="685"/>
      <c r="E77" s="685"/>
      <c r="F77" s="685"/>
      <c r="G77" s="685"/>
      <c r="H77" s="685"/>
      <c r="I77" s="685"/>
      <c r="J77" s="685"/>
      <c r="K77" s="685"/>
      <c r="L77" s="685"/>
      <c r="M77" s="685"/>
      <c r="N77" s="685"/>
      <c r="O77" s="685"/>
      <c r="P77" s="685"/>
      <c r="Q77" s="694"/>
      <c r="R77" s="694"/>
      <c r="S77" s="694"/>
      <c r="T77" s="694"/>
      <c r="U77" s="694"/>
      <c r="V77" s="694"/>
      <c r="W77" s="694"/>
      <c r="X77" s="694"/>
      <c r="Y77" s="694"/>
      <c r="Z77" s="695"/>
      <c r="AL77" s="160"/>
      <c r="AM77" s="160"/>
      <c r="AN77" s="160"/>
      <c r="AO77" s="160"/>
      <c r="AP77" s="160"/>
      <c r="AQ77" s="160"/>
      <c r="AR77" s="160"/>
      <c r="AS77" s="160"/>
      <c r="AT77" s="160"/>
      <c r="AU77" s="1"/>
      <c r="AV77" s="1"/>
      <c r="AW77" s="1"/>
      <c r="AX77" s="160"/>
      <c r="AY77" s="160"/>
      <c r="AZ77" s="160"/>
      <c r="BA77" s="160"/>
      <c r="BB77" s="160"/>
    </row>
    <row r="78" spans="3:67" ht="24" customHeight="1">
      <c r="C78" s="684"/>
      <c r="D78" s="685"/>
      <c r="E78" s="685"/>
      <c r="F78" s="685"/>
      <c r="G78" s="685"/>
      <c r="H78" s="685"/>
      <c r="I78" s="685"/>
      <c r="J78" s="685"/>
      <c r="K78" s="685"/>
      <c r="L78" s="685"/>
      <c r="M78" s="685"/>
      <c r="N78" s="685"/>
      <c r="O78" s="685"/>
      <c r="P78" s="685"/>
      <c r="Q78" s="694"/>
      <c r="R78" s="694"/>
      <c r="S78" s="694"/>
      <c r="T78" s="694"/>
      <c r="U78" s="694"/>
      <c r="V78" s="694"/>
      <c r="W78" s="694"/>
      <c r="X78" s="694"/>
      <c r="Y78" s="694"/>
      <c r="Z78" s="695"/>
      <c r="AL78" s="160"/>
      <c r="AM78" s="160"/>
      <c r="AN78" s="160"/>
      <c r="AO78" s="160"/>
      <c r="AP78" s="160"/>
      <c r="AQ78" s="160"/>
      <c r="AR78" s="160"/>
      <c r="AS78" s="160"/>
      <c r="AT78" s="160"/>
      <c r="AU78" s="1"/>
      <c r="AV78" s="1"/>
      <c r="AW78" s="1"/>
      <c r="AX78" s="160"/>
      <c r="AY78" s="160"/>
      <c r="AZ78" s="160"/>
      <c r="BA78" s="160"/>
      <c r="BB78" s="160"/>
    </row>
    <row r="79" spans="3:67" ht="24" customHeight="1">
      <c r="C79" s="684"/>
      <c r="D79" s="685"/>
      <c r="E79" s="685"/>
      <c r="F79" s="685"/>
      <c r="G79" s="685"/>
      <c r="H79" s="685"/>
      <c r="I79" s="685"/>
      <c r="J79" s="685"/>
      <c r="K79" s="685"/>
      <c r="L79" s="685"/>
      <c r="M79" s="685"/>
      <c r="N79" s="685"/>
      <c r="O79" s="685"/>
      <c r="P79" s="685"/>
      <c r="Q79" s="694"/>
      <c r="R79" s="694"/>
      <c r="S79" s="694"/>
      <c r="T79" s="694"/>
      <c r="U79" s="694"/>
      <c r="V79" s="694"/>
      <c r="W79" s="694"/>
      <c r="X79" s="694"/>
      <c r="Y79" s="694"/>
      <c r="Z79" s="695"/>
      <c r="AL79" s="160"/>
      <c r="AM79" s="160"/>
      <c r="AN79" s="160"/>
      <c r="AO79" s="160"/>
      <c r="AP79" s="160"/>
      <c r="AQ79" s="160"/>
      <c r="AR79" s="160"/>
      <c r="AS79" s="160"/>
      <c r="AT79" s="160"/>
      <c r="AU79" s="1"/>
      <c r="AV79" s="1"/>
      <c r="AW79" s="1"/>
      <c r="AX79" s="160"/>
      <c r="AY79" s="160"/>
      <c r="AZ79" s="160"/>
      <c r="BA79" s="160"/>
      <c r="BB79" s="160"/>
    </row>
    <row r="80" spans="3:67" ht="24" customHeight="1" thickBot="1">
      <c r="C80" s="698"/>
      <c r="D80" s="699"/>
      <c r="E80" s="699"/>
      <c r="F80" s="699"/>
      <c r="G80" s="699"/>
      <c r="H80" s="699"/>
      <c r="I80" s="699"/>
      <c r="J80" s="699"/>
      <c r="K80" s="699"/>
      <c r="L80" s="699"/>
      <c r="M80" s="699"/>
      <c r="N80" s="699"/>
      <c r="O80" s="699"/>
      <c r="P80" s="699"/>
      <c r="Q80" s="730"/>
      <c r="R80" s="730"/>
      <c r="S80" s="730"/>
      <c r="T80" s="730"/>
      <c r="U80" s="730"/>
      <c r="V80" s="730"/>
      <c r="W80" s="730"/>
      <c r="X80" s="730"/>
      <c r="Y80" s="730"/>
      <c r="Z80" s="731"/>
      <c r="AL80" s="160"/>
      <c r="AM80" s="160"/>
      <c r="AN80" s="160"/>
      <c r="AO80" s="160"/>
      <c r="AP80" s="160"/>
      <c r="AQ80" s="160"/>
      <c r="AR80" s="160"/>
      <c r="AS80" s="160"/>
      <c r="AT80" s="160"/>
      <c r="AU80" s="1"/>
      <c r="AV80" s="1"/>
      <c r="AW80" s="1"/>
      <c r="AX80" s="160"/>
      <c r="AY80" s="160"/>
      <c r="AZ80" s="160"/>
      <c r="BA80" s="160"/>
      <c r="BB80" s="160"/>
    </row>
    <row r="81" spans="3:60" ht="20.100000000000001" customHeight="1">
      <c r="C81" s="1" t="s">
        <v>50</v>
      </c>
      <c r="D81" s="9"/>
      <c r="E81" s="9"/>
      <c r="F81" s="9"/>
      <c r="G81" s="9"/>
      <c r="H81" s="9"/>
      <c r="I81" s="9"/>
      <c r="J81" s="9"/>
      <c r="K81" s="164"/>
      <c r="L81" s="164"/>
      <c r="M81" s="164"/>
      <c r="N81" s="164"/>
      <c r="O81" s="164"/>
      <c r="P81" s="9"/>
      <c r="Q81" s="9"/>
      <c r="R81" s="9"/>
      <c r="S81" s="9"/>
      <c r="T81" s="1"/>
      <c r="U81" s="1"/>
      <c r="V81" s="1"/>
      <c r="W81" s="1"/>
      <c r="X81" s="1"/>
      <c r="Y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"/>
      <c r="AV81" s="1"/>
      <c r="AW81" s="1"/>
      <c r="AX81" s="160"/>
      <c r="AY81" s="160"/>
      <c r="AZ81" s="160"/>
      <c r="BA81" s="160"/>
      <c r="BB81" s="160"/>
    </row>
    <row r="82" spans="3:60" ht="20.100000000000001" customHeight="1">
      <c r="C82" s="1" t="s">
        <v>53</v>
      </c>
      <c r="D82" s="10"/>
      <c r="E82" s="10"/>
      <c r="F82" s="10"/>
      <c r="G82" s="10"/>
      <c r="H82" s="10"/>
      <c r="I82" s="10"/>
      <c r="J82" s="9"/>
      <c r="K82" s="9"/>
      <c r="L82" s="9"/>
      <c r="M82" s="9"/>
      <c r="N82" s="9"/>
      <c r="O82" s="9"/>
      <c r="P82" s="9"/>
      <c r="Q82" s="9"/>
      <c r="R82" s="9"/>
      <c r="S82" s="164"/>
      <c r="T82" s="160"/>
      <c r="U82" s="160"/>
      <c r="V82" s="160"/>
      <c r="W82" s="160"/>
      <c r="X82" s="1"/>
      <c r="Y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"/>
      <c r="AV82" s="1"/>
      <c r="AW82" s="1"/>
      <c r="AX82" s="160"/>
      <c r="AY82" s="160"/>
      <c r="AZ82" s="160"/>
      <c r="BA82" s="160"/>
      <c r="BB82" s="160"/>
    </row>
    <row r="83" spans="3:60" ht="20.100000000000001" customHeight="1">
      <c r="C83" s="1" t="s">
        <v>55</v>
      </c>
      <c r="D83" s="10"/>
      <c r="E83" s="10"/>
      <c r="F83" s="10"/>
      <c r="G83" s="10"/>
      <c r="H83" s="10"/>
      <c r="I83" s="10"/>
      <c r="J83" s="9"/>
      <c r="K83" s="9"/>
      <c r="L83" s="9"/>
      <c r="M83" s="9"/>
      <c r="N83" s="9"/>
      <c r="O83" s="9"/>
      <c r="P83" s="9"/>
      <c r="Q83" s="9"/>
      <c r="R83" s="9"/>
      <c r="S83" s="164"/>
      <c r="T83" s="160"/>
      <c r="U83" s="160"/>
      <c r="V83" s="160"/>
      <c r="W83" s="160"/>
      <c r="AA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"/>
      <c r="AV83" s="1"/>
      <c r="AW83" s="1"/>
      <c r="AX83" s="160"/>
      <c r="AY83" s="160"/>
      <c r="AZ83" s="160"/>
      <c r="BA83" s="160"/>
      <c r="BB83" s="160"/>
    </row>
    <row r="84" spans="3:60" ht="19.5" customHeight="1">
      <c r="C84" s="1" t="s">
        <v>54</v>
      </c>
      <c r="D84" s="10"/>
      <c r="E84" s="10"/>
      <c r="F84" s="10"/>
      <c r="G84" s="10"/>
      <c r="H84" s="10"/>
      <c r="I84" s="10"/>
      <c r="J84" s="9"/>
      <c r="K84" s="9"/>
      <c r="L84" s="9"/>
      <c r="M84" s="9"/>
      <c r="N84" s="9"/>
      <c r="O84" s="9"/>
      <c r="P84" s="9"/>
      <c r="Q84" s="9"/>
      <c r="R84" s="9"/>
      <c r="S84" s="164"/>
      <c r="T84" s="160"/>
      <c r="U84" s="160"/>
      <c r="V84" s="160"/>
      <c r="W84" s="160"/>
      <c r="AA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"/>
      <c r="AV84" s="1"/>
      <c r="AW84" s="1"/>
      <c r="AX84" s="160"/>
      <c r="AY84" s="160"/>
      <c r="AZ84" s="160"/>
      <c r="BA84" s="160"/>
      <c r="BB84" s="160"/>
    </row>
    <row r="85" spans="3:60" ht="20.100000000000001" customHeight="1">
      <c r="C85" s="1"/>
      <c r="J85" s="1"/>
      <c r="K85" s="1"/>
      <c r="L85" s="1"/>
      <c r="M85" s="1"/>
      <c r="N85" s="1"/>
      <c r="O85" s="1"/>
      <c r="P85" s="1"/>
      <c r="Q85" s="1"/>
      <c r="R85" s="1"/>
      <c r="S85" s="160"/>
      <c r="T85" s="160"/>
      <c r="U85" s="160"/>
      <c r="V85" s="160"/>
      <c r="W85" s="160"/>
      <c r="AA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"/>
      <c r="AV85" s="1"/>
      <c r="AW85" s="1"/>
      <c r="AX85" s="160"/>
      <c r="AY85" s="160"/>
      <c r="AZ85" s="160"/>
      <c r="BA85" s="160"/>
      <c r="BB85" s="160"/>
    </row>
    <row r="86" spans="3:60" ht="20.100000000000001" customHeight="1">
      <c r="C86" s="1"/>
      <c r="J86" s="1"/>
      <c r="K86" s="1"/>
      <c r="L86" s="1"/>
      <c r="M86" s="1"/>
      <c r="N86" s="1"/>
      <c r="O86" s="1"/>
      <c r="P86" s="1"/>
      <c r="Q86" s="1"/>
      <c r="R86" s="1"/>
      <c r="S86" s="160"/>
      <c r="T86" s="160"/>
      <c r="U86" s="160"/>
      <c r="V86" s="160"/>
      <c r="W86" s="160"/>
      <c r="AA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"/>
      <c r="AV86" s="1"/>
      <c r="AW86" s="1"/>
      <c r="AX86" s="160"/>
      <c r="AY86" s="160"/>
      <c r="AZ86" s="160"/>
      <c r="BA86" s="160"/>
      <c r="BB86" s="160"/>
    </row>
    <row r="87" spans="3:60" ht="20.100000000000001" customHeight="1">
      <c r="C87" s="1"/>
      <c r="J87" s="1"/>
      <c r="K87" s="1"/>
      <c r="L87" s="1"/>
      <c r="M87" s="1"/>
      <c r="N87" s="1"/>
      <c r="O87" s="1"/>
      <c r="P87" s="1"/>
      <c r="Q87" s="1"/>
      <c r="R87" s="1"/>
      <c r="S87" s="160"/>
      <c r="T87" s="160"/>
      <c r="U87" s="160"/>
      <c r="V87" s="160"/>
      <c r="W87" s="160"/>
      <c r="X87" s="1"/>
      <c r="Y87" s="1"/>
      <c r="AF87" s="160"/>
      <c r="AL87" s="1"/>
      <c r="AM87" s="1"/>
      <c r="AN87" s="1"/>
      <c r="AO87" s="1"/>
      <c r="AP87" s="1"/>
      <c r="AQ87" s="160"/>
      <c r="AR87" s="160"/>
      <c r="AS87" s="160"/>
      <c r="AT87" s="160"/>
      <c r="AU87" s="1"/>
      <c r="AV87" s="1"/>
      <c r="AW87" s="1"/>
      <c r="AX87" s="1"/>
      <c r="AY87" s="1"/>
      <c r="AZ87" s="1"/>
      <c r="BA87" s="1"/>
      <c r="BB87" s="1"/>
    </row>
    <row r="88" spans="3:60" ht="20.100000000000001" customHeight="1">
      <c r="C88" s="1"/>
      <c r="J88" s="1"/>
      <c r="K88" s="1"/>
      <c r="L88" s="1"/>
      <c r="M88" s="1"/>
      <c r="N88" s="1"/>
      <c r="O88" s="1"/>
      <c r="P88" s="1"/>
      <c r="Q88" s="1"/>
      <c r="R88" s="1"/>
      <c r="S88" s="160"/>
      <c r="T88" s="160"/>
      <c r="U88" s="160"/>
      <c r="V88" s="160"/>
      <c r="W88" s="160"/>
      <c r="X88" s="160"/>
      <c r="Y88" s="160"/>
      <c r="AF88" s="160"/>
      <c r="AG88" s="160"/>
      <c r="AH88" s="160"/>
      <c r="AL88" s="1"/>
      <c r="AM88" s="9"/>
      <c r="AN88" s="9"/>
      <c r="AO88" s="9"/>
      <c r="AP88" s="9"/>
      <c r="AQ88" s="9"/>
      <c r="AR88" s="164"/>
      <c r="AS88" s="164"/>
      <c r="AT88" s="164"/>
      <c r="AU88" s="164"/>
      <c r="AV88" s="164"/>
      <c r="AW88" s="9"/>
      <c r="AX88" s="9"/>
      <c r="AY88" s="9"/>
      <c r="AZ88" s="9"/>
      <c r="BA88" s="1"/>
      <c r="BB88" s="1"/>
      <c r="BC88" s="1"/>
      <c r="BD88" s="1"/>
      <c r="BE88" s="1"/>
      <c r="BF88" s="160"/>
    </row>
    <row r="89" spans="3:60">
      <c r="AL89" s="1"/>
      <c r="AM89" s="10"/>
      <c r="AN89" s="10"/>
      <c r="AO89" s="10"/>
      <c r="AP89" s="10"/>
      <c r="AQ89" s="10"/>
      <c r="AR89" s="9"/>
      <c r="AS89" s="9"/>
      <c r="AT89" s="9"/>
      <c r="AU89" s="9"/>
      <c r="AV89" s="9"/>
      <c r="AW89" s="9"/>
      <c r="AX89" s="9"/>
      <c r="AY89" s="9"/>
      <c r="AZ89" s="164"/>
      <c r="BA89" s="160"/>
      <c r="BB89" s="160"/>
      <c r="BC89" s="160"/>
      <c r="BD89" s="160"/>
      <c r="BE89" s="1"/>
      <c r="BF89" s="160"/>
    </row>
    <row r="90" spans="3:60">
      <c r="AL90" s="1"/>
      <c r="AM90" s="10"/>
      <c r="AN90" s="10"/>
      <c r="AO90" s="10"/>
      <c r="AP90" s="10"/>
      <c r="AQ90" s="10"/>
      <c r="AR90" s="9"/>
      <c r="AS90" s="9"/>
      <c r="AT90" s="9"/>
      <c r="AU90" s="9"/>
      <c r="AV90" s="9"/>
      <c r="AW90" s="9"/>
      <c r="AX90" s="9"/>
      <c r="AY90" s="9"/>
      <c r="AZ90" s="164"/>
      <c r="BA90" s="160"/>
      <c r="BB90" s="160"/>
      <c r="BC90" s="160"/>
      <c r="BD90" s="160"/>
      <c r="BH90" s="160"/>
    </row>
    <row r="91" spans="3:60">
      <c r="AL91" s="1"/>
      <c r="AM91" s="10"/>
      <c r="AN91" s="10"/>
      <c r="AO91" s="10"/>
      <c r="AP91" s="10"/>
      <c r="AQ91" s="10"/>
      <c r="AR91" s="9"/>
      <c r="AS91" s="9"/>
      <c r="AT91" s="9"/>
      <c r="AU91" s="9"/>
      <c r="AV91" s="9"/>
      <c r="AW91" s="9"/>
      <c r="AX91" s="9"/>
      <c r="AY91" s="9"/>
      <c r="AZ91" s="164"/>
      <c r="BA91" s="160"/>
      <c r="BB91" s="160"/>
      <c r="BC91" s="160"/>
      <c r="BD91" s="160"/>
      <c r="BH91" s="160"/>
    </row>
  </sheetData>
  <sheetProtection algorithmName="SHA-512" hashValue="nJq6Sh2Rj+Hxn4MX3k/j1tR51IM/0yzi5OvgYm2GzLzqbhUrLjuEb6xMU+0pWdFbp78ufd3/Jud2WZPnN19AjA==" saltValue="ayZAV2Aic7hI4M8G2USqIw==" spinCount="100000" sheet="1" objects="1" scenarios="1" selectLockedCells="1"/>
  <mergeCells count="324">
    <mergeCell ref="AP58:AR58"/>
    <mergeCell ref="AM58:AO58"/>
    <mergeCell ref="O34:R35"/>
    <mergeCell ref="K34:N35"/>
    <mergeCell ref="O36:R36"/>
    <mergeCell ref="K36:N36"/>
    <mergeCell ref="C19:H19"/>
    <mergeCell ref="AA4:AH4"/>
    <mergeCell ref="AC27:AE27"/>
    <mergeCell ref="C28:E28"/>
    <mergeCell ref="C29:E29"/>
    <mergeCell ref="AA20:AD20"/>
    <mergeCell ref="AF27:AH27"/>
    <mergeCell ref="AE19:AF21"/>
    <mergeCell ref="R21:V21"/>
    <mergeCell ref="AC29:AE29"/>
    <mergeCell ref="C33:R33"/>
    <mergeCell ref="AA34:AH34"/>
    <mergeCell ref="Y25:AB25"/>
    <mergeCell ref="C23:X23"/>
    <mergeCell ref="F24:I24"/>
    <mergeCell ref="J24:M24"/>
    <mergeCell ref="F35:G36"/>
    <mergeCell ref="H35:I36"/>
    <mergeCell ref="W35:X36"/>
    <mergeCell ref="Y35:Z36"/>
    <mergeCell ref="V67:Z67"/>
    <mergeCell ref="C68:P68"/>
    <mergeCell ref="C69:P69"/>
    <mergeCell ref="C70:P70"/>
    <mergeCell ref="Q67:U67"/>
    <mergeCell ref="C60:F60"/>
    <mergeCell ref="I60:J60"/>
    <mergeCell ref="H57:H59"/>
    <mergeCell ref="I57:J59"/>
    <mergeCell ref="C63:F63"/>
    <mergeCell ref="I62:J62"/>
    <mergeCell ref="I63:J63"/>
    <mergeCell ref="K62:L62"/>
    <mergeCell ref="K63:L63"/>
    <mergeCell ref="N62:O62"/>
    <mergeCell ref="N63:O63"/>
    <mergeCell ref="P62:Q62"/>
    <mergeCell ref="P63:Q63"/>
    <mergeCell ref="S61:T61"/>
    <mergeCell ref="P61:Q61"/>
    <mergeCell ref="S60:T60"/>
    <mergeCell ref="I61:J61"/>
    <mergeCell ref="V79:Z79"/>
    <mergeCell ref="V80:Z80"/>
    <mergeCell ref="Q68:U68"/>
    <mergeCell ref="Q69:U69"/>
    <mergeCell ref="Q70:U70"/>
    <mergeCell ref="Q71:U71"/>
    <mergeCell ref="Q72:U72"/>
    <mergeCell ref="Q73:U73"/>
    <mergeCell ref="Q74:U74"/>
    <mergeCell ref="Q75:U75"/>
    <mergeCell ref="Q76:U76"/>
    <mergeCell ref="Q77:U77"/>
    <mergeCell ref="Q78:U78"/>
    <mergeCell ref="Q79:U79"/>
    <mergeCell ref="Q80:U80"/>
    <mergeCell ref="V68:Z68"/>
    <mergeCell ref="V69:Z69"/>
    <mergeCell ref="V70:Z70"/>
    <mergeCell ref="V71:Z71"/>
    <mergeCell ref="V72:Z72"/>
    <mergeCell ref="V76:Z76"/>
    <mergeCell ref="C80:P80"/>
    <mergeCell ref="C56:T56"/>
    <mergeCell ref="C43:J43"/>
    <mergeCell ref="C55:AH55"/>
    <mergeCell ref="U56:AH56"/>
    <mergeCell ref="S50:AH53"/>
    <mergeCell ref="K58:L59"/>
    <mergeCell ref="M58:M59"/>
    <mergeCell ref="N58:O59"/>
    <mergeCell ref="P58:Q59"/>
    <mergeCell ref="R58:R59"/>
    <mergeCell ref="S58:T59"/>
    <mergeCell ref="U58:X59"/>
    <mergeCell ref="Y58:Z58"/>
    <mergeCell ref="AA58:AB58"/>
    <mergeCell ref="AE58:AF58"/>
    <mergeCell ref="Y59:Z59"/>
    <mergeCell ref="AA59:AB59"/>
    <mergeCell ref="C67:P67"/>
    <mergeCell ref="C57:F59"/>
    <mergeCell ref="C44:R44"/>
    <mergeCell ref="V74:Z74"/>
    <mergeCell ref="V75:Z75"/>
    <mergeCell ref="K60:L60"/>
    <mergeCell ref="H38:I38"/>
    <mergeCell ref="H39:I39"/>
    <mergeCell ref="H40:I40"/>
    <mergeCell ref="H41:I41"/>
    <mergeCell ref="H42:I42"/>
    <mergeCell ref="C76:P76"/>
    <mergeCell ref="C77:P77"/>
    <mergeCell ref="C78:P78"/>
    <mergeCell ref="S39:V39"/>
    <mergeCell ref="S40:V40"/>
    <mergeCell ref="S41:V41"/>
    <mergeCell ref="S42:V42"/>
    <mergeCell ref="S62:T62"/>
    <mergeCell ref="S63:T63"/>
    <mergeCell ref="V73:Z73"/>
    <mergeCell ref="K61:L61"/>
    <mergeCell ref="V77:Z77"/>
    <mergeCell ref="V78:Z78"/>
    <mergeCell ref="C79:P79"/>
    <mergeCell ref="C39:E40"/>
    <mergeCell ref="C74:P74"/>
    <mergeCell ref="C75:P75"/>
    <mergeCell ref="C49:R49"/>
    <mergeCell ref="C71:P71"/>
    <mergeCell ref="C72:P72"/>
    <mergeCell ref="C73:P73"/>
    <mergeCell ref="G57:G59"/>
    <mergeCell ref="O41:R41"/>
    <mergeCell ref="O42:R42"/>
    <mergeCell ref="F39:G39"/>
    <mergeCell ref="F40:G40"/>
    <mergeCell ref="O43:R43"/>
    <mergeCell ref="K43:N43"/>
    <mergeCell ref="C62:F62"/>
    <mergeCell ref="C61:F61"/>
    <mergeCell ref="N61:O61"/>
    <mergeCell ref="J25:K26"/>
    <mergeCell ref="L25:M26"/>
    <mergeCell ref="Q25:R26"/>
    <mergeCell ref="S25:T26"/>
    <mergeCell ref="F27:G27"/>
    <mergeCell ref="C41:E42"/>
    <mergeCell ref="Y57:Z57"/>
    <mergeCell ref="AA57:AB57"/>
    <mergeCell ref="C45:R48"/>
    <mergeCell ref="S44:AH44"/>
    <mergeCell ref="C32:AH32"/>
    <mergeCell ref="AA35:AD35"/>
    <mergeCell ref="C34:E36"/>
    <mergeCell ref="S43:Z43"/>
    <mergeCell ref="S34:V36"/>
    <mergeCell ref="W34:Z34"/>
    <mergeCell ref="S33:AH33"/>
    <mergeCell ref="F34:I34"/>
    <mergeCell ref="J34:J36"/>
    <mergeCell ref="K57:O57"/>
    <mergeCell ref="AE57:AF57"/>
    <mergeCell ref="F41:G41"/>
    <mergeCell ref="F42:G42"/>
    <mergeCell ref="H37:I37"/>
    <mergeCell ref="AF28:AH28"/>
    <mergeCell ref="AF29:AH29"/>
    <mergeCell ref="AE35:AH35"/>
    <mergeCell ref="AC36:AD36"/>
    <mergeCell ref="AA36:AB36"/>
    <mergeCell ref="AE36:AF36"/>
    <mergeCell ref="AG36:AH36"/>
    <mergeCell ref="AC28:AE28"/>
    <mergeCell ref="Y8:AA8"/>
    <mergeCell ref="S14:AH14"/>
    <mergeCell ref="W19:Z19"/>
    <mergeCell ref="AA19:AD19"/>
    <mergeCell ref="C12:AH12"/>
    <mergeCell ref="I20:L20"/>
    <mergeCell ref="M20:P20"/>
    <mergeCell ref="I21:L21"/>
    <mergeCell ref="M21:P21"/>
    <mergeCell ref="C27:E27"/>
    <mergeCell ref="W25:X26"/>
    <mergeCell ref="N24:P26"/>
    <mergeCell ref="U24:X24"/>
    <mergeCell ref="C24:E26"/>
    <mergeCell ref="F25:G26"/>
    <mergeCell ref="H25:I26"/>
    <mergeCell ref="Q6:X6"/>
    <mergeCell ref="W21:Z21"/>
    <mergeCell ref="AA21:AD21"/>
    <mergeCell ref="W20:Z20"/>
    <mergeCell ref="C13:AH13"/>
    <mergeCell ref="C17:R17"/>
    <mergeCell ref="AG19:AH21"/>
    <mergeCell ref="Q20:V20"/>
    <mergeCell ref="Q19:V19"/>
    <mergeCell ref="M19:P19"/>
    <mergeCell ref="S17:AH17"/>
    <mergeCell ref="I19:L19"/>
    <mergeCell ref="P15:R16"/>
    <mergeCell ref="C15:O15"/>
    <mergeCell ref="C16:O16"/>
    <mergeCell ref="S15:AE15"/>
    <mergeCell ref="AF15:AH16"/>
    <mergeCell ref="S16:AE16"/>
    <mergeCell ref="C18:AH18"/>
    <mergeCell ref="C14:R14"/>
    <mergeCell ref="C20:H20"/>
    <mergeCell ref="D21:H21"/>
    <mergeCell ref="F28:G28"/>
    <mergeCell ref="F29:G29"/>
    <mergeCell ref="H27:I27"/>
    <mergeCell ref="S27:T27"/>
    <mergeCell ref="U27:V27"/>
    <mergeCell ref="W27:X27"/>
    <mergeCell ref="Q28:R28"/>
    <mergeCell ref="Q29:R29"/>
    <mergeCell ref="S28:T28"/>
    <mergeCell ref="S29:T29"/>
    <mergeCell ref="U28:V28"/>
    <mergeCell ref="U29:V29"/>
    <mergeCell ref="W28:X28"/>
    <mergeCell ref="W29:X29"/>
    <mergeCell ref="H28:I28"/>
    <mergeCell ref="H29:I29"/>
    <mergeCell ref="J28:K28"/>
    <mergeCell ref="J29:K29"/>
    <mergeCell ref="L28:M28"/>
    <mergeCell ref="L29:M29"/>
    <mergeCell ref="N27:P27"/>
    <mergeCell ref="N28:P28"/>
    <mergeCell ref="N29:P29"/>
    <mergeCell ref="Q27:R27"/>
    <mergeCell ref="AG1:AH1"/>
    <mergeCell ref="D9:H9"/>
    <mergeCell ref="C10:AH10"/>
    <mergeCell ref="C3:AH3"/>
    <mergeCell ref="C11:AH11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Q7:X7"/>
    <mergeCell ref="Q5:AA5"/>
    <mergeCell ref="D7:I7"/>
    <mergeCell ref="D8:I8"/>
    <mergeCell ref="Q8:X8"/>
    <mergeCell ref="AB8:AH8"/>
    <mergeCell ref="Y6:AA6"/>
    <mergeCell ref="Y7:AA7"/>
    <mergeCell ref="AE43:AF43"/>
    <mergeCell ref="Y37:Z37"/>
    <mergeCell ref="Y38:Z38"/>
    <mergeCell ref="Y39:Z39"/>
    <mergeCell ref="Y40:Z40"/>
    <mergeCell ref="Y41:Z41"/>
    <mergeCell ref="Y42:Z42"/>
    <mergeCell ref="AA37:AB37"/>
    <mergeCell ref="AA38:AB38"/>
    <mergeCell ref="AA39:AB39"/>
    <mergeCell ref="AA40:AB40"/>
    <mergeCell ref="AA41:AB41"/>
    <mergeCell ref="AA42:AB42"/>
    <mergeCell ref="AE38:AF38"/>
    <mergeCell ref="AE41:AF41"/>
    <mergeCell ref="AE40:AF40"/>
    <mergeCell ref="AC42:AD42"/>
    <mergeCell ref="AC43:AD43"/>
    <mergeCell ref="AE39:AF39"/>
    <mergeCell ref="Q24:T24"/>
    <mergeCell ref="C37:E38"/>
    <mergeCell ref="C22:AH22"/>
    <mergeCell ref="AC26:AE26"/>
    <mergeCell ref="AC25:AE25"/>
    <mergeCell ref="AF25:AH25"/>
    <mergeCell ref="AF26:AH26"/>
    <mergeCell ref="Y23:AH24"/>
    <mergeCell ref="U25:V26"/>
    <mergeCell ref="Y26:AB26"/>
    <mergeCell ref="Y27:AB27"/>
    <mergeCell ref="Y28:AB28"/>
    <mergeCell ref="Y29:AB29"/>
    <mergeCell ref="F37:G37"/>
    <mergeCell ref="F38:G38"/>
    <mergeCell ref="J27:K27"/>
    <mergeCell ref="L27:M27"/>
    <mergeCell ref="S37:V37"/>
    <mergeCell ref="S38:V38"/>
    <mergeCell ref="AG37:AH37"/>
    <mergeCell ref="AG38:AH38"/>
    <mergeCell ref="AC37:AD37"/>
    <mergeCell ref="AC38:AD38"/>
    <mergeCell ref="AE37:AF37"/>
    <mergeCell ref="K37:N37"/>
    <mergeCell ref="K38:N38"/>
    <mergeCell ref="K39:N39"/>
    <mergeCell ref="K40:N40"/>
    <mergeCell ref="K41:N41"/>
    <mergeCell ref="K42:N42"/>
    <mergeCell ref="O37:R37"/>
    <mergeCell ref="O38:R38"/>
    <mergeCell ref="O39:R39"/>
    <mergeCell ref="O40:R40"/>
    <mergeCell ref="W37:X37"/>
    <mergeCell ref="W38:X38"/>
    <mergeCell ref="W39:X39"/>
    <mergeCell ref="W40:X40"/>
    <mergeCell ref="W41:X41"/>
    <mergeCell ref="W42:X42"/>
    <mergeCell ref="AE42:AF42"/>
    <mergeCell ref="P60:Q60"/>
    <mergeCell ref="S49:AH49"/>
    <mergeCell ref="S45:AH48"/>
    <mergeCell ref="AE59:AF59"/>
    <mergeCell ref="P57:T57"/>
    <mergeCell ref="U57:X57"/>
    <mergeCell ref="AG39:AH39"/>
    <mergeCell ref="AG40:AH40"/>
    <mergeCell ref="AG41:AH41"/>
    <mergeCell ref="AG42:AH42"/>
    <mergeCell ref="AG43:AH43"/>
    <mergeCell ref="C50:R53"/>
    <mergeCell ref="N60:O60"/>
    <mergeCell ref="AA43:AB43"/>
    <mergeCell ref="AC39:AD39"/>
    <mergeCell ref="AC40:AD40"/>
    <mergeCell ref="AC41:AD41"/>
  </mergeCells>
  <phoneticPr fontId="2"/>
  <conditionalFormatting sqref="AG19">
    <cfRule type="cellIs" dxfId="4" priority="29" operator="equal">
      <formula>0</formula>
    </cfRule>
  </conditionalFormatting>
  <dataValidations count="4">
    <dataValidation type="list" allowBlank="1" showInputMessage="1" showErrorMessage="1" sqref="H60:H63" xr:uid="{D720B240-E319-4BB5-82EA-BEEA1133EDE7}">
      <formula1>"男,女"</formula1>
    </dataValidation>
    <dataValidation type="decimal" operator="greaterThanOrEqual" allowBlank="1" showInputMessage="1" showErrorMessage="1" sqref="AC59 AG59" xr:uid="{12897B4C-8633-432E-BAE2-A8DB63D674DF}">
      <formula1>0</formula1>
    </dataValidation>
    <dataValidation type="whole" operator="greaterThanOrEqual" allowBlank="1" showInputMessage="1" showErrorMessage="1" sqref="AC57:AC58 AG57:AG58" xr:uid="{BA1F3A56-CD0F-4620-88E1-97FF8137683A}">
      <formula1>0</formula1>
    </dataValidation>
    <dataValidation type="decimal" allowBlank="1" showInputMessage="1" showErrorMessage="1" sqref="N60:O63 S60:T63" xr:uid="{F41DF687-4ADC-44DC-931B-2D999B86487C}">
      <formula1>0</formula1>
      <formula2>8760</formula2>
    </dataValidation>
  </dataValidations>
  <pageMargins left="0.70866141732283472" right="0.59055118110236227" top="0.55118110236220474" bottom="0.35433070866141736" header="0.31496062992125984" footer="0.31496062992125984"/>
  <pageSetup paperSize="9" scale="80" fitToHeight="0" orientation="landscape" blackAndWhite="1" errors="blank" r:id="rId1"/>
  <rowBreaks count="3" manualBreakCount="3">
    <brk id="30" min="1" max="34" man="1"/>
    <brk id="64" min="1" max="34" man="1"/>
    <brk id="84" min="1" max="34" man="1"/>
  </rowBreaks>
  <colBreaks count="1" manualBreakCount="1">
    <brk id="2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2:V33"/>
  <sheetViews>
    <sheetView workbookViewId="0">
      <selection activeCell="G31" sqref="G31:R33"/>
    </sheetView>
  </sheetViews>
  <sheetFormatPr defaultColWidth="4.83203125" defaultRowHeight="13.5"/>
  <cols>
    <col min="1" max="15" width="4.83203125" style="11"/>
    <col min="16" max="16" width="3.5" style="11" customWidth="1"/>
    <col min="17" max="271" width="4.83203125" style="11"/>
    <col min="272" max="272" width="3.5" style="11" customWidth="1"/>
    <col min="273" max="527" width="4.83203125" style="11"/>
    <col min="528" max="528" width="3.5" style="11" customWidth="1"/>
    <col min="529" max="783" width="4.83203125" style="11"/>
    <col min="784" max="784" width="3.5" style="11" customWidth="1"/>
    <col min="785" max="1039" width="4.83203125" style="11"/>
    <col min="1040" max="1040" width="3.5" style="11" customWidth="1"/>
    <col min="1041" max="1295" width="4.83203125" style="11"/>
    <col min="1296" max="1296" width="3.5" style="11" customWidth="1"/>
    <col min="1297" max="1551" width="4.83203125" style="11"/>
    <col min="1552" max="1552" width="3.5" style="11" customWidth="1"/>
    <col min="1553" max="1807" width="4.83203125" style="11"/>
    <col min="1808" max="1808" width="3.5" style="11" customWidth="1"/>
    <col min="1809" max="2063" width="4.83203125" style="11"/>
    <col min="2064" max="2064" width="3.5" style="11" customWidth="1"/>
    <col min="2065" max="2319" width="4.83203125" style="11"/>
    <col min="2320" max="2320" width="3.5" style="11" customWidth="1"/>
    <col min="2321" max="2575" width="4.83203125" style="11"/>
    <col min="2576" max="2576" width="3.5" style="11" customWidth="1"/>
    <col min="2577" max="2831" width="4.83203125" style="11"/>
    <col min="2832" max="2832" width="3.5" style="11" customWidth="1"/>
    <col min="2833" max="3087" width="4.83203125" style="11"/>
    <col min="3088" max="3088" width="3.5" style="11" customWidth="1"/>
    <col min="3089" max="3343" width="4.83203125" style="11"/>
    <col min="3344" max="3344" width="3.5" style="11" customWidth="1"/>
    <col min="3345" max="3599" width="4.83203125" style="11"/>
    <col min="3600" max="3600" width="3.5" style="11" customWidth="1"/>
    <col min="3601" max="3855" width="4.83203125" style="11"/>
    <col min="3856" max="3856" width="3.5" style="11" customWidth="1"/>
    <col min="3857" max="4111" width="4.83203125" style="11"/>
    <col min="4112" max="4112" width="3.5" style="11" customWidth="1"/>
    <col min="4113" max="4367" width="4.83203125" style="11"/>
    <col min="4368" max="4368" width="3.5" style="11" customWidth="1"/>
    <col min="4369" max="4623" width="4.83203125" style="11"/>
    <col min="4624" max="4624" width="3.5" style="11" customWidth="1"/>
    <col min="4625" max="4879" width="4.83203125" style="11"/>
    <col min="4880" max="4880" width="3.5" style="11" customWidth="1"/>
    <col min="4881" max="5135" width="4.83203125" style="11"/>
    <col min="5136" max="5136" width="3.5" style="11" customWidth="1"/>
    <col min="5137" max="5391" width="4.83203125" style="11"/>
    <col min="5392" max="5392" width="3.5" style="11" customWidth="1"/>
    <col min="5393" max="5647" width="4.83203125" style="11"/>
    <col min="5648" max="5648" width="3.5" style="11" customWidth="1"/>
    <col min="5649" max="5903" width="4.83203125" style="11"/>
    <col min="5904" max="5904" width="3.5" style="11" customWidth="1"/>
    <col min="5905" max="6159" width="4.83203125" style="11"/>
    <col min="6160" max="6160" width="3.5" style="11" customWidth="1"/>
    <col min="6161" max="6415" width="4.83203125" style="11"/>
    <col min="6416" max="6416" width="3.5" style="11" customWidth="1"/>
    <col min="6417" max="6671" width="4.83203125" style="11"/>
    <col min="6672" max="6672" width="3.5" style="11" customWidth="1"/>
    <col min="6673" max="6927" width="4.83203125" style="11"/>
    <col min="6928" max="6928" width="3.5" style="11" customWidth="1"/>
    <col min="6929" max="7183" width="4.83203125" style="11"/>
    <col min="7184" max="7184" width="3.5" style="11" customWidth="1"/>
    <col min="7185" max="7439" width="4.83203125" style="11"/>
    <col min="7440" max="7440" width="3.5" style="11" customWidth="1"/>
    <col min="7441" max="7695" width="4.83203125" style="11"/>
    <col min="7696" max="7696" width="3.5" style="11" customWidth="1"/>
    <col min="7697" max="7951" width="4.83203125" style="11"/>
    <col min="7952" max="7952" width="3.5" style="11" customWidth="1"/>
    <col min="7953" max="8207" width="4.83203125" style="11"/>
    <col min="8208" max="8208" width="3.5" style="11" customWidth="1"/>
    <col min="8209" max="8463" width="4.83203125" style="11"/>
    <col min="8464" max="8464" width="3.5" style="11" customWidth="1"/>
    <col min="8465" max="8719" width="4.83203125" style="11"/>
    <col min="8720" max="8720" width="3.5" style="11" customWidth="1"/>
    <col min="8721" max="8975" width="4.83203125" style="11"/>
    <col min="8976" max="8976" width="3.5" style="11" customWidth="1"/>
    <col min="8977" max="9231" width="4.83203125" style="11"/>
    <col min="9232" max="9232" width="3.5" style="11" customWidth="1"/>
    <col min="9233" max="9487" width="4.83203125" style="11"/>
    <col min="9488" max="9488" width="3.5" style="11" customWidth="1"/>
    <col min="9489" max="9743" width="4.83203125" style="11"/>
    <col min="9744" max="9744" width="3.5" style="11" customWidth="1"/>
    <col min="9745" max="9999" width="4.83203125" style="11"/>
    <col min="10000" max="10000" width="3.5" style="11" customWidth="1"/>
    <col min="10001" max="10255" width="4.83203125" style="11"/>
    <col min="10256" max="10256" width="3.5" style="11" customWidth="1"/>
    <col min="10257" max="10511" width="4.83203125" style="11"/>
    <col min="10512" max="10512" width="3.5" style="11" customWidth="1"/>
    <col min="10513" max="10767" width="4.83203125" style="11"/>
    <col min="10768" max="10768" width="3.5" style="11" customWidth="1"/>
    <col min="10769" max="11023" width="4.83203125" style="11"/>
    <col min="11024" max="11024" width="3.5" style="11" customWidth="1"/>
    <col min="11025" max="11279" width="4.83203125" style="11"/>
    <col min="11280" max="11280" width="3.5" style="11" customWidth="1"/>
    <col min="11281" max="11535" width="4.83203125" style="11"/>
    <col min="11536" max="11536" width="3.5" style="11" customWidth="1"/>
    <col min="11537" max="11791" width="4.83203125" style="11"/>
    <col min="11792" max="11792" width="3.5" style="11" customWidth="1"/>
    <col min="11793" max="12047" width="4.83203125" style="11"/>
    <col min="12048" max="12048" width="3.5" style="11" customWidth="1"/>
    <col min="12049" max="12303" width="4.83203125" style="11"/>
    <col min="12304" max="12304" width="3.5" style="11" customWidth="1"/>
    <col min="12305" max="12559" width="4.83203125" style="11"/>
    <col min="12560" max="12560" width="3.5" style="11" customWidth="1"/>
    <col min="12561" max="12815" width="4.83203125" style="11"/>
    <col min="12816" max="12816" width="3.5" style="11" customWidth="1"/>
    <col min="12817" max="13071" width="4.83203125" style="11"/>
    <col min="13072" max="13072" width="3.5" style="11" customWidth="1"/>
    <col min="13073" max="13327" width="4.83203125" style="11"/>
    <col min="13328" max="13328" width="3.5" style="11" customWidth="1"/>
    <col min="13329" max="13583" width="4.83203125" style="11"/>
    <col min="13584" max="13584" width="3.5" style="11" customWidth="1"/>
    <col min="13585" max="13839" width="4.83203125" style="11"/>
    <col min="13840" max="13840" width="3.5" style="11" customWidth="1"/>
    <col min="13841" max="14095" width="4.83203125" style="11"/>
    <col min="14096" max="14096" width="3.5" style="11" customWidth="1"/>
    <col min="14097" max="14351" width="4.83203125" style="11"/>
    <col min="14352" max="14352" width="3.5" style="11" customWidth="1"/>
    <col min="14353" max="14607" width="4.83203125" style="11"/>
    <col min="14608" max="14608" width="3.5" style="11" customWidth="1"/>
    <col min="14609" max="14863" width="4.83203125" style="11"/>
    <col min="14864" max="14864" width="3.5" style="11" customWidth="1"/>
    <col min="14865" max="15119" width="4.83203125" style="11"/>
    <col min="15120" max="15120" width="3.5" style="11" customWidth="1"/>
    <col min="15121" max="15375" width="4.83203125" style="11"/>
    <col min="15376" max="15376" width="3.5" style="11" customWidth="1"/>
    <col min="15377" max="15631" width="4.83203125" style="11"/>
    <col min="15632" max="15632" width="3.5" style="11" customWidth="1"/>
    <col min="15633" max="15887" width="4.83203125" style="11"/>
    <col min="15888" max="15888" width="3.5" style="11" customWidth="1"/>
    <col min="15889" max="16143" width="4.83203125" style="11"/>
    <col min="16144" max="16144" width="3.5" style="11" customWidth="1"/>
    <col min="16145" max="16384" width="4.83203125" style="11"/>
  </cols>
  <sheetData>
    <row r="2" spans="1:22" ht="14.25" customHeight="1">
      <c r="A2" s="757" t="s">
        <v>87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152"/>
      <c r="V2" s="152"/>
    </row>
    <row r="5" spans="1:22">
      <c r="A5" s="758" t="s">
        <v>88</v>
      </c>
      <c r="B5" s="758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  <c r="O5" s="758"/>
      <c r="P5" s="758"/>
      <c r="Q5" s="758"/>
      <c r="R5" s="758"/>
      <c r="S5" s="758"/>
      <c r="T5" s="758"/>
      <c r="U5" s="28"/>
      <c r="V5" s="28"/>
    </row>
    <row r="17" spans="2:19"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</row>
    <row r="18" spans="2:19"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</row>
    <row r="19" spans="2:19"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</row>
    <row r="20" spans="2:19"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</row>
    <row r="21" spans="2:19"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</row>
    <row r="22" spans="2:19"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</row>
    <row r="23" spans="2:19" ht="14.25" thickBot="1"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</row>
    <row r="24" spans="2:19">
      <c r="C24" s="789" t="s">
        <v>206</v>
      </c>
      <c r="D24" s="790"/>
      <c r="E24" s="790"/>
      <c r="F24" s="791"/>
      <c r="G24" s="759" t="str">
        <f>IF(【必須】申請書!Q7=0,"",【必須】申請書!Q7)</f>
        <v/>
      </c>
      <c r="H24" s="760"/>
      <c r="I24" s="760"/>
      <c r="J24" s="760"/>
      <c r="K24" s="760"/>
      <c r="L24" s="760"/>
      <c r="M24" s="760"/>
      <c r="N24" s="760"/>
      <c r="O24" s="760"/>
      <c r="P24" s="760"/>
      <c r="Q24" s="760"/>
      <c r="R24" s="761"/>
    </row>
    <row r="25" spans="2:19" ht="14.25" customHeight="1">
      <c r="B25" s="154"/>
      <c r="C25" s="792"/>
      <c r="D25" s="793"/>
      <c r="E25" s="793"/>
      <c r="F25" s="794"/>
      <c r="G25" s="762"/>
      <c r="H25" s="763"/>
      <c r="I25" s="763"/>
      <c r="J25" s="763"/>
      <c r="K25" s="763"/>
      <c r="L25" s="763"/>
      <c r="M25" s="763"/>
      <c r="N25" s="763"/>
      <c r="O25" s="763"/>
      <c r="P25" s="763"/>
      <c r="Q25" s="763"/>
      <c r="R25" s="764"/>
    </row>
    <row r="26" spans="2:19">
      <c r="C26" s="795"/>
      <c r="D26" s="796"/>
      <c r="E26" s="796"/>
      <c r="F26" s="797"/>
      <c r="G26" s="778" t="s">
        <v>89</v>
      </c>
      <c r="H26" s="779"/>
      <c r="I26" s="779"/>
      <c r="J26" s="779"/>
      <c r="K26" s="779"/>
      <c r="L26" s="779"/>
      <c r="M26" s="779"/>
      <c r="N26" s="779"/>
      <c r="O26" s="779"/>
      <c r="P26" s="777" t="str">
        <f>IF(【必須】申請書!Q7="","",DATEDIF(【必須】申請書!AL60,【必須】申請書!$AA$4,"Y"))</f>
        <v/>
      </c>
      <c r="Q26" s="777"/>
      <c r="R26" s="155" t="s">
        <v>90</v>
      </c>
    </row>
    <row r="27" spans="2:19">
      <c r="C27" s="771" t="s">
        <v>182</v>
      </c>
      <c r="D27" s="772"/>
      <c r="E27" s="772"/>
      <c r="F27" s="773"/>
      <c r="G27" s="771" t="str">
        <f>IF(【必須】申請書!Q5=0,"",【必須】申請書!Q5)</f>
        <v/>
      </c>
      <c r="H27" s="772"/>
      <c r="I27" s="772"/>
      <c r="J27" s="772"/>
      <c r="K27" s="772"/>
      <c r="L27" s="772"/>
      <c r="M27" s="772"/>
      <c r="N27" s="772"/>
      <c r="O27" s="772"/>
      <c r="P27" s="772"/>
      <c r="Q27" s="772"/>
      <c r="R27" s="773"/>
    </row>
    <row r="28" spans="2:19" ht="14.25" customHeight="1">
      <c r="C28" s="774"/>
      <c r="D28" s="775"/>
      <c r="E28" s="775"/>
      <c r="F28" s="776"/>
      <c r="G28" s="774"/>
      <c r="H28" s="775"/>
      <c r="I28" s="775"/>
      <c r="J28" s="775"/>
      <c r="K28" s="775"/>
      <c r="L28" s="775"/>
      <c r="M28" s="775"/>
      <c r="N28" s="775"/>
      <c r="O28" s="775"/>
      <c r="P28" s="775"/>
      <c r="Q28" s="775"/>
      <c r="R28" s="776"/>
    </row>
    <row r="29" spans="2:19" ht="14.25" customHeight="1">
      <c r="C29" s="765" t="s">
        <v>183</v>
      </c>
      <c r="D29" s="766"/>
      <c r="E29" s="766"/>
      <c r="F29" s="767"/>
      <c r="G29" s="765" t="str">
        <f>IF(【必須】申請書!AD5=0,"",【必須】申請書!AD5)</f>
        <v/>
      </c>
      <c r="H29" s="766"/>
      <c r="I29" s="766"/>
      <c r="J29" s="766"/>
      <c r="K29" s="766"/>
      <c r="L29" s="766"/>
      <c r="M29" s="766"/>
      <c r="N29" s="766"/>
      <c r="O29" s="766"/>
      <c r="P29" s="766"/>
      <c r="Q29" s="766"/>
      <c r="R29" s="767"/>
    </row>
    <row r="30" spans="2:19">
      <c r="C30" s="768"/>
      <c r="D30" s="769"/>
      <c r="E30" s="769"/>
      <c r="F30" s="770"/>
      <c r="G30" s="768"/>
      <c r="H30" s="769"/>
      <c r="I30" s="769"/>
      <c r="J30" s="769"/>
      <c r="K30" s="769"/>
      <c r="L30" s="769"/>
      <c r="M30" s="769"/>
      <c r="N30" s="769"/>
      <c r="O30" s="769"/>
      <c r="P30" s="769"/>
      <c r="Q30" s="769"/>
      <c r="R30" s="770"/>
    </row>
    <row r="31" spans="2:19">
      <c r="C31" s="780" t="s">
        <v>184</v>
      </c>
      <c r="D31" s="781"/>
      <c r="E31" s="781"/>
      <c r="F31" s="782"/>
      <c r="G31" s="1482"/>
      <c r="H31" s="1483"/>
      <c r="I31" s="1483"/>
      <c r="J31" s="1483"/>
      <c r="K31" s="1483"/>
      <c r="L31" s="1483"/>
      <c r="M31" s="1483"/>
      <c r="N31" s="1483"/>
      <c r="O31" s="1483"/>
      <c r="P31" s="1483"/>
      <c r="Q31" s="1483"/>
      <c r="R31" s="1484"/>
    </row>
    <row r="32" spans="2:19">
      <c r="B32" s="29"/>
      <c r="C32" s="783"/>
      <c r="D32" s="784"/>
      <c r="E32" s="784"/>
      <c r="F32" s="785"/>
      <c r="G32" s="1485"/>
      <c r="H32" s="1486"/>
      <c r="I32" s="1486"/>
      <c r="J32" s="1486"/>
      <c r="K32" s="1486"/>
      <c r="L32" s="1486"/>
      <c r="M32" s="1486"/>
      <c r="N32" s="1486"/>
      <c r="O32" s="1486"/>
      <c r="P32" s="1486"/>
      <c r="Q32" s="1486"/>
      <c r="R32" s="1487"/>
    </row>
    <row r="33" spans="2:18" ht="14.25" thickBot="1">
      <c r="B33" s="29"/>
      <c r="C33" s="786"/>
      <c r="D33" s="787"/>
      <c r="E33" s="787"/>
      <c r="F33" s="788"/>
      <c r="G33" s="1488"/>
      <c r="H33" s="1489"/>
      <c r="I33" s="1489"/>
      <c r="J33" s="1489"/>
      <c r="K33" s="1489"/>
      <c r="L33" s="1489"/>
      <c r="M33" s="1489"/>
      <c r="N33" s="1489"/>
      <c r="O33" s="1489"/>
      <c r="P33" s="1489"/>
      <c r="Q33" s="1489"/>
      <c r="R33" s="1490"/>
    </row>
  </sheetData>
  <sheetProtection algorithmName="SHA-512" hashValue="T0yURt4u149kDTmdIwD5wcbWijuAvEo97daDti0tmYtu8tktXEkiEwiquMEtxrYWHpVu0L5GBz/OLH9pR7fLwA==" saltValue="KKxdb+5oxES49FTHwXv6Bg==" spinCount="100000" sheet="1" selectLockedCells="1"/>
  <mergeCells count="12">
    <mergeCell ref="A2:T2"/>
    <mergeCell ref="A5:T5"/>
    <mergeCell ref="G31:R33"/>
    <mergeCell ref="G24:R25"/>
    <mergeCell ref="G29:R30"/>
    <mergeCell ref="G27:R28"/>
    <mergeCell ref="P26:Q26"/>
    <mergeCell ref="G26:O26"/>
    <mergeCell ref="C31:F33"/>
    <mergeCell ref="C29:F30"/>
    <mergeCell ref="C27:F28"/>
    <mergeCell ref="C24:F2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errors="blank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B77"/>
  <sheetViews>
    <sheetView zoomScaleNormal="100" workbookViewId="0">
      <selection activeCell="N5" sqref="N5:P5"/>
    </sheetView>
  </sheetViews>
  <sheetFormatPr defaultColWidth="5.6640625" defaultRowHeight="13.5"/>
  <cols>
    <col min="1" max="8" width="5.6640625" style="12"/>
    <col min="9" max="9" width="4.83203125" style="12" customWidth="1"/>
    <col min="10" max="13" width="5.6640625" style="12"/>
    <col min="14" max="15" width="9.33203125" style="12" customWidth="1"/>
    <col min="16" max="16" width="4.1640625" style="12" customWidth="1"/>
    <col min="17" max="18" width="7" style="12" customWidth="1"/>
    <col min="19" max="19" width="4.1640625" style="12" customWidth="1"/>
    <col min="20" max="21" width="7" style="12" customWidth="1"/>
    <col min="22" max="22" width="4.1640625" style="12" customWidth="1"/>
    <col min="23" max="24" width="7" style="12" customWidth="1"/>
    <col min="25" max="25" width="4.1640625" style="12" customWidth="1"/>
    <col min="26" max="27" width="7" style="12" customWidth="1"/>
    <col min="28" max="28" width="4.1640625" style="12" customWidth="1"/>
    <col min="29" max="30" width="7" style="12" customWidth="1"/>
    <col min="31" max="31" width="4.1640625" style="12" customWidth="1"/>
    <col min="32" max="36" width="5.6640625" style="12"/>
    <col min="37" max="38" width="7.5" style="12" customWidth="1"/>
    <col min="39" max="39" width="5.6640625" style="12"/>
    <col min="40" max="41" width="7.5" style="12" customWidth="1"/>
    <col min="42" max="42" width="5.6640625" style="12"/>
    <col min="43" max="44" width="7.5" style="12" customWidth="1"/>
    <col min="45" max="45" width="5.6640625" style="12"/>
    <col min="46" max="47" width="7.5" style="12" customWidth="1"/>
    <col min="48" max="48" width="5.6640625" style="12"/>
    <col min="49" max="50" width="7.5" style="12" customWidth="1"/>
    <col min="51" max="51" width="5.6640625" style="12"/>
    <col min="52" max="53" width="7.5" style="12" customWidth="1"/>
    <col min="54" max="262" width="5.6640625" style="12"/>
    <col min="263" max="263" width="4.83203125" style="12" customWidth="1"/>
    <col min="264" max="267" width="5.6640625" style="12"/>
    <col min="268" max="269" width="9.33203125" style="12" customWidth="1"/>
    <col min="270" max="270" width="4.1640625" style="12" customWidth="1"/>
    <col min="271" max="272" width="7" style="12" customWidth="1"/>
    <col min="273" max="273" width="4.1640625" style="12" customWidth="1"/>
    <col min="274" max="275" width="7" style="12" customWidth="1"/>
    <col min="276" max="276" width="4.1640625" style="12" customWidth="1"/>
    <col min="277" max="278" width="7" style="12" customWidth="1"/>
    <col min="279" max="279" width="4.1640625" style="12" customWidth="1"/>
    <col min="280" max="281" width="7" style="12" customWidth="1"/>
    <col min="282" max="282" width="4.1640625" style="12" customWidth="1"/>
    <col min="283" max="284" width="7" style="12" customWidth="1"/>
    <col min="285" max="285" width="4.1640625" style="12" customWidth="1"/>
    <col min="286" max="291" width="5.6640625" style="12"/>
    <col min="292" max="293" width="7.5" style="12" customWidth="1"/>
    <col min="294" max="294" width="5.6640625" style="12"/>
    <col min="295" max="296" width="7.5" style="12" customWidth="1"/>
    <col min="297" max="297" width="5.6640625" style="12"/>
    <col min="298" max="299" width="7.5" style="12" customWidth="1"/>
    <col min="300" max="300" width="5.6640625" style="12"/>
    <col min="301" max="302" width="7.5" style="12" customWidth="1"/>
    <col min="303" max="303" width="5.6640625" style="12"/>
    <col min="304" max="305" width="7.5" style="12" customWidth="1"/>
    <col min="306" max="306" width="5.6640625" style="12"/>
    <col min="307" max="308" width="7.5" style="12" customWidth="1"/>
    <col min="309" max="518" width="5.6640625" style="12"/>
    <col min="519" max="519" width="4.83203125" style="12" customWidth="1"/>
    <col min="520" max="523" width="5.6640625" style="12"/>
    <col min="524" max="525" width="9.33203125" style="12" customWidth="1"/>
    <col min="526" max="526" width="4.1640625" style="12" customWidth="1"/>
    <col min="527" max="528" width="7" style="12" customWidth="1"/>
    <col min="529" max="529" width="4.1640625" style="12" customWidth="1"/>
    <col min="530" max="531" width="7" style="12" customWidth="1"/>
    <col min="532" max="532" width="4.1640625" style="12" customWidth="1"/>
    <col min="533" max="534" width="7" style="12" customWidth="1"/>
    <col min="535" max="535" width="4.1640625" style="12" customWidth="1"/>
    <col min="536" max="537" width="7" style="12" customWidth="1"/>
    <col min="538" max="538" width="4.1640625" style="12" customWidth="1"/>
    <col min="539" max="540" width="7" style="12" customWidth="1"/>
    <col min="541" max="541" width="4.1640625" style="12" customWidth="1"/>
    <col min="542" max="547" width="5.6640625" style="12"/>
    <col min="548" max="549" width="7.5" style="12" customWidth="1"/>
    <col min="550" max="550" width="5.6640625" style="12"/>
    <col min="551" max="552" width="7.5" style="12" customWidth="1"/>
    <col min="553" max="553" width="5.6640625" style="12"/>
    <col min="554" max="555" width="7.5" style="12" customWidth="1"/>
    <col min="556" max="556" width="5.6640625" style="12"/>
    <col min="557" max="558" width="7.5" style="12" customWidth="1"/>
    <col min="559" max="559" width="5.6640625" style="12"/>
    <col min="560" max="561" width="7.5" style="12" customWidth="1"/>
    <col min="562" max="562" width="5.6640625" style="12"/>
    <col min="563" max="564" width="7.5" style="12" customWidth="1"/>
    <col min="565" max="774" width="5.6640625" style="12"/>
    <col min="775" max="775" width="4.83203125" style="12" customWidth="1"/>
    <col min="776" max="779" width="5.6640625" style="12"/>
    <col min="780" max="781" width="9.33203125" style="12" customWidth="1"/>
    <col min="782" max="782" width="4.1640625" style="12" customWidth="1"/>
    <col min="783" max="784" width="7" style="12" customWidth="1"/>
    <col min="785" max="785" width="4.1640625" style="12" customWidth="1"/>
    <col min="786" max="787" width="7" style="12" customWidth="1"/>
    <col min="788" max="788" width="4.1640625" style="12" customWidth="1"/>
    <col min="789" max="790" width="7" style="12" customWidth="1"/>
    <col min="791" max="791" width="4.1640625" style="12" customWidth="1"/>
    <col min="792" max="793" width="7" style="12" customWidth="1"/>
    <col min="794" max="794" width="4.1640625" style="12" customWidth="1"/>
    <col min="795" max="796" width="7" style="12" customWidth="1"/>
    <col min="797" max="797" width="4.1640625" style="12" customWidth="1"/>
    <col min="798" max="803" width="5.6640625" style="12"/>
    <col min="804" max="805" width="7.5" style="12" customWidth="1"/>
    <col min="806" max="806" width="5.6640625" style="12"/>
    <col min="807" max="808" width="7.5" style="12" customWidth="1"/>
    <col min="809" max="809" width="5.6640625" style="12"/>
    <col min="810" max="811" width="7.5" style="12" customWidth="1"/>
    <col min="812" max="812" width="5.6640625" style="12"/>
    <col min="813" max="814" width="7.5" style="12" customWidth="1"/>
    <col min="815" max="815" width="5.6640625" style="12"/>
    <col min="816" max="817" width="7.5" style="12" customWidth="1"/>
    <col min="818" max="818" width="5.6640625" style="12"/>
    <col min="819" max="820" width="7.5" style="12" customWidth="1"/>
    <col min="821" max="1030" width="5.6640625" style="12"/>
    <col min="1031" max="1031" width="4.83203125" style="12" customWidth="1"/>
    <col min="1032" max="1035" width="5.6640625" style="12"/>
    <col min="1036" max="1037" width="9.33203125" style="12" customWidth="1"/>
    <col min="1038" max="1038" width="4.1640625" style="12" customWidth="1"/>
    <col min="1039" max="1040" width="7" style="12" customWidth="1"/>
    <col min="1041" max="1041" width="4.1640625" style="12" customWidth="1"/>
    <col min="1042" max="1043" width="7" style="12" customWidth="1"/>
    <col min="1044" max="1044" width="4.1640625" style="12" customWidth="1"/>
    <col min="1045" max="1046" width="7" style="12" customWidth="1"/>
    <col min="1047" max="1047" width="4.1640625" style="12" customWidth="1"/>
    <col min="1048" max="1049" width="7" style="12" customWidth="1"/>
    <col min="1050" max="1050" width="4.1640625" style="12" customWidth="1"/>
    <col min="1051" max="1052" width="7" style="12" customWidth="1"/>
    <col min="1053" max="1053" width="4.1640625" style="12" customWidth="1"/>
    <col min="1054" max="1059" width="5.6640625" style="12"/>
    <col min="1060" max="1061" width="7.5" style="12" customWidth="1"/>
    <col min="1062" max="1062" width="5.6640625" style="12"/>
    <col min="1063" max="1064" width="7.5" style="12" customWidth="1"/>
    <col min="1065" max="1065" width="5.6640625" style="12"/>
    <col min="1066" max="1067" width="7.5" style="12" customWidth="1"/>
    <col min="1068" max="1068" width="5.6640625" style="12"/>
    <col min="1069" max="1070" width="7.5" style="12" customWidth="1"/>
    <col min="1071" max="1071" width="5.6640625" style="12"/>
    <col min="1072" max="1073" width="7.5" style="12" customWidth="1"/>
    <col min="1074" max="1074" width="5.6640625" style="12"/>
    <col min="1075" max="1076" width="7.5" style="12" customWidth="1"/>
    <col min="1077" max="1286" width="5.6640625" style="12"/>
    <col min="1287" max="1287" width="4.83203125" style="12" customWidth="1"/>
    <col min="1288" max="1291" width="5.6640625" style="12"/>
    <col min="1292" max="1293" width="9.33203125" style="12" customWidth="1"/>
    <col min="1294" max="1294" width="4.1640625" style="12" customWidth="1"/>
    <col min="1295" max="1296" width="7" style="12" customWidth="1"/>
    <col min="1297" max="1297" width="4.1640625" style="12" customWidth="1"/>
    <col min="1298" max="1299" width="7" style="12" customWidth="1"/>
    <col min="1300" max="1300" width="4.1640625" style="12" customWidth="1"/>
    <col min="1301" max="1302" width="7" style="12" customWidth="1"/>
    <col min="1303" max="1303" width="4.1640625" style="12" customWidth="1"/>
    <col min="1304" max="1305" width="7" style="12" customWidth="1"/>
    <col min="1306" max="1306" width="4.1640625" style="12" customWidth="1"/>
    <col min="1307" max="1308" width="7" style="12" customWidth="1"/>
    <col min="1309" max="1309" width="4.1640625" style="12" customWidth="1"/>
    <col min="1310" max="1315" width="5.6640625" style="12"/>
    <col min="1316" max="1317" width="7.5" style="12" customWidth="1"/>
    <col min="1318" max="1318" width="5.6640625" style="12"/>
    <col min="1319" max="1320" width="7.5" style="12" customWidth="1"/>
    <col min="1321" max="1321" width="5.6640625" style="12"/>
    <col min="1322" max="1323" width="7.5" style="12" customWidth="1"/>
    <col min="1324" max="1324" width="5.6640625" style="12"/>
    <col min="1325" max="1326" width="7.5" style="12" customWidth="1"/>
    <col min="1327" max="1327" width="5.6640625" style="12"/>
    <col min="1328" max="1329" width="7.5" style="12" customWidth="1"/>
    <col min="1330" max="1330" width="5.6640625" style="12"/>
    <col min="1331" max="1332" width="7.5" style="12" customWidth="1"/>
    <col min="1333" max="1542" width="5.6640625" style="12"/>
    <col min="1543" max="1543" width="4.83203125" style="12" customWidth="1"/>
    <col min="1544" max="1547" width="5.6640625" style="12"/>
    <col min="1548" max="1549" width="9.33203125" style="12" customWidth="1"/>
    <col min="1550" max="1550" width="4.1640625" style="12" customWidth="1"/>
    <col min="1551" max="1552" width="7" style="12" customWidth="1"/>
    <col min="1553" max="1553" width="4.1640625" style="12" customWidth="1"/>
    <col min="1554" max="1555" width="7" style="12" customWidth="1"/>
    <col min="1556" max="1556" width="4.1640625" style="12" customWidth="1"/>
    <col min="1557" max="1558" width="7" style="12" customWidth="1"/>
    <col min="1559" max="1559" width="4.1640625" style="12" customWidth="1"/>
    <col min="1560" max="1561" width="7" style="12" customWidth="1"/>
    <col min="1562" max="1562" width="4.1640625" style="12" customWidth="1"/>
    <col min="1563" max="1564" width="7" style="12" customWidth="1"/>
    <col min="1565" max="1565" width="4.1640625" style="12" customWidth="1"/>
    <col min="1566" max="1571" width="5.6640625" style="12"/>
    <col min="1572" max="1573" width="7.5" style="12" customWidth="1"/>
    <col min="1574" max="1574" width="5.6640625" style="12"/>
    <col min="1575" max="1576" width="7.5" style="12" customWidth="1"/>
    <col min="1577" max="1577" width="5.6640625" style="12"/>
    <col min="1578" max="1579" width="7.5" style="12" customWidth="1"/>
    <col min="1580" max="1580" width="5.6640625" style="12"/>
    <col min="1581" max="1582" width="7.5" style="12" customWidth="1"/>
    <col min="1583" max="1583" width="5.6640625" style="12"/>
    <col min="1584" max="1585" width="7.5" style="12" customWidth="1"/>
    <col min="1586" max="1586" width="5.6640625" style="12"/>
    <col min="1587" max="1588" width="7.5" style="12" customWidth="1"/>
    <col min="1589" max="1798" width="5.6640625" style="12"/>
    <col min="1799" max="1799" width="4.83203125" style="12" customWidth="1"/>
    <col min="1800" max="1803" width="5.6640625" style="12"/>
    <col min="1804" max="1805" width="9.33203125" style="12" customWidth="1"/>
    <col min="1806" max="1806" width="4.1640625" style="12" customWidth="1"/>
    <col min="1807" max="1808" width="7" style="12" customWidth="1"/>
    <col min="1809" max="1809" width="4.1640625" style="12" customWidth="1"/>
    <col min="1810" max="1811" width="7" style="12" customWidth="1"/>
    <col min="1812" max="1812" width="4.1640625" style="12" customWidth="1"/>
    <col min="1813" max="1814" width="7" style="12" customWidth="1"/>
    <col min="1815" max="1815" width="4.1640625" style="12" customWidth="1"/>
    <col min="1816" max="1817" width="7" style="12" customWidth="1"/>
    <col min="1818" max="1818" width="4.1640625" style="12" customWidth="1"/>
    <col min="1819" max="1820" width="7" style="12" customWidth="1"/>
    <col min="1821" max="1821" width="4.1640625" style="12" customWidth="1"/>
    <col min="1822" max="1827" width="5.6640625" style="12"/>
    <col min="1828" max="1829" width="7.5" style="12" customWidth="1"/>
    <col min="1830" max="1830" width="5.6640625" style="12"/>
    <col min="1831" max="1832" width="7.5" style="12" customWidth="1"/>
    <col min="1833" max="1833" width="5.6640625" style="12"/>
    <col min="1834" max="1835" width="7.5" style="12" customWidth="1"/>
    <col min="1836" max="1836" width="5.6640625" style="12"/>
    <col min="1837" max="1838" width="7.5" style="12" customWidth="1"/>
    <col min="1839" max="1839" width="5.6640625" style="12"/>
    <col min="1840" max="1841" width="7.5" style="12" customWidth="1"/>
    <col min="1842" max="1842" width="5.6640625" style="12"/>
    <col min="1843" max="1844" width="7.5" style="12" customWidth="1"/>
    <col min="1845" max="2054" width="5.6640625" style="12"/>
    <col min="2055" max="2055" width="4.83203125" style="12" customWidth="1"/>
    <col min="2056" max="2059" width="5.6640625" style="12"/>
    <col min="2060" max="2061" width="9.33203125" style="12" customWidth="1"/>
    <col min="2062" max="2062" width="4.1640625" style="12" customWidth="1"/>
    <col min="2063" max="2064" width="7" style="12" customWidth="1"/>
    <col min="2065" max="2065" width="4.1640625" style="12" customWidth="1"/>
    <col min="2066" max="2067" width="7" style="12" customWidth="1"/>
    <col min="2068" max="2068" width="4.1640625" style="12" customWidth="1"/>
    <col min="2069" max="2070" width="7" style="12" customWidth="1"/>
    <col min="2071" max="2071" width="4.1640625" style="12" customWidth="1"/>
    <col min="2072" max="2073" width="7" style="12" customWidth="1"/>
    <col min="2074" max="2074" width="4.1640625" style="12" customWidth="1"/>
    <col min="2075" max="2076" width="7" style="12" customWidth="1"/>
    <col min="2077" max="2077" width="4.1640625" style="12" customWidth="1"/>
    <col min="2078" max="2083" width="5.6640625" style="12"/>
    <col min="2084" max="2085" width="7.5" style="12" customWidth="1"/>
    <col min="2086" max="2086" width="5.6640625" style="12"/>
    <col min="2087" max="2088" width="7.5" style="12" customWidth="1"/>
    <col min="2089" max="2089" width="5.6640625" style="12"/>
    <col min="2090" max="2091" width="7.5" style="12" customWidth="1"/>
    <col min="2092" max="2092" width="5.6640625" style="12"/>
    <col min="2093" max="2094" width="7.5" style="12" customWidth="1"/>
    <col min="2095" max="2095" width="5.6640625" style="12"/>
    <col min="2096" max="2097" width="7.5" style="12" customWidth="1"/>
    <col min="2098" max="2098" width="5.6640625" style="12"/>
    <col min="2099" max="2100" width="7.5" style="12" customWidth="1"/>
    <col min="2101" max="2310" width="5.6640625" style="12"/>
    <col min="2311" max="2311" width="4.83203125" style="12" customWidth="1"/>
    <col min="2312" max="2315" width="5.6640625" style="12"/>
    <col min="2316" max="2317" width="9.33203125" style="12" customWidth="1"/>
    <col min="2318" max="2318" width="4.1640625" style="12" customWidth="1"/>
    <col min="2319" max="2320" width="7" style="12" customWidth="1"/>
    <col min="2321" max="2321" width="4.1640625" style="12" customWidth="1"/>
    <col min="2322" max="2323" width="7" style="12" customWidth="1"/>
    <col min="2324" max="2324" width="4.1640625" style="12" customWidth="1"/>
    <col min="2325" max="2326" width="7" style="12" customWidth="1"/>
    <col min="2327" max="2327" width="4.1640625" style="12" customWidth="1"/>
    <col min="2328" max="2329" width="7" style="12" customWidth="1"/>
    <col min="2330" max="2330" width="4.1640625" style="12" customWidth="1"/>
    <col min="2331" max="2332" width="7" style="12" customWidth="1"/>
    <col min="2333" max="2333" width="4.1640625" style="12" customWidth="1"/>
    <col min="2334" max="2339" width="5.6640625" style="12"/>
    <col min="2340" max="2341" width="7.5" style="12" customWidth="1"/>
    <col min="2342" max="2342" width="5.6640625" style="12"/>
    <col min="2343" max="2344" width="7.5" style="12" customWidth="1"/>
    <col min="2345" max="2345" width="5.6640625" style="12"/>
    <col min="2346" max="2347" width="7.5" style="12" customWidth="1"/>
    <col min="2348" max="2348" width="5.6640625" style="12"/>
    <col min="2349" max="2350" width="7.5" style="12" customWidth="1"/>
    <col min="2351" max="2351" width="5.6640625" style="12"/>
    <col min="2352" max="2353" width="7.5" style="12" customWidth="1"/>
    <col min="2354" max="2354" width="5.6640625" style="12"/>
    <col min="2355" max="2356" width="7.5" style="12" customWidth="1"/>
    <col min="2357" max="2566" width="5.6640625" style="12"/>
    <col min="2567" max="2567" width="4.83203125" style="12" customWidth="1"/>
    <col min="2568" max="2571" width="5.6640625" style="12"/>
    <col min="2572" max="2573" width="9.33203125" style="12" customWidth="1"/>
    <col min="2574" max="2574" width="4.1640625" style="12" customWidth="1"/>
    <col min="2575" max="2576" width="7" style="12" customWidth="1"/>
    <col min="2577" max="2577" width="4.1640625" style="12" customWidth="1"/>
    <col min="2578" max="2579" width="7" style="12" customWidth="1"/>
    <col min="2580" max="2580" width="4.1640625" style="12" customWidth="1"/>
    <col min="2581" max="2582" width="7" style="12" customWidth="1"/>
    <col min="2583" max="2583" width="4.1640625" style="12" customWidth="1"/>
    <col min="2584" max="2585" width="7" style="12" customWidth="1"/>
    <col min="2586" max="2586" width="4.1640625" style="12" customWidth="1"/>
    <col min="2587" max="2588" width="7" style="12" customWidth="1"/>
    <col min="2589" max="2589" width="4.1640625" style="12" customWidth="1"/>
    <col min="2590" max="2595" width="5.6640625" style="12"/>
    <col min="2596" max="2597" width="7.5" style="12" customWidth="1"/>
    <col min="2598" max="2598" width="5.6640625" style="12"/>
    <col min="2599" max="2600" width="7.5" style="12" customWidth="1"/>
    <col min="2601" max="2601" width="5.6640625" style="12"/>
    <col min="2602" max="2603" width="7.5" style="12" customWidth="1"/>
    <col min="2604" max="2604" width="5.6640625" style="12"/>
    <col min="2605" max="2606" width="7.5" style="12" customWidth="1"/>
    <col min="2607" max="2607" width="5.6640625" style="12"/>
    <col min="2608" max="2609" width="7.5" style="12" customWidth="1"/>
    <col min="2610" max="2610" width="5.6640625" style="12"/>
    <col min="2611" max="2612" width="7.5" style="12" customWidth="1"/>
    <col min="2613" max="2822" width="5.6640625" style="12"/>
    <col min="2823" max="2823" width="4.83203125" style="12" customWidth="1"/>
    <col min="2824" max="2827" width="5.6640625" style="12"/>
    <col min="2828" max="2829" width="9.33203125" style="12" customWidth="1"/>
    <col min="2830" max="2830" width="4.1640625" style="12" customWidth="1"/>
    <col min="2831" max="2832" width="7" style="12" customWidth="1"/>
    <col min="2833" max="2833" width="4.1640625" style="12" customWidth="1"/>
    <col min="2834" max="2835" width="7" style="12" customWidth="1"/>
    <col min="2836" max="2836" width="4.1640625" style="12" customWidth="1"/>
    <col min="2837" max="2838" width="7" style="12" customWidth="1"/>
    <col min="2839" max="2839" width="4.1640625" style="12" customWidth="1"/>
    <col min="2840" max="2841" width="7" style="12" customWidth="1"/>
    <col min="2842" max="2842" width="4.1640625" style="12" customWidth="1"/>
    <col min="2843" max="2844" width="7" style="12" customWidth="1"/>
    <col min="2845" max="2845" width="4.1640625" style="12" customWidth="1"/>
    <col min="2846" max="2851" width="5.6640625" style="12"/>
    <col min="2852" max="2853" width="7.5" style="12" customWidth="1"/>
    <col min="2854" max="2854" width="5.6640625" style="12"/>
    <col min="2855" max="2856" width="7.5" style="12" customWidth="1"/>
    <col min="2857" max="2857" width="5.6640625" style="12"/>
    <col min="2858" max="2859" width="7.5" style="12" customWidth="1"/>
    <col min="2860" max="2860" width="5.6640625" style="12"/>
    <col min="2861" max="2862" width="7.5" style="12" customWidth="1"/>
    <col min="2863" max="2863" width="5.6640625" style="12"/>
    <col min="2864" max="2865" width="7.5" style="12" customWidth="1"/>
    <col min="2866" max="2866" width="5.6640625" style="12"/>
    <col min="2867" max="2868" width="7.5" style="12" customWidth="1"/>
    <col min="2869" max="3078" width="5.6640625" style="12"/>
    <col min="3079" max="3079" width="4.83203125" style="12" customWidth="1"/>
    <col min="3080" max="3083" width="5.6640625" style="12"/>
    <col min="3084" max="3085" width="9.33203125" style="12" customWidth="1"/>
    <col min="3086" max="3086" width="4.1640625" style="12" customWidth="1"/>
    <col min="3087" max="3088" width="7" style="12" customWidth="1"/>
    <col min="3089" max="3089" width="4.1640625" style="12" customWidth="1"/>
    <col min="3090" max="3091" width="7" style="12" customWidth="1"/>
    <col min="3092" max="3092" width="4.1640625" style="12" customWidth="1"/>
    <col min="3093" max="3094" width="7" style="12" customWidth="1"/>
    <col min="3095" max="3095" width="4.1640625" style="12" customWidth="1"/>
    <col min="3096" max="3097" width="7" style="12" customWidth="1"/>
    <col min="3098" max="3098" width="4.1640625" style="12" customWidth="1"/>
    <col min="3099" max="3100" width="7" style="12" customWidth="1"/>
    <col min="3101" max="3101" width="4.1640625" style="12" customWidth="1"/>
    <col min="3102" max="3107" width="5.6640625" style="12"/>
    <col min="3108" max="3109" width="7.5" style="12" customWidth="1"/>
    <col min="3110" max="3110" width="5.6640625" style="12"/>
    <col min="3111" max="3112" width="7.5" style="12" customWidth="1"/>
    <col min="3113" max="3113" width="5.6640625" style="12"/>
    <col min="3114" max="3115" width="7.5" style="12" customWidth="1"/>
    <col min="3116" max="3116" width="5.6640625" style="12"/>
    <col min="3117" max="3118" width="7.5" style="12" customWidth="1"/>
    <col min="3119" max="3119" width="5.6640625" style="12"/>
    <col min="3120" max="3121" width="7.5" style="12" customWidth="1"/>
    <col min="3122" max="3122" width="5.6640625" style="12"/>
    <col min="3123" max="3124" width="7.5" style="12" customWidth="1"/>
    <col min="3125" max="3334" width="5.6640625" style="12"/>
    <col min="3335" max="3335" width="4.83203125" style="12" customWidth="1"/>
    <col min="3336" max="3339" width="5.6640625" style="12"/>
    <col min="3340" max="3341" width="9.33203125" style="12" customWidth="1"/>
    <col min="3342" max="3342" width="4.1640625" style="12" customWidth="1"/>
    <col min="3343" max="3344" width="7" style="12" customWidth="1"/>
    <col min="3345" max="3345" width="4.1640625" style="12" customWidth="1"/>
    <col min="3346" max="3347" width="7" style="12" customWidth="1"/>
    <col min="3348" max="3348" width="4.1640625" style="12" customWidth="1"/>
    <col min="3349" max="3350" width="7" style="12" customWidth="1"/>
    <col min="3351" max="3351" width="4.1640625" style="12" customWidth="1"/>
    <col min="3352" max="3353" width="7" style="12" customWidth="1"/>
    <col min="3354" max="3354" width="4.1640625" style="12" customWidth="1"/>
    <col min="3355" max="3356" width="7" style="12" customWidth="1"/>
    <col min="3357" max="3357" width="4.1640625" style="12" customWidth="1"/>
    <col min="3358" max="3363" width="5.6640625" style="12"/>
    <col min="3364" max="3365" width="7.5" style="12" customWidth="1"/>
    <col min="3366" max="3366" width="5.6640625" style="12"/>
    <col min="3367" max="3368" width="7.5" style="12" customWidth="1"/>
    <col min="3369" max="3369" width="5.6640625" style="12"/>
    <col min="3370" max="3371" width="7.5" style="12" customWidth="1"/>
    <col min="3372" max="3372" width="5.6640625" style="12"/>
    <col min="3373" max="3374" width="7.5" style="12" customWidth="1"/>
    <col min="3375" max="3375" width="5.6640625" style="12"/>
    <col min="3376" max="3377" width="7.5" style="12" customWidth="1"/>
    <col min="3378" max="3378" width="5.6640625" style="12"/>
    <col min="3379" max="3380" width="7.5" style="12" customWidth="1"/>
    <col min="3381" max="3590" width="5.6640625" style="12"/>
    <col min="3591" max="3591" width="4.83203125" style="12" customWidth="1"/>
    <col min="3592" max="3595" width="5.6640625" style="12"/>
    <col min="3596" max="3597" width="9.33203125" style="12" customWidth="1"/>
    <col min="3598" max="3598" width="4.1640625" style="12" customWidth="1"/>
    <col min="3599" max="3600" width="7" style="12" customWidth="1"/>
    <col min="3601" max="3601" width="4.1640625" style="12" customWidth="1"/>
    <col min="3602" max="3603" width="7" style="12" customWidth="1"/>
    <col min="3604" max="3604" width="4.1640625" style="12" customWidth="1"/>
    <col min="3605" max="3606" width="7" style="12" customWidth="1"/>
    <col min="3607" max="3607" width="4.1640625" style="12" customWidth="1"/>
    <col min="3608" max="3609" width="7" style="12" customWidth="1"/>
    <col min="3610" max="3610" width="4.1640625" style="12" customWidth="1"/>
    <col min="3611" max="3612" width="7" style="12" customWidth="1"/>
    <col min="3613" max="3613" width="4.1640625" style="12" customWidth="1"/>
    <col min="3614" max="3619" width="5.6640625" style="12"/>
    <col min="3620" max="3621" width="7.5" style="12" customWidth="1"/>
    <col min="3622" max="3622" width="5.6640625" style="12"/>
    <col min="3623" max="3624" width="7.5" style="12" customWidth="1"/>
    <col min="3625" max="3625" width="5.6640625" style="12"/>
    <col min="3626" max="3627" width="7.5" style="12" customWidth="1"/>
    <col min="3628" max="3628" width="5.6640625" style="12"/>
    <col min="3629" max="3630" width="7.5" style="12" customWidth="1"/>
    <col min="3631" max="3631" width="5.6640625" style="12"/>
    <col min="3632" max="3633" width="7.5" style="12" customWidth="1"/>
    <col min="3634" max="3634" width="5.6640625" style="12"/>
    <col min="3635" max="3636" width="7.5" style="12" customWidth="1"/>
    <col min="3637" max="3846" width="5.6640625" style="12"/>
    <col min="3847" max="3847" width="4.83203125" style="12" customWidth="1"/>
    <col min="3848" max="3851" width="5.6640625" style="12"/>
    <col min="3852" max="3853" width="9.33203125" style="12" customWidth="1"/>
    <col min="3854" max="3854" width="4.1640625" style="12" customWidth="1"/>
    <col min="3855" max="3856" width="7" style="12" customWidth="1"/>
    <col min="3857" max="3857" width="4.1640625" style="12" customWidth="1"/>
    <col min="3858" max="3859" width="7" style="12" customWidth="1"/>
    <col min="3860" max="3860" width="4.1640625" style="12" customWidth="1"/>
    <col min="3861" max="3862" width="7" style="12" customWidth="1"/>
    <col min="3863" max="3863" width="4.1640625" style="12" customWidth="1"/>
    <col min="3864" max="3865" width="7" style="12" customWidth="1"/>
    <col min="3866" max="3866" width="4.1640625" style="12" customWidth="1"/>
    <col min="3867" max="3868" width="7" style="12" customWidth="1"/>
    <col min="3869" max="3869" width="4.1640625" style="12" customWidth="1"/>
    <col min="3870" max="3875" width="5.6640625" style="12"/>
    <col min="3876" max="3877" width="7.5" style="12" customWidth="1"/>
    <col min="3878" max="3878" width="5.6640625" style="12"/>
    <col min="3879" max="3880" width="7.5" style="12" customWidth="1"/>
    <col min="3881" max="3881" width="5.6640625" style="12"/>
    <col min="3882" max="3883" width="7.5" style="12" customWidth="1"/>
    <col min="3884" max="3884" width="5.6640625" style="12"/>
    <col min="3885" max="3886" width="7.5" style="12" customWidth="1"/>
    <col min="3887" max="3887" width="5.6640625" style="12"/>
    <col min="3888" max="3889" width="7.5" style="12" customWidth="1"/>
    <col min="3890" max="3890" width="5.6640625" style="12"/>
    <col min="3891" max="3892" width="7.5" style="12" customWidth="1"/>
    <col min="3893" max="4102" width="5.6640625" style="12"/>
    <col min="4103" max="4103" width="4.83203125" style="12" customWidth="1"/>
    <col min="4104" max="4107" width="5.6640625" style="12"/>
    <col min="4108" max="4109" width="9.33203125" style="12" customWidth="1"/>
    <col min="4110" max="4110" width="4.1640625" style="12" customWidth="1"/>
    <col min="4111" max="4112" width="7" style="12" customWidth="1"/>
    <col min="4113" max="4113" width="4.1640625" style="12" customWidth="1"/>
    <col min="4114" max="4115" width="7" style="12" customWidth="1"/>
    <col min="4116" max="4116" width="4.1640625" style="12" customWidth="1"/>
    <col min="4117" max="4118" width="7" style="12" customWidth="1"/>
    <col min="4119" max="4119" width="4.1640625" style="12" customWidth="1"/>
    <col min="4120" max="4121" width="7" style="12" customWidth="1"/>
    <col min="4122" max="4122" width="4.1640625" style="12" customWidth="1"/>
    <col min="4123" max="4124" width="7" style="12" customWidth="1"/>
    <col min="4125" max="4125" width="4.1640625" style="12" customWidth="1"/>
    <col min="4126" max="4131" width="5.6640625" style="12"/>
    <col min="4132" max="4133" width="7.5" style="12" customWidth="1"/>
    <col min="4134" max="4134" width="5.6640625" style="12"/>
    <col min="4135" max="4136" width="7.5" style="12" customWidth="1"/>
    <col min="4137" max="4137" width="5.6640625" style="12"/>
    <col min="4138" max="4139" width="7.5" style="12" customWidth="1"/>
    <col min="4140" max="4140" width="5.6640625" style="12"/>
    <col min="4141" max="4142" width="7.5" style="12" customWidth="1"/>
    <col min="4143" max="4143" width="5.6640625" style="12"/>
    <col min="4144" max="4145" width="7.5" style="12" customWidth="1"/>
    <col min="4146" max="4146" width="5.6640625" style="12"/>
    <col min="4147" max="4148" width="7.5" style="12" customWidth="1"/>
    <col min="4149" max="4358" width="5.6640625" style="12"/>
    <col min="4359" max="4359" width="4.83203125" style="12" customWidth="1"/>
    <col min="4360" max="4363" width="5.6640625" style="12"/>
    <col min="4364" max="4365" width="9.33203125" style="12" customWidth="1"/>
    <col min="4366" max="4366" width="4.1640625" style="12" customWidth="1"/>
    <col min="4367" max="4368" width="7" style="12" customWidth="1"/>
    <col min="4369" max="4369" width="4.1640625" style="12" customWidth="1"/>
    <col min="4370" max="4371" width="7" style="12" customWidth="1"/>
    <col min="4372" max="4372" width="4.1640625" style="12" customWidth="1"/>
    <col min="4373" max="4374" width="7" style="12" customWidth="1"/>
    <col min="4375" max="4375" width="4.1640625" style="12" customWidth="1"/>
    <col min="4376" max="4377" width="7" style="12" customWidth="1"/>
    <col min="4378" max="4378" width="4.1640625" style="12" customWidth="1"/>
    <col min="4379" max="4380" width="7" style="12" customWidth="1"/>
    <col min="4381" max="4381" width="4.1640625" style="12" customWidth="1"/>
    <col min="4382" max="4387" width="5.6640625" style="12"/>
    <col min="4388" max="4389" width="7.5" style="12" customWidth="1"/>
    <col min="4390" max="4390" width="5.6640625" style="12"/>
    <col min="4391" max="4392" width="7.5" style="12" customWidth="1"/>
    <col min="4393" max="4393" width="5.6640625" style="12"/>
    <col min="4394" max="4395" width="7.5" style="12" customWidth="1"/>
    <col min="4396" max="4396" width="5.6640625" style="12"/>
    <col min="4397" max="4398" width="7.5" style="12" customWidth="1"/>
    <col min="4399" max="4399" width="5.6640625" style="12"/>
    <col min="4400" max="4401" width="7.5" style="12" customWidth="1"/>
    <col min="4402" max="4402" width="5.6640625" style="12"/>
    <col min="4403" max="4404" width="7.5" style="12" customWidth="1"/>
    <col min="4405" max="4614" width="5.6640625" style="12"/>
    <col min="4615" max="4615" width="4.83203125" style="12" customWidth="1"/>
    <col min="4616" max="4619" width="5.6640625" style="12"/>
    <col min="4620" max="4621" width="9.33203125" style="12" customWidth="1"/>
    <col min="4622" max="4622" width="4.1640625" style="12" customWidth="1"/>
    <col min="4623" max="4624" width="7" style="12" customWidth="1"/>
    <col min="4625" max="4625" width="4.1640625" style="12" customWidth="1"/>
    <col min="4626" max="4627" width="7" style="12" customWidth="1"/>
    <col min="4628" max="4628" width="4.1640625" style="12" customWidth="1"/>
    <col min="4629" max="4630" width="7" style="12" customWidth="1"/>
    <col min="4631" max="4631" width="4.1640625" style="12" customWidth="1"/>
    <col min="4632" max="4633" width="7" style="12" customWidth="1"/>
    <col min="4634" max="4634" width="4.1640625" style="12" customWidth="1"/>
    <col min="4635" max="4636" width="7" style="12" customWidth="1"/>
    <col min="4637" max="4637" width="4.1640625" style="12" customWidth="1"/>
    <col min="4638" max="4643" width="5.6640625" style="12"/>
    <col min="4644" max="4645" width="7.5" style="12" customWidth="1"/>
    <col min="4646" max="4646" width="5.6640625" style="12"/>
    <col min="4647" max="4648" width="7.5" style="12" customWidth="1"/>
    <col min="4649" max="4649" width="5.6640625" style="12"/>
    <col min="4650" max="4651" width="7.5" style="12" customWidth="1"/>
    <col min="4652" max="4652" width="5.6640625" style="12"/>
    <col min="4653" max="4654" width="7.5" style="12" customWidth="1"/>
    <col min="4655" max="4655" width="5.6640625" style="12"/>
    <col min="4656" max="4657" width="7.5" style="12" customWidth="1"/>
    <col min="4658" max="4658" width="5.6640625" style="12"/>
    <col min="4659" max="4660" width="7.5" style="12" customWidth="1"/>
    <col min="4661" max="4870" width="5.6640625" style="12"/>
    <col min="4871" max="4871" width="4.83203125" style="12" customWidth="1"/>
    <col min="4872" max="4875" width="5.6640625" style="12"/>
    <col min="4876" max="4877" width="9.33203125" style="12" customWidth="1"/>
    <col min="4878" max="4878" width="4.1640625" style="12" customWidth="1"/>
    <col min="4879" max="4880" width="7" style="12" customWidth="1"/>
    <col min="4881" max="4881" width="4.1640625" style="12" customWidth="1"/>
    <col min="4882" max="4883" width="7" style="12" customWidth="1"/>
    <col min="4884" max="4884" width="4.1640625" style="12" customWidth="1"/>
    <col min="4885" max="4886" width="7" style="12" customWidth="1"/>
    <col min="4887" max="4887" width="4.1640625" style="12" customWidth="1"/>
    <col min="4888" max="4889" width="7" style="12" customWidth="1"/>
    <col min="4890" max="4890" width="4.1640625" style="12" customWidth="1"/>
    <col min="4891" max="4892" width="7" style="12" customWidth="1"/>
    <col min="4893" max="4893" width="4.1640625" style="12" customWidth="1"/>
    <col min="4894" max="4899" width="5.6640625" style="12"/>
    <col min="4900" max="4901" width="7.5" style="12" customWidth="1"/>
    <col min="4902" max="4902" width="5.6640625" style="12"/>
    <col min="4903" max="4904" width="7.5" style="12" customWidth="1"/>
    <col min="4905" max="4905" width="5.6640625" style="12"/>
    <col min="4906" max="4907" width="7.5" style="12" customWidth="1"/>
    <col min="4908" max="4908" width="5.6640625" style="12"/>
    <col min="4909" max="4910" width="7.5" style="12" customWidth="1"/>
    <col min="4911" max="4911" width="5.6640625" style="12"/>
    <col min="4912" max="4913" width="7.5" style="12" customWidth="1"/>
    <col min="4914" max="4914" width="5.6640625" style="12"/>
    <col min="4915" max="4916" width="7.5" style="12" customWidth="1"/>
    <col min="4917" max="5126" width="5.6640625" style="12"/>
    <col min="5127" max="5127" width="4.83203125" style="12" customWidth="1"/>
    <col min="5128" max="5131" width="5.6640625" style="12"/>
    <col min="5132" max="5133" width="9.33203125" style="12" customWidth="1"/>
    <col min="5134" max="5134" width="4.1640625" style="12" customWidth="1"/>
    <col min="5135" max="5136" width="7" style="12" customWidth="1"/>
    <col min="5137" max="5137" width="4.1640625" style="12" customWidth="1"/>
    <col min="5138" max="5139" width="7" style="12" customWidth="1"/>
    <col min="5140" max="5140" width="4.1640625" style="12" customWidth="1"/>
    <col min="5141" max="5142" width="7" style="12" customWidth="1"/>
    <col min="5143" max="5143" width="4.1640625" style="12" customWidth="1"/>
    <col min="5144" max="5145" width="7" style="12" customWidth="1"/>
    <col min="5146" max="5146" width="4.1640625" style="12" customWidth="1"/>
    <col min="5147" max="5148" width="7" style="12" customWidth="1"/>
    <col min="5149" max="5149" width="4.1640625" style="12" customWidth="1"/>
    <col min="5150" max="5155" width="5.6640625" style="12"/>
    <col min="5156" max="5157" width="7.5" style="12" customWidth="1"/>
    <col min="5158" max="5158" width="5.6640625" style="12"/>
    <col min="5159" max="5160" width="7.5" style="12" customWidth="1"/>
    <col min="5161" max="5161" width="5.6640625" style="12"/>
    <col min="5162" max="5163" width="7.5" style="12" customWidth="1"/>
    <col min="5164" max="5164" width="5.6640625" style="12"/>
    <col min="5165" max="5166" width="7.5" style="12" customWidth="1"/>
    <col min="5167" max="5167" width="5.6640625" style="12"/>
    <col min="5168" max="5169" width="7.5" style="12" customWidth="1"/>
    <col min="5170" max="5170" width="5.6640625" style="12"/>
    <col min="5171" max="5172" width="7.5" style="12" customWidth="1"/>
    <col min="5173" max="5382" width="5.6640625" style="12"/>
    <col min="5383" max="5383" width="4.83203125" style="12" customWidth="1"/>
    <col min="5384" max="5387" width="5.6640625" style="12"/>
    <col min="5388" max="5389" width="9.33203125" style="12" customWidth="1"/>
    <col min="5390" max="5390" width="4.1640625" style="12" customWidth="1"/>
    <col min="5391" max="5392" width="7" style="12" customWidth="1"/>
    <col min="5393" max="5393" width="4.1640625" style="12" customWidth="1"/>
    <col min="5394" max="5395" width="7" style="12" customWidth="1"/>
    <col min="5396" max="5396" width="4.1640625" style="12" customWidth="1"/>
    <col min="5397" max="5398" width="7" style="12" customWidth="1"/>
    <col min="5399" max="5399" width="4.1640625" style="12" customWidth="1"/>
    <col min="5400" max="5401" width="7" style="12" customWidth="1"/>
    <col min="5402" max="5402" width="4.1640625" style="12" customWidth="1"/>
    <col min="5403" max="5404" width="7" style="12" customWidth="1"/>
    <col min="5405" max="5405" width="4.1640625" style="12" customWidth="1"/>
    <col min="5406" max="5411" width="5.6640625" style="12"/>
    <col min="5412" max="5413" width="7.5" style="12" customWidth="1"/>
    <col min="5414" max="5414" width="5.6640625" style="12"/>
    <col min="5415" max="5416" width="7.5" style="12" customWidth="1"/>
    <col min="5417" max="5417" width="5.6640625" style="12"/>
    <col min="5418" max="5419" width="7.5" style="12" customWidth="1"/>
    <col min="5420" max="5420" width="5.6640625" style="12"/>
    <col min="5421" max="5422" width="7.5" style="12" customWidth="1"/>
    <col min="5423" max="5423" width="5.6640625" style="12"/>
    <col min="5424" max="5425" width="7.5" style="12" customWidth="1"/>
    <col min="5426" max="5426" width="5.6640625" style="12"/>
    <col min="5427" max="5428" width="7.5" style="12" customWidth="1"/>
    <col min="5429" max="5638" width="5.6640625" style="12"/>
    <col min="5639" max="5639" width="4.83203125" style="12" customWidth="1"/>
    <col min="5640" max="5643" width="5.6640625" style="12"/>
    <col min="5644" max="5645" width="9.33203125" style="12" customWidth="1"/>
    <col min="5646" max="5646" width="4.1640625" style="12" customWidth="1"/>
    <col min="5647" max="5648" width="7" style="12" customWidth="1"/>
    <col min="5649" max="5649" width="4.1640625" style="12" customWidth="1"/>
    <col min="5650" max="5651" width="7" style="12" customWidth="1"/>
    <col min="5652" max="5652" width="4.1640625" style="12" customWidth="1"/>
    <col min="5653" max="5654" width="7" style="12" customWidth="1"/>
    <col min="5655" max="5655" width="4.1640625" style="12" customWidth="1"/>
    <col min="5656" max="5657" width="7" style="12" customWidth="1"/>
    <col min="5658" max="5658" width="4.1640625" style="12" customWidth="1"/>
    <col min="5659" max="5660" width="7" style="12" customWidth="1"/>
    <col min="5661" max="5661" width="4.1640625" style="12" customWidth="1"/>
    <col min="5662" max="5667" width="5.6640625" style="12"/>
    <col min="5668" max="5669" width="7.5" style="12" customWidth="1"/>
    <col min="5670" max="5670" width="5.6640625" style="12"/>
    <col min="5671" max="5672" width="7.5" style="12" customWidth="1"/>
    <col min="5673" max="5673" width="5.6640625" style="12"/>
    <col min="5674" max="5675" width="7.5" style="12" customWidth="1"/>
    <col min="5676" max="5676" width="5.6640625" style="12"/>
    <col min="5677" max="5678" width="7.5" style="12" customWidth="1"/>
    <col min="5679" max="5679" width="5.6640625" style="12"/>
    <col min="5680" max="5681" width="7.5" style="12" customWidth="1"/>
    <col min="5682" max="5682" width="5.6640625" style="12"/>
    <col min="5683" max="5684" width="7.5" style="12" customWidth="1"/>
    <col min="5685" max="5894" width="5.6640625" style="12"/>
    <col min="5895" max="5895" width="4.83203125" style="12" customWidth="1"/>
    <col min="5896" max="5899" width="5.6640625" style="12"/>
    <col min="5900" max="5901" width="9.33203125" style="12" customWidth="1"/>
    <col min="5902" max="5902" width="4.1640625" style="12" customWidth="1"/>
    <col min="5903" max="5904" width="7" style="12" customWidth="1"/>
    <col min="5905" max="5905" width="4.1640625" style="12" customWidth="1"/>
    <col min="5906" max="5907" width="7" style="12" customWidth="1"/>
    <col min="5908" max="5908" width="4.1640625" style="12" customWidth="1"/>
    <col min="5909" max="5910" width="7" style="12" customWidth="1"/>
    <col min="5911" max="5911" width="4.1640625" style="12" customWidth="1"/>
    <col min="5912" max="5913" width="7" style="12" customWidth="1"/>
    <col min="5914" max="5914" width="4.1640625" style="12" customWidth="1"/>
    <col min="5915" max="5916" width="7" style="12" customWidth="1"/>
    <col min="5917" max="5917" width="4.1640625" style="12" customWidth="1"/>
    <col min="5918" max="5923" width="5.6640625" style="12"/>
    <col min="5924" max="5925" width="7.5" style="12" customWidth="1"/>
    <col min="5926" max="5926" width="5.6640625" style="12"/>
    <col min="5927" max="5928" width="7.5" style="12" customWidth="1"/>
    <col min="5929" max="5929" width="5.6640625" style="12"/>
    <col min="5930" max="5931" width="7.5" style="12" customWidth="1"/>
    <col min="5932" max="5932" width="5.6640625" style="12"/>
    <col min="5933" max="5934" width="7.5" style="12" customWidth="1"/>
    <col min="5935" max="5935" width="5.6640625" style="12"/>
    <col min="5936" max="5937" width="7.5" style="12" customWidth="1"/>
    <col min="5938" max="5938" width="5.6640625" style="12"/>
    <col min="5939" max="5940" width="7.5" style="12" customWidth="1"/>
    <col min="5941" max="6150" width="5.6640625" style="12"/>
    <col min="6151" max="6151" width="4.83203125" style="12" customWidth="1"/>
    <col min="6152" max="6155" width="5.6640625" style="12"/>
    <col min="6156" max="6157" width="9.33203125" style="12" customWidth="1"/>
    <col min="6158" max="6158" width="4.1640625" style="12" customWidth="1"/>
    <col min="6159" max="6160" width="7" style="12" customWidth="1"/>
    <col min="6161" max="6161" width="4.1640625" style="12" customWidth="1"/>
    <col min="6162" max="6163" width="7" style="12" customWidth="1"/>
    <col min="6164" max="6164" width="4.1640625" style="12" customWidth="1"/>
    <col min="6165" max="6166" width="7" style="12" customWidth="1"/>
    <col min="6167" max="6167" width="4.1640625" style="12" customWidth="1"/>
    <col min="6168" max="6169" width="7" style="12" customWidth="1"/>
    <col min="6170" max="6170" width="4.1640625" style="12" customWidth="1"/>
    <col min="6171" max="6172" width="7" style="12" customWidth="1"/>
    <col min="6173" max="6173" width="4.1640625" style="12" customWidth="1"/>
    <col min="6174" max="6179" width="5.6640625" style="12"/>
    <col min="6180" max="6181" width="7.5" style="12" customWidth="1"/>
    <col min="6182" max="6182" width="5.6640625" style="12"/>
    <col min="6183" max="6184" width="7.5" style="12" customWidth="1"/>
    <col min="6185" max="6185" width="5.6640625" style="12"/>
    <col min="6186" max="6187" width="7.5" style="12" customWidth="1"/>
    <col min="6188" max="6188" width="5.6640625" style="12"/>
    <col min="6189" max="6190" width="7.5" style="12" customWidth="1"/>
    <col min="6191" max="6191" width="5.6640625" style="12"/>
    <col min="6192" max="6193" width="7.5" style="12" customWidth="1"/>
    <col min="6194" max="6194" width="5.6640625" style="12"/>
    <col min="6195" max="6196" width="7.5" style="12" customWidth="1"/>
    <col min="6197" max="6406" width="5.6640625" style="12"/>
    <col min="6407" max="6407" width="4.83203125" style="12" customWidth="1"/>
    <col min="6408" max="6411" width="5.6640625" style="12"/>
    <col min="6412" max="6413" width="9.33203125" style="12" customWidth="1"/>
    <col min="6414" max="6414" width="4.1640625" style="12" customWidth="1"/>
    <col min="6415" max="6416" width="7" style="12" customWidth="1"/>
    <col min="6417" max="6417" width="4.1640625" style="12" customWidth="1"/>
    <col min="6418" max="6419" width="7" style="12" customWidth="1"/>
    <col min="6420" max="6420" width="4.1640625" style="12" customWidth="1"/>
    <col min="6421" max="6422" width="7" style="12" customWidth="1"/>
    <col min="6423" max="6423" width="4.1640625" style="12" customWidth="1"/>
    <col min="6424" max="6425" width="7" style="12" customWidth="1"/>
    <col min="6426" max="6426" width="4.1640625" style="12" customWidth="1"/>
    <col min="6427" max="6428" width="7" style="12" customWidth="1"/>
    <col min="6429" max="6429" width="4.1640625" style="12" customWidth="1"/>
    <col min="6430" max="6435" width="5.6640625" style="12"/>
    <col min="6436" max="6437" width="7.5" style="12" customWidth="1"/>
    <col min="6438" max="6438" width="5.6640625" style="12"/>
    <col min="6439" max="6440" width="7.5" style="12" customWidth="1"/>
    <col min="6441" max="6441" width="5.6640625" style="12"/>
    <col min="6442" max="6443" width="7.5" style="12" customWidth="1"/>
    <col min="6444" max="6444" width="5.6640625" style="12"/>
    <col min="6445" max="6446" width="7.5" style="12" customWidth="1"/>
    <col min="6447" max="6447" width="5.6640625" style="12"/>
    <col min="6448" max="6449" width="7.5" style="12" customWidth="1"/>
    <col min="6450" max="6450" width="5.6640625" style="12"/>
    <col min="6451" max="6452" width="7.5" style="12" customWidth="1"/>
    <col min="6453" max="6662" width="5.6640625" style="12"/>
    <col min="6663" max="6663" width="4.83203125" style="12" customWidth="1"/>
    <col min="6664" max="6667" width="5.6640625" style="12"/>
    <col min="6668" max="6669" width="9.33203125" style="12" customWidth="1"/>
    <col min="6670" max="6670" width="4.1640625" style="12" customWidth="1"/>
    <col min="6671" max="6672" width="7" style="12" customWidth="1"/>
    <col min="6673" max="6673" width="4.1640625" style="12" customWidth="1"/>
    <col min="6674" max="6675" width="7" style="12" customWidth="1"/>
    <col min="6676" max="6676" width="4.1640625" style="12" customWidth="1"/>
    <col min="6677" max="6678" width="7" style="12" customWidth="1"/>
    <col min="6679" max="6679" width="4.1640625" style="12" customWidth="1"/>
    <col min="6680" max="6681" width="7" style="12" customWidth="1"/>
    <col min="6682" max="6682" width="4.1640625" style="12" customWidth="1"/>
    <col min="6683" max="6684" width="7" style="12" customWidth="1"/>
    <col min="6685" max="6685" width="4.1640625" style="12" customWidth="1"/>
    <col min="6686" max="6691" width="5.6640625" style="12"/>
    <col min="6692" max="6693" width="7.5" style="12" customWidth="1"/>
    <col min="6694" max="6694" width="5.6640625" style="12"/>
    <col min="6695" max="6696" width="7.5" style="12" customWidth="1"/>
    <col min="6697" max="6697" width="5.6640625" style="12"/>
    <col min="6698" max="6699" width="7.5" style="12" customWidth="1"/>
    <col min="6700" max="6700" width="5.6640625" style="12"/>
    <col min="6701" max="6702" width="7.5" style="12" customWidth="1"/>
    <col min="6703" max="6703" width="5.6640625" style="12"/>
    <col min="6704" max="6705" width="7.5" style="12" customWidth="1"/>
    <col min="6706" max="6706" width="5.6640625" style="12"/>
    <col min="6707" max="6708" width="7.5" style="12" customWidth="1"/>
    <col min="6709" max="6918" width="5.6640625" style="12"/>
    <col min="6919" max="6919" width="4.83203125" style="12" customWidth="1"/>
    <col min="6920" max="6923" width="5.6640625" style="12"/>
    <col min="6924" max="6925" width="9.33203125" style="12" customWidth="1"/>
    <col min="6926" max="6926" width="4.1640625" style="12" customWidth="1"/>
    <col min="6927" max="6928" width="7" style="12" customWidth="1"/>
    <col min="6929" max="6929" width="4.1640625" style="12" customWidth="1"/>
    <col min="6930" max="6931" width="7" style="12" customWidth="1"/>
    <col min="6932" max="6932" width="4.1640625" style="12" customWidth="1"/>
    <col min="6933" max="6934" width="7" style="12" customWidth="1"/>
    <col min="6935" max="6935" width="4.1640625" style="12" customWidth="1"/>
    <col min="6936" max="6937" width="7" style="12" customWidth="1"/>
    <col min="6938" max="6938" width="4.1640625" style="12" customWidth="1"/>
    <col min="6939" max="6940" width="7" style="12" customWidth="1"/>
    <col min="6941" max="6941" width="4.1640625" style="12" customWidth="1"/>
    <col min="6942" max="6947" width="5.6640625" style="12"/>
    <col min="6948" max="6949" width="7.5" style="12" customWidth="1"/>
    <col min="6950" max="6950" width="5.6640625" style="12"/>
    <col min="6951" max="6952" width="7.5" style="12" customWidth="1"/>
    <col min="6953" max="6953" width="5.6640625" style="12"/>
    <col min="6954" max="6955" width="7.5" style="12" customWidth="1"/>
    <col min="6956" max="6956" width="5.6640625" style="12"/>
    <col min="6957" max="6958" width="7.5" style="12" customWidth="1"/>
    <col min="6959" max="6959" width="5.6640625" style="12"/>
    <col min="6960" max="6961" width="7.5" style="12" customWidth="1"/>
    <col min="6962" max="6962" width="5.6640625" style="12"/>
    <col min="6963" max="6964" width="7.5" style="12" customWidth="1"/>
    <col min="6965" max="7174" width="5.6640625" style="12"/>
    <col min="7175" max="7175" width="4.83203125" style="12" customWidth="1"/>
    <col min="7176" max="7179" width="5.6640625" style="12"/>
    <col min="7180" max="7181" width="9.33203125" style="12" customWidth="1"/>
    <col min="7182" max="7182" width="4.1640625" style="12" customWidth="1"/>
    <col min="7183" max="7184" width="7" style="12" customWidth="1"/>
    <col min="7185" max="7185" width="4.1640625" style="12" customWidth="1"/>
    <col min="7186" max="7187" width="7" style="12" customWidth="1"/>
    <col min="7188" max="7188" width="4.1640625" style="12" customWidth="1"/>
    <col min="7189" max="7190" width="7" style="12" customWidth="1"/>
    <col min="7191" max="7191" width="4.1640625" style="12" customWidth="1"/>
    <col min="7192" max="7193" width="7" style="12" customWidth="1"/>
    <col min="7194" max="7194" width="4.1640625" style="12" customWidth="1"/>
    <col min="7195" max="7196" width="7" style="12" customWidth="1"/>
    <col min="7197" max="7197" width="4.1640625" style="12" customWidth="1"/>
    <col min="7198" max="7203" width="5.6640625" style="12"/>
    <col min="7204" max="7205" width="7.5" style="12" customWidth="1"/>
    <col min="7206" max="7206" width="5.6640625" style="12"/>
    <col min="7207" max="7208" width="7.5" style="12" customWidth="1"/>
    <col min="7209" max="7209" width="5.6640625" style="12"/>
    <col min="7210" max="7211" width="7.5" style="12" customWidth="1"/>
    <col min="7212" max="7212" width="5.6640625" style="12"/>
    <col min="7213" max="7214" width="7.5" style="12" customWidth="1"/>
    <col min="7215" max="7215" width="5.6640625" style="12"/>
    <col min="7216" max="7217" width="7.5" style="12" customWidth="1"/>
    <col min="7218" max="7218" width="5.6640625" style="12"/>
    <col min="7219" max="7220" width="7.5" style="12" customWidth="1"/>
    <col min="7221" max="7430" width="5.6640625" style="12"/>
    <col min="7431" max="7431" width="4.83203125" style="12" customWidth="1"/>
    <col min="7432" max="7435" width="5.6640625" style="12"/>
    <col min="7436" max="7437" width="9.33203125" style="12" customWidth="1"/>
    <col min="7438" max="7438" width="4.1640625" style="12" customWidth="1"/>
    <col min="7439" max="7440" width="7" style="12" customWidth="1"/>
    <col min="7441" max="7441" width="4.1640625" style="12" customWidth="1"/>
    <col min="7442" max="7443" width="7" style="12" customWidth="1"/>
    <col min="7444" max="7444" width="4.1640625" style="12" customWidth="1"/>
    <col min="7445" max="7446" width="7" style="12" customWidth="1"/>
    <col min="7447" max="7447" width="4.1640625" style="12" customWidth="1"/>
    <col min="7448" max="7449" width="7" style="12" customWidth="1"/>
    <col min="7450" max="7450" width="4.1640625" style="12" customWidth="1"/>
    <col min="7451" max="7452" width="7" style="12" customWidth="1"/>
    <col min="7453" max="7453" width="4.1640625" style="12" customWidth="1"/>
    <col min="7454" max="7459" width="5.6640625" style="12"/>
    <col min="7460" max="7461" width="7.5" style="12" customWidth="1"/>
    <col min="7462" max="7462" width="5.6640625" style="12"/>
    <col min="7463" max="7464" width="7.5" style="12" customWidth="1"/>
    <col min="7465" max="7465" width="5.6640625" style="12"/>
    <col min="7466" max="7467" width="7.5" style="12" customWidth="1"/>
    <col min="7468" max="7468" width="5.6640625" style="12"/>
    <col min="7469" max="7470" width="7.5" style="12" customWidth="1"/>
    <col min="7471" max="7471" width="5.6640625" style="12"/>
    <col min="7472" max="7473" width="7.5" style="12" customWidth="1"/>
    <col min="7474" max="7474" width="5.6640625" style="12"/>
    <col min="7475" max="7476" width="7.5" style="12" customWidth="1"/>
    <col min="7477" max="7686" width="5.6640625" style="12"/>
    <col min="7687" max="7687" width="4.83203125" style="12" customWidth="1"/>
    <col min="7688" max="7691" width="5.6640625" style="12"/>
    <col min="7692" max="7693" width="9.33203125" style="12" customWidth="1"/>
    <col min="7694" max="7694" width="4.1640625" style="12" customWidth="1"/>
    <col min="7695" max="7696" width="7" style="12" customWidth="1"/>
    <col min="7697" max="7697" width="4.1640625" style="12" customWidth="1"/>
    <col min="7698" max="7699" width="7" style="12" customWidth="1"/>
    <col min="7700" max="7700" width="4.1640625" style="12" customWidth="1"/>
    <col min="7701" max="7702" width="7" style="12" customWidth="1"/>
    <col min="7703" max="7703" width="4.1640625" style="12" customWidth="1"/>
    <col min="7704" max="7705" width="7" style="12" customWidth="1"/>
    <col min="7706" max="7706" width="4.1640625" style="12" customWidth="1"/>
    <col min="7707" max="7708" width="7" style="12" customWidth="1"/>
    <col min="7709" max="7709" width="4.1640625" style="12" customWidth="1"/>
    <col min="7710" max="7715" width="5.6640625" style="12"/>
    <col min="7716" max="7717" width="7.5" style="12" customWidth="1"/>
    <col min="7718" max="7718" width="5.6640625" style="12"/>
    <col min="7719" max="7720" width="7.5" style="12" customWidth="1"/>
    <col min="7721" max="7721" width="5.6640625" style="12"/>
    <col min="7722" max="7723" width="7.5" style="12" customWidth="1"/>
    <col min="7724" max="7724" width="5.6640625" style="12"/>
    <col min="7725" max="7726" width="7.5" style="12" customWidth="1"/>
    <col min="7727" max="7727" width="5.6640625" style="12"/>
    <col min="7728" max="7729" width="7.5" style="12" customWidth="1"/>
    <col min="7730" max="7730" width="5.6640625" style="12"/>
    <col min="7731" max="7732" width="7.5" style="12" customWidth="1"/>
    <col min="7733" max="7942" width="5.6640625" style="12"/>
    <col min="7943" max="7943" width="4.83203125" style="12" customWidth="1"/>
    <col min="7944" max="7947" width="5.6640625" style="12"/>
    <col min="7948" max="7949" width="9.33203125" style="12" customWidth="1"/>
    <col min="7950" max="7950" width="4.1640625" style="12" customWidth="1"/>
    <col min="7951" max="7952" width="7" style="12" customWidth="1"/>
    <col min="7953" max="7953" width="4.1640625" style="12" customWidth="1"/>
    <col min="7954" max="7955" width="7" style="12" customWidth="1"/>
    <col min="7956" max="7956" width="4.1640625" style="12" customWidth="1"/>
    <col min="7957" max="7958" width="7" style="12" customWidth="1"/>
    <col min="7959" max="7959" width="4.1640625" style="12" customWidth="1"/>
    <col min="7960" max="7961" width="7" style="12" customWidth="1"/>
    <col min="7962" max="7962" width="4.1640625" style="12" customWidth="1"/>
    <col min="7963" max="7964" width="7" style="12" customWidth="1"/>
    <col min="7965" max="7965" width="4.1640625" style="12" customWidth="1"/>
    <col min="7966" max="7971" width="5.6640625" style="12"/>
    <col min="7972" max="7973" width="7.5" style="12" customWidth="1"/>
    <col min="7974" max="7974" width="5.6640625" style="12"/>
    <col min="7975" max="7976" width="7.5" style="12" customWidth="1"/>
    <col min="7977" max="7977" width="5.6640625" style="12"/>
    <col min="7978" max="7979" width="7.5" style="12" customWidth="1"/>
    <col min="7980" max="7980" width="5.6640625" style="12"/>
    <col min="7981" max="7982" width="7.5" style="12" customWidth="1"/>
    <col min="7983" max="7983" width="5.6640625" style="12"/>
    <col min="7984" max="7985" width="7.5" style="12" customWidth="1"/>
    <col min="7986" max="7986" width="5.6640625" style="12"/>
    <col min="7987" max="7988" width="7.5" style="12" customWidth="1"/>
    <col min="7989" max="8198" width="5.6640625" style="12"/>
    <col min="8199" max="8199" width="4.83203125" style="12" customWidth="1"/>
    <col min="8200" max="8203" width="5.6640625" style="12"/>
    <col min="8204" max="8205" width="9.33203125" style="12" customWidth="1"/>
    <col min="8206" max="8206" width="4.1640625" style="12" customWidth="1"/>
    <col min="8207" max="8208" width="7" style="12" customWidth="1"/>
    <col min="8209" max="8209" width="4.1640625" style="12" customWidth="1"/>
    <col min="8210" max="8211" width="7" style="12" customWidth="1"/>
    <col min="8212" max="8212" width="4.1640625" style="12" customWidth="1"/>
    <col min="8213" max="8214" width="7" style="12" customWidth="1"/>
    <col min="8215" max="8215" width="4.1640625" style="12" customWidth="1"/>
    <col min="8216" max="8217" width="7" style="12" customWidth="1"/>
    <col min="8218" max="8218" width="4.1640625" style="12" customWidth="1"/>
    <col min="8219" max="8220" width="7" style="12" customWidth="1"/>
    <col min="8221" max="8221" width="4.1640625" style="12" customWidth="1"/>
    <col min="8222" max="8227" width="5.6640625" style="12"/>
    <col min="8228" max="8229" width="7.5" style="12" customWidth="1"/>
    <col min="8230" max="8230" width="5.6640625" style="12"/>
    <col min="8231" max="8232" width="7.5" style="12" customWidth="1"/>
    <col min="8233" max="8233" width="5.6640625" style="12"/>
    <col min="8234" max="8235" width="7.5" style="12" customWidth="1"/>
    <col min="8236" max="8236" width="5.6640625" style="12"/>
    <col min="8237" max="8238" width="7.5" style="12" customWidth="1"/>
    <col min="8239" max="8239" width="5.6640625" style="12"/>
    <col min="8240" max="8241" width="7.5" style="12" customWidth="1"/>
    <col min="8242" max="8242" width="5.6640625" style="12"/>
    <col min="8243" max="8244" width="7.5" style="12" customWidth="1"/>
    <col min="8245" max="8454" width="5.6640625" style="12"/>
    <col min="8455" max="8455" width="4.83203125" style="12" customWidth="1"/>
    <col min="8456" max="8459" width="5.6640625" style="12"/>
    <col min="8460" max="8461" width="9.33203125" style="12" customWidth="1"/>
    <col min="8462" max="8462" width="4.1640625" style="12" customWidth="1"/>
    <col min="8463" max="8464" width="7" style="12" customWidth="1"/>
    <col min="8465" max="8465" width="4.1640625" style="12" customWidth="1"/>
    <col min="8466" max="8467" width="7" style="12" customWidth="1"/>
    <col min="8468" max="8468" width="4.1640625" style="12" customWidth="1"/>
    <col min="8469" max="8470" width="7" style="12" customWidth="1"/>
    <col min="8471" max="8471" width="4.1640625" style="12" customWidth="1"/>
    <col min="8472" max="8473" width="7" style="12" customWidth="1"/>
    <col min="8474" max="8474" width="4.1640625" style="12" customWidth="1"/>
    <col min="8475" max="8476" width="7" style="12" customWidth="1"/>
    <col min="8477" max="8477" width="4.1640625" style="12" customWidth="1"/>
    <col min="8478" max="8483" width="5.6640625" style="12"/>
    <col min="8484" max="8485" width="7.5" style="12" customWidth="1"/>
    <col min="8486" max="8486" width="5.6640625" style="12"/>
    <col min="8487" max="8488" width="7.5" style="12" customWidth="1"/>
    <col min="8489" max="8489" width="5.6640625" style="12"/>
    <col min="8490" max="8491" width="7.5" style="12" customWidth="1"/>
    <col min="8492" max="8492" width="5.6640625" style="12"/>
    <col min="8493" max="8494" width="7.5" style="12" customWidth="1"/>
    <col min="8495" max="8495" width="5.6640625" style="12"/>
    <col min="8496" max="8497" width="7.5" style="12" customWidth="1"/>
    <col min="8498" max="8498" width="5.6640625" style="12"/>
    <col min="8499" max="8500" width="7.5" style="12" customWidth="1"/>
    <col min="8501" max="8710" width="5.6640625" style="12"/>
    <col min="8711" max="8711" width="4.83203125" style="12" customWidth="1"/>
    <col min="8712" max="8715" width="5.6640625" style="12"/>
    <col min="8716" max="8717" width="9.33203125" style="12" customWidth="1"/>
    <col min="8718" max="8718" width="4.1640625" style="12" customWidth="1"/>
    <col min="8719" max="8720" width="7" style="12" customWidth="1"/>
    <col min="8721" max="8721" width="4.1640625" style="12" customWidth="1"/>
    <col min="8722" max="8723" width="7" style="12" customWidth="1"/>
    <col min="8724" max="8724" width="4.1640625" style="12" customWidth="1"/>
    <col min="8725" max="8726" width="7" style="12" customWidth="1"/>
    <col min="8727" max="8727" width="4.1640625" style="12" customWidth="1"/>
    <col min="8728" max="8729" width="7" style="12" customWidth="1"/>
    <col min="8730" max="8730" width="4.1640625" style="12" customWidth="1"/>
    <col min="8731" max="8732" width="7" style="12" customWidth="1"/>
    <col min="8733" max="8733" width="4.1640625" style="12" customWidth="1"/>
    <col min="8734" max="8739" width="5.6640625" style="12"/>
    <col min="8740" max="8741" width="7.5" style="12" customWidth="1"/>
    <col min="8742" max="8742" width="5.6640625" style="12"/>
    <col min="8743" max="8744" width="7.5" style="12" customWidth="1"/>
    <col min="8745" max="8745" width="5.6640625" style="12"/>
    <col min="8746" max="8747" width="7.5" style="12" customWidth="1"/>
    <col min="8748" max="8748" width="5.6640625" style="12"/>
    <col min="8749" max="8750" width="7.5" style="12" customWidth="1"/>
    <col min="8751" max="8751" width="5.6640625" style="12"/>
    <col min="8752" max="8753" width="7.5" style="12" customWidth="1"/>
    <col min="8754" max="8754" width="5.6640625" style="12"/>
    <col min="8755" max="8756" width="7.5" style="12" customWidth="1"/>
    <col min="8757" max="8966" width="5.6640625" style="12"/>
    <col min="8967" max="8967" width="4.83203125" style="12" customWidth="1"/>
    <col min="8968" max="8971" width="5.6640625" style="12"/>
    <col min="8972" max="8973" width="9.33203125" style="12" customWidth="1"/>
    <col min="8974" max="8974" width="4.1640625" style="12" customWidth="1"/>
    <col min="8975" max="8976" width="7" style="12" customWidth="1"/>
    <col min="8977" max="8977" width="4.1640625" style="12" customWidth="1"/>
    <col min="8978" max="8979" width="7" style="12" customWidth="1"/>
    <col min="8980" max="8980" width="4.1640625" style="12" customWidth="1"/>
    <col min="8981" max="8982" width="7" style="12" customWidth="1"/>
    <col min="8983" max="8983" width="4.1640625" style="12" customWidth="1"/>
    <col min="8984" max="8985" width="7" style="12" customWidth="1"/>
    <col min="8986" max="8986" width="4.1640625" style="12" customWidth="1"/>
    <col min="8987" max="8988" width="7" style="12" customWidth="1"/>
    <col min="8989" max="8989" width="4.1640625" style="12" customWidth="1"/>
    <col min="8990" max="8995" width="5.6640625" style="12"/>
    <col min="8996" max="8997" width="7.5" style="12" customWidth="1"/>
    <col min="8998" max="8998" width="5.6640625" style="12"/>
    <col min="8999" max="9000" width="7.5" style="12" customWidth="1"/>
    <col min="9001" max="9001" width="5.6640625" style="12"/>
    <col min="9002" max="9003" width="7.5" style="12" customWidth="1"/>
    <col min="9004" max="9004" width="5.6640625" style="12"/>
    <col min="9005" max="9006" width="7.5" style="12" customWidth="1"/>
    <col min="9007" max="9007" width="5.6640625" style="12"/>
    <col min="9008" max="9009" width="7.5" style="12" customWidth="1"/>
    <col min="9010" max="9010" width="5.6640625" style="12"/>
    <col min="9011" max="9012" width="7.5" style="12" customWidth="1"/>
    <col min="9013" max="9222" width="5.6640625" style="12"/>
    <col min="9223" max="9223" width="4.83203125" style="12" customWidth="1"/>
    <col min="9224" max="9227" width="5.6640625" style="12"/>
    <col min="9228" max="9229" width="9.33203125" style="12" customWidth="1"/>
    <col min="9230" max="9230" width="4.1640625" style="12" customWidth="1"/>
    <col min="9231" max="9232" width="7" style="12" customWidth="1"/>
    <col min="9233" max="9233" width="4.1640625" style="12" customWidth="1"/>
    <col min="9234" max="9235" width="7" style="12" customWidth="1"/>
    <col min="9236" max="9236" width="4.1640625" style="12" customWidth="1"/>
    <col min="9237" max="9238" width="7" style="12" customWidth="1"/>
    <col min="9239" max="9239" width="4.1640625" style="12" customWidth="1"/>
    <col min="9240" max="9241" width="7" style="12" customWidth="1"/>
    <col min="9242" max="9242" width="4.1640625" style="12" customWidth="1"/>
    <col min="9243" max="9244" width="7" style="12" customWidth="1"/>
    <col min="9245" max="9245" width="4.1640625" style="12" customWidth="1"/>
    <col min="9246" max="9251" width="5.6640625" style="12"/>
    <col min="9252" max="9253" width="7.5" style="12" customWidth="1"/>
    <col min="9254" max="9254" width="5.6640625" style="12"/>
    <col min="9255" max="9256" width="7.5" style="12" customWidth="1"/>
    <col min="9257" max="9257" width="5.6640625" style="12"/>
    <col min="9258" max="9259" width="7.5" style="12" customWidth="1"/>
    <col min="9260" max="9260" width="5.6640625" style="12"/>
    <col min="9261" max="9262" width="7.5" style="12" customWidth="1"/>
    <col min="9263" max="9263" width="5.6640625" style="12"/>
    <col min="9264" max="9265" width="7.5" style="12" customWidth="1"/>
    <col min="9266" max="9266" width="5.6640625" style="12"/>
    <col min="9267" max="9268" width="7.5" style="12" customWidth="1"/>
    <col min="9269" max="9478" width="5.6640625" style="12"/>
    <col min="9479" max="9479" width="4.83203125" style="12" customWidth="1"/>
    <col min="9480" max="9483" width="5.6640625" style="12"/>
    <col min="9484" max="9485" width="9.33203125" style="12" customWidth="1"/>
    <col min="9486" max="9486" width="4.1640625" style="12" customWidth="1"/>
    <col min="9487" max="9488" width="7" style="12" customWidth="1"/>
    <col min="9489" max="9489" width="4.1640625" style="12" customWidth="1"/>
    <col min="9490" max="9491" width="7" style="12" customWidth="1"/>
    <col min="9492" max="9492" width="4.1640625" style="12" customWidth="1"/>
    <col min="9493" max="9494" width="7" style="12" customWidth="1"/>
    <col min="9495" max="9495" width="4.1640625" style="12" customWidth="1"/>
    <col min="9496" max="9497" width="7" style="12" customWidth="1"/>
    <col min="9498" max="9498" width="4.1640625" style="12" customWidth="1"/>
    <col min="9499" max="9500" width="7" style="12" customWidth="1"/>
    <col min="9501" max="9501" width="4.1640625" style="12" customWidth="1"/>
    <col min="9502" max="9507" width="5.6640625" style="12"/>
    <col min="9508" max="9509" width="7.5" style="12" customWidth="1"/>
    <col min="9510" max="9510" width="5.6640625" style="12"/>
    <col min="9511" max="9512" width="7.5" style="12" customWidth="1"/>
    <col min="9513" max="9513" width="5.6640625" style="12"/>
    <col min="9514" max="9515" width="7.5" style="12" customWidth="1"/>
    <col min="9516" max="9516" width="5.6640625" style="12"/>
    <col min="9517" max="9518" width="7.5" style="12" customWidth="1"/>
    <col min="9519" max="9519" width="5.6640625" style="12"/>
    <col min="9520" max="9521" width="7.5" style="12" customWidth="1"/>
    <col min="9522" max="9522" width="5.6640625" style="12"/>
    <col min="9523" max="9524" width="7.5" style="12" customWidth="1"/>
    <col min="9525" max="9734" width="5.6640625" style="12"/>
    <col min="9735" max="9735" width="4.83203125" style="12" customWidth="1"/>
    <col min="9736" max="9739" width="5.6640625" style="12"/>
    <col min="9740" max="9741" width="9.33203125" style="12" customWidth="1"/>
    <col min="9742" max="9742" width="4.1640625" style="12" customWidth="1"/>
    <col min="9743" max="9744" width="7" style="12" customWidth="1"/>
    <col min="9745" max="9745" width="4.1640625" style="12" customWidth="1"/>
    <col min="9746" max="9747" width="7" style="12" customWidth="1"/>
    <col min="9748" max="9748" width="4.1640625" style="12" customWidth="1"/>
    <col min="9749" max="9750" width="7" style="12" customWidth="1"/>
    <col min="9751" max="9751" width="4.1640625" style="12" customWidth="1"/>
    <col min="9752" max="9753" width="7" style="12" customWidth="1"/>
    <col min="9754" max="9754" width="4.1640625" style="12" customWidth="1"/>
    <col min="9755" max="9756" width="7" style="12" customWidth="1"/>
    <col min="9757" max="9757" width="4.1640625" style="12" customWidth="1"/>
    <col min="9758" max="9763" width="5.6640625" style="12"/>
    <col min="9764" max="9765" width="7.5" style="12" customWidth="1"/>
    <col min="9766" max="9766" width="5.6640625" style="12"/>
    <col min="9767" max="9768" width="7.5" style="12" customWidth="1"/>
    <col min="9769" max="9769" width="5.6640625" style="12"/>
    <col min="9770" max="9771" width="7.5" style="12" customWidth="1"/>
    <col min="9772" max="9772" width="5.6640625" style="12"/>
    <col min="9773" max="9774" width="7.5" style="12" customWidth="1"/>
    <col min="9775" max="9775" width="5.6640625" style="12"/>
    <col min="9776" max="9777" width="7.5" style="12" customWidth="1"/>
    <col min="9778" max="9778" width="5.6640625" style="12"/>
    <col min="9779" max="9780" width="7.5" style="12" customWidth="1"/>
    <col min="9781" max="9990" width="5.6640625" style="12"/>
    <col min="9991" max="9991" width="4.83203125" style="12" customWidth="1"/>
    <col min="9992" max="9995" width="5.6640625" style="12"/>
    <col min="9996" max="9997" width="9.33203125" style="12" customWidth="1"/>
    <col min="9998" max="9998" width="4.1640625" style="12" customWidth="1"/>
    <col min="9999" max="10000" width="7" style="12" customWidth="1"/>
    <col min="10001" max="10001" width="4.1640625" style="12" customWidth="1"/>
    <col min="10002" max="10003" width="7" style="12" customWidth="1"/>
    <col min="10004" max="10004" width="4.1640625" style="12" customWidth="1"/>
    <col min="10005" max="10006" width="7" style="12" customWidth="1"/>
    <col min="10007" max="10007" width="4.1640625" style="12" customWidth="1"/>
    <col min="10008" max="10009" width="7" style="12" customWidth="1"/>
    <col min="10010" max="10010" width="4.1640625" style="12" customWidth="1"/>
    <col min="10011" max="10012" width="7" style="12" customWidth="1"/>
    <col min="10013" max="10013" width="4.1640625" style="12" customWidth="1"/>
    <col min="10014" max="10019" width="5.6640625" style="12"/>
    <col min="10020" max="10021" width="7.5" style="12" customWidth="1"/>
    <col min="10022" max="10022" width="5.6640625" style="12"/>
    <col min="10023" max="10024" width="7.5" style="12" customWidth="1"/>
    <col min="10025" max="10025" width="5.6640625" style="12"/>
    <col min="10026" max="10027" width="7.5" style="12" customWidth="1"/>
    <col min="10028" max="10028" width="5.6640625" style="12"/>
    <col min="10029" max="10030" width="7.5" style="12" customWidth="1"/>
    <col min="10031" max="10031" width="5.6640625" style="12"/>
    <col min="10032" max="10033" width="7.5" style="12" customWidth="1"/>
    <col min="10034" max="10034" width="5.6640625" style="12"/>
    <col min="10035" max="10036" width="7.5" style="12" customWidth="1"/>
    <col min="10037" max="10246" width="5.6640625" style="12"/>
    <col min="10247" max="10247" width="4.83203125" style="12" customWidth="1"/>
    <col min="10248" max="10251" width="5.6640625" style="12"/>
    <col min="10252" max="10253" width="9.33203125" style="12" customWidth="1"/>
    <col min="10254" max="10254" width="4.1640625" style="12" customWidth="1"/>
    <col min="10255" max="10256" width="7" style="12" customWidth="1"/>
    <col min="10257" max="10257" width="4.1640625" style="12" customWidth="1"/>
    <col min="10258" max="10259" width="7" style="12" customWidth="1"/>
    <col min="10260" max="10260" width="4.1640625" style="12" customWidth="1"/>
    <col min="10261" max="10262" width="7" style="12" customWidth="1"/>
    <col min="10263" max="10263" width="4.1640625" style="12" customWidth="1"/>
    <col min="10264" max="10265" width="7" style="12" customWidth="1"/>
    <col min="10266" max="10266" width="4.1640625" style="12" customWidth="1"/>
    <col min="10267" max="10268" width="7" style="12" customWidth="1"/>
    <col min="10269" max="10269" width="4.1640625" style="12" customWidth="1"/>
    <col min="10270" max="10275" width="5.6640625" style="12"/>
    <col min="10276" max="10277" width="7.5" style="12" customWidth="1"/>
    <col min="10278" max="10278" width="5.6640625" style="12"/>
    <col min="10279" max="10280" width="7.5" style="12" customWidth="1"/>
    <col min="10281" max="10281" width="5.6640625" style="12"/>
    <col min="10282" max="10283" width="7.5" style="12" customWidth="1"/>
    <col min="10284" max="10284" width="5.6640625" style="12"/>
    <col min="10285" max="10286" width="7.5" style="12" customWidth="1"/>
    <col min="10287" max="10287" width="5.6640625" style="12"/>
    <col min="10288" max="10289" width="7.5" style="12" customWidth="1"/>
    <col min="10290" max="10290" width="5.6640625" style="12"/>
    <col min="10291" max="10292" width="7.5" style="12" customWidth="1"/>
    <col min="10293" max="10502" width="5.6640625" style="12"/>
    <col min="10503" max="10503" width="4.83203125" style="12" customWidth="1"/>
    <col min="10504" max="10507" width="5.6640625" style="12"/>
    <col min="10508" max="10509" width="9.33203125" style="12" customWidth="1"/>
    <col min="10510" max="10510" width="4.1640625" style="12" customWidth="1"/>
    <col min="10511" max="10512" width="7" style="12" customWidth="1"/>
    <col min="10513" max="10513" width="4.1640625" style="12" customWidth="1"/>
    <col min="10514" max="10515" width="7" style="12" customWidth="1"/>
    <col min="10516" max="10516" width="4.1640625" style="12" customWidth="1"/>
    <col min="10517" max="10518" width="7" style="12" customWidth="1"/>
    <col min="10519" max="10519" width="4.1640625" style="12" customWidth="1"/>
    <col min="10520" max="10521" width="7" style="12" customWidth="1"/>
    <col min="10522" max="10522" width="4.1640625" style="12" customWidth="1"/>
    <col min="10523" max="10524" width="7" style="12" customWidth="1"/>
    <col min="10525" max="10525" width="4.1640625" style="12" customWidth="1"/>
    <col min="10526" max="10531" width="5.6640625" style="12"/>
    <col min="10532" max="10533" width="7.5" style="12" customWidth="1"/>
    <col min="10534" max="10534" width="5.6640625" style="12"/>
    <col min="10535" max="10536" width="7.5" style="12" customWidth="1"/>
    <col min="10537" max="10537" width="5.6640625" style="12"/>
    <col min="10538" max="10539" width="7.5" style="12" customWidth="1"/>
    <col min="10540" max="10540" width="5.6640625" style="12"/>
    <col min="10541" max="10542" width="7.5" style="12" customWidth="1"/>
    <col min="10543" max="10543" width="5.6640625" style="12"/>
    <col min="10544" max="10545" width="7.5" style="12" customWidth="1"/>
    <col min="10546" max="10546" width="5.6640625" style="12"/>
    <col min="10547" max="10548" width="7.5" style="12" customWidth="1"/>
    <col min="10549" max="10758" width="5.6640625" style="12"/>
    <col min="10759" max="10759" width="4.83203125" style="12" customWidth="1"/>
    <col min="10760" max="10763" width="5.6640625" style="12"/>
    <col min="10764" max="10765" width="9.33203125" style="12" customWidth="1"/>
    <col min="10766" max="10766" width="4.1640625" style="12" customWidth="1"/>
    <col min="10767" max="10768" width="7" style="12" customWidth="1"/>
    <col min="10769" max="10769" width="4.1640625" style="12" customWidth="1"/>
    <col min="10770" max="10771" width="7" style="12" customWidth="1"/>
    <col min="10772" max="10772" width="4.1640625" style="12" customWidth="1"/>
    <col min="10773" max="10774" width="7" style="12" customWidth="1"/>
    <col min="10775" max="10775" width="4.1640625" style="12" customWidth="1"/>
    <col min="10776" max="10777" width="7" style="12" customWidth="1"/>
    <col min="10778" max="10778" width="4.1640625" style="12" customWidth="1"/>
    <col min="10779" max="10780" width="7" style="12" customWidth="1"/>
    <col min="10781" max="10781" width="4.1640625" style="12" customWidth="1"/>
    <col min="10782" max="10787" width="5.6640625" style="12"/>
    <col min="10788" max="10789" width="7.5" style="12" customWidth="1"/>
    <col min="10790" max="10790" width="5.6640625" style="12"/>
    <col min="10791" max="10792" width="7.5" style="12" customWidth="1"/>
    <col min="10793" max="10793" width="5.6640625" style="12"/>
    <col min="10794" max="10795" width="7.5" style="12" customWidth="1"/>
    <col min="10796" max="10796" width="5.6640625" style="12"/>
    <col min="10797" max="10798" width="7.5" style="12" customWidth="1"/>
    <col min="10799" max="10799" width="5.6640625" style="12"/>
    <col min="10800" max="10801" width="7.5" style="12" customWidth="1"/>
    <col min="10802" max="10802" width="5.6640625" style="12"/>
    <col min="10803" max="10804" width="7.5" style="12" customWidth="1"/>
    <col min="10805" max="11014" width="5.6640625" style="12"/>
    <col min="11015" max="11015" width="4.83203125" style="12" customWidth="1"/>
    <col min="11016" max="11019" width="5.6640625" style="12"/>
    <col min="11020" max="11021" width="9.33203125" style="12" customWidth="1"/>
    <col min="11022" max="11022" width="4.1640625" style="12" customWidth="1"/>
    <col min="11023" max="11024" width="7" style="12" customWidth="1"/>
    <col min="11025" max="11025" width="4.1640625" style="12" customWidth="1"/>
    <col min="11026" max="11027" width="7" style="12" customWidth="1"/>
    <col min="11028" max="11028" width="4.1640625" style="12" customWidth="1"/>
    <col min="11029" max="11030" width="7" style="12" customWidth="1"/>
    <col min="11031" max="11031" width="4.1640625" style="12" customWidth="1"/>
    <col min="11032" max="11033" width="7" style="12" customWidth="1"/>
    <col min="11034" max="11034" width="4.1640625" style="12" customWidth="1"/>
    <col min="11035" max="11036" width="7" style="12" customWidth="1"/>
    <col min="11037" max="11037" width="4.1640625" style="12" customWidth="1"/>
    <col min="11038" max="11043" width="5.6640625" style="12"/>
    <col min="11044" max="11045" width="7.5" style="12" customWidth="1"/>
    <col min="11046" max="11046" width="5.6640625" style="12"/>
    <col min="11047" max="11048" width="7.5" style="12" customWidth="1"/>
    <col min="11049" max="11049" width="5.6640625" style="12"/>
    <col min="11050" max="11051" width="7.5" style="12" customWidth="1"/>
    <col min="11052" max="11052" width="5.6640625" style="12"/>
    <col min="11053" max="11054" width="7.5" style="12" customWidth="1"/>
    <col min="11055" max="11055" width="5.6640625" style="12"/>
    <col min="11056" max="11057" width="7.5" style="12" customWidth="1"/>
    <col min="11058" max="11058" width="5.6640625" style="12"/>
    <col min="11059" max="11060" width="7.5" style="12" customWidth="1"/>
    <col min="11061" max="11270" width="5.6640625" style="12"/>
    <col min="11271" max="11271" width="4.83203125" style="12" customWidth="1"/>
    <col min="11272" max="11275" width="5.6640625" style="12"/>
    <col min="11276" max="11277" width="9.33203125" style="12" customWidth="1"/>
    <col min="11278" max="11278" width="4.1640625" style="12" customWidth="1"/>
    <col min="11279" max="11280" width="7" style="12" customWidth="1"/>
    <col min="11281" max="11281" width="4.1640625" style="12" customWidth="1"/>
    <col min="11282" max="11283" width="7" style="12" customWidth="1"/>
    <col min="11284" max="11284" width="4.1640625" style="12" customWidth="1"/>
    <col min="11285" max="11286" width="7" style="12" customWidth="1"/>
    <col min="11287" max="11287" width="4.1640625" style="12" customWidth="1"/>
    <col min="11288" max="11289" width="7" style="12" customWidth="1"/>
    <col min="11290" max="11290" width="4.1640625" style="12" customWidth="1"/>
    <col min="11291" max="11292" width="7" style="12" customWidth="1"/>
    <col min="11293" max="11293" width="4.1640625" style="12" customWidth="1"/>
    <col min="11294" max="11299" width="5.6640625" style="12"/>
    <col min="11300" max="11301" width="7.5" style="12" customWidth="1"/>
    <col min="11302" max="11302" width="5.6640625" style="12"/>
    <col min="11303" max="11304" width="7.5" style="12" customWidth="1"/>
    <col min="11305" max="11305" width="5.6640625" style="12"/>
    <col min="11306" max="11307" width="7.5" style="12" customWidth="1"/>
    <col min="11308" max="11308" width="5.6640625" style="12"/>
    <col min="11309" max="11310" width="7.5" style="12" customWidth="1"/>
    <col min="11311" max="11311" width="5.6640625" style="12"/>
    <col min="11312" max="11313" width="7.5" style="12" customWidth="1"/>
    <col min="11314" max="11314" width="5.6640625" style="12"/>
    <col min="11315" max="11316" width="7.5" style="12" customWidth="1"/>
    <col min="11317" max="11526" width="5.6640625" style="12"/>
    <col min="11527" max="11527" width="4.83203125" style="12" customWidth="1"/>
    <col min="11528" max="11531" width="5.6640625" style="12"/>
    <col min="11532" max="11533" width="9.33203125" style="12" customWidth="1"/>
    <col min="11534" max="11534" width="4.1640625" style="12" customWidth="1"/>
    <col min="11535" max="11536" width="7" style="12" customWidth="1"/>
    <col min="11537" max="11537" width="4.1640625" style="12" customWidth="1"/>
    <col min="11538" max="11539" width="7" style="12" customWidth="1"/>
    <col min="11540" max="11540" width="4.1640625" style="12" customWidth="1"/>
    <col min="11541" max="11542" width="7" style="12" customWidth="1"/>
    <col min="11543" max="11543" width="4.1640625" style="12" customWidth="1"/>
    <col min="11544" max="11545" width="7" style="12" customWidth="1"/>
    <col min="11546" max="11546" width="4.1640625" style="12" customWidth="1"/>
    <col min="11547" max="11548" width="7" style="12" customWidth="1"/>
    <col min="11549" max="11549" width="4.1640625" style="12" customWidth="1"/>
    <col min="11550" max="11555" width="5.6640625" style="12"/>
    <col min="11556" max="11557" width="7.5" style="12" customWidth="1"/>
    <col min="11558" max="11558" width="5.6640625" style="12"/>
    <col min="11559" max="11560" width="7.5" style="12" customWidth="1"/>
    <col min="11561" max="11561" width="5.6640625" style="12"/>
    <col min="11562" max="11563" width="7.5" style="12" customWidth="1"/>
    <col min="11564" max="11564" width="5.6640625" style="12"/>
    <col min="11565" max="11566" width="7.5" style="12" customWidth="1"/>
    <col min="11567" max="11567" width="5.6640625" style="12"/>
    <col min="11568" max="11569" width="7.5" style="12" customWidth="1"/>
    <col min="11570" max="11570" width="5.6640625" style="12"/>
    <col min="11571" max="11572" width="7.5" style="12" customWidth="1"/>
    <col min="11573" max="11782" width="5.6640625" style="12"/>
    <col min="11783" max="11783" width="4.83203125" style="12" customWidth="1"/>
    <col min="11784" max="11787" width="5.6640625" style="12"/>
    <col min="11788" max="11789" width="9.33203125" style="12" customWidth="1"/>
    <col min="11790" max="11790" width="4.1640625" style="12" customWidth="1"/>
    <col min="11791" max="11792" width="7" style="12" customWidth="1"/>
    <col min="11793" max="11793" width="4.1640625" style="12" customWidth="1"/>
    <col min="11794" max="11795" width="7" style="12" customWidth="1"/>
    <col min="11796" max="11796" width="4.1640625" style="12" customWidth="1"/>
    <col min="11797" max="11798" width="7" style="12" customWidth="1"/>
    <col min="11799" max="11799" width="4.1640625" style="12" customWidth="1"/>
    <col min="11800" max="11801" width="7" style="12" customWidth="1"/>
    <col min="11802" max="11802" width="4.1640625" style="12" customWidth="1"/>
    <col min="11803" max="11804" width="7" style="12" customWidth="1"/>
    <col min="11805" max="11805" width="4.1640625" style="12" customWidth="1"/>
    <col min="11806" max="11811" width="5.6640625" style="12"/>
    <col min="11812" max="11813" width="7.5" style="12" customWidth="1"/>
    <col min="11814" max="11814" width="5.6640625" style="12"/>
    <col min="11815" max="11816" width="7.5" style="12" customWidth="1"/>
    <col min="11817" max="11817" width="5.6640625" style="12"/>
    <col min="11818" max="11819" width="7.5" style="12" customWidth="1"/>
    <col min="11820" max="11820" width="5.6640625" style="12"/>
    <col min="11821" max="11822" width="7.5" style="12" customWidth="1"/>
    <col min="11823" max="11823" width="5.6640625" style="12"/>
    <col min="11824" max="11825" width="7.5" style="12" customWidth="1"/>
    <col min="11826" max="11826" width="5.6640625" style="12"/>
    <col min="11827" max="11828" width="7.5" style="12" customWidth="1"/>
    <col min="11829" max="12038" width="5.6640625" style="12"/>
    <col min="12039" max="12039" width="4.83203125" style="12" customWidth="1"/>
    <col min="12040" max="12043" width="5.6640625" style="12"/>
    <col min="12044" max="12045" width="9.33203125" style="12" customWidth="1"/>
    <col min="12046" max="12046" width="4.1640625" style="12" customWidth="1"/>
    <col min="12047" max="12048" width="7" style="12" customWidth="1"/>
    <col min="12049" max="12049" width="4.1640625" style="12" customWidth="1"/>
    <col min="12050" max="12051" width="7" style="12" customWidth="1"/>
    <col min="12052" max="12052" width="4.1640625" style="12" customWidth="1"/>
    <col min="12053" max="12054" width="7" style="12" customWidth="1"/>
    <col min="12055" max="12055" width="4.1640625" style="12" customWidth="1"/>
    <col min="12056" max="12057" width="7" style="12" customWidth="1"/>
    <col min="12058" max="12058" width="4.1640625" style="12" customWidth="1"/>
    <col min="12059" max="12060" width="7" style="12" customWidth="1"/>
    <col min="12061" max="12061" width="4.1640625" style="12" customWidth="1"/>
    <col min="12062" max="12067" width="5.6640625" style="12"/>
    <col min="12068" max="12069" width="7.5" style="12" customWidth="1"/>
    <col min="12070" max="12070" width="5.6640625" style="12"/>
    <col min="12071" max="12072" width="7.5" style="12" customWidth="1"/>
    <col min="12073" max="12073" width="5.6640625" style="12"/>
    <col min="12074" max="12075" width="7.5" style="12" customWidth="1"/>
    <col min="12076" max="12076" width="5.6640625" style="12"/>
    <col min="12077" max="12078" width="7.5" style="12" customWidth="1"/>
    <col min="12079" max="12079" width="5.6640625" style="12"/>
    <col min="12080" max="12081" width="7.5" style="12" customWidth="1"/>
    <col min="12082" max="12082" width="5.6640625" style="12"/>
    <col min="12083" max="12084" width="7.5" style="12" customWidth="1"/>
    <col min="12085" max="12294" width="5.6640625" style="12"/>
    <col min="12295" max="12295" width="4.83203125" style="12" customWidth="1"/>
    <col min="12296" max="12299" width="5.6640625" style="12"/>
    <col min="12300" max="12301" width="9.33203125" style="12" customWidth="1"/>
    <col min="12302" max="12302" width="4.1640625" style="12" customWidth="1"/>
    <col min="12303" max="12304" width="7" style="12" customWidth="1"/>
    <col min="12305" max="12305" width="4.1640625" style="12" customWidth="1"/>
    <col min="12306" max="12307" width="7" style="12" customWidth="1"/>
    <col min="12308" max="12308" width="4.1640625" style="12" customWidth="1"/>
    <col min="12309" max="12310" width="7" style="12" customWidth="1"/>
    <col min="12311" max="12311" width="4.1640625" style="12" customWidth="1"/>
    <col min="12312" max="12313" width="7" style="12" customWidth="1"/>
    <col min="12314" max="12314" width="4.1640625" style="12" customWidth="1"/>
    <col min="12315" max="12316" width="7" style="12" customWidth="1"/>
    <col min="12317" max="12317" width="4.1640625" style="12" customWidth="1"/>
    <col min="12318" max="12323" width="5.6640625" style="12"/>
    <col min="12324" max="12325" width="7.5" style="12" customWidth="1"/>
    <col min="12326" max="12326" width="5.6640625" style="12"/>
    <col min="12327" max="12328" width="7.5" style="12" customWidth="1"/>
    <col min="12329" max="12329" width="5.6640625" style="12"/>
    <col min="12330" max="12331" width="7.5" style="12" customWidth="1"/>
    <col min="12332" max="12332" width="5.6640625" style="12"/>
    <col min="12333" max="12334" width="7.5" style="12" customWidth="1"/>
    <col min="12335" max="12335" width="5.6640625" style="12"/>
    <col min="12336" max="12337" width="7.5" style="12" customWidth="1"/>
    <col min="12338" max="12338" width="5.6640625" style="12"/>
    <col min="12339" max="12340" width="7.5" style="12" customWidth="1"/>
    <col min="12341" max="12550" width="5.6640625" style="12"/>
    <col min="12551" max="12551" width="4.83203125" style="12" customWidth="1"/>
    <col min="12552" max="12555" width="5.6640625" style="12"/>
    <col min="12556" max="12557" width="9.33203125" style="12" customWidth="1"/>
    <col min="12558" max="12558" width="4.1640625" style="12" customWidth="1"/>
    <col min="12559" max="12560" width="7" style="12" customWidth="1"/>
    <col min="12561" max="12561" width="4.1640625" style="12" customWidth="1"/>
    <col min="12562" max="12563" width="7" style="12" customWidth="1"/>
    <col min="12564" max="12564" width="4.1640625" style="12" customWidth="1"/>
    <col min="12565" max="12566" width="7" style="12" customWidth="1"/>
    <col min="12567" max="12567" width="4.1640625" style="12" customWidth="1"/>
    <col min="12568" max="12569" width="7" style="12" customWidth="1"/>
    <col min="12570" max="12570" width="4.1640625" style="12" customWidth="1"/>
    <col min="12571" max="12572" width="7" style="12" customWidth="1"/>
    <col min="12573" max="12573" width="4.1640625" style="12" customWidth="1"/>
    <col min="12574" max="12579" width="5.6640625" style="12"/>
    <col min="12580" max="12581" width="7.5" style="12" customWidth="1"/>
    <col min="12582" max="12582" width="5.6640625" style="12"/>
    <col min="12583" max="12584" width="7.5" style="12" customWidth="1"/>
    <col min="12585" max="12585" width="5.6640625" style="12"/>
    <col min="12586" max="12587" width="7.5" style="12" customWidth="1"/>
    <col min="12588" max="12588" width="5.6640625" style="12"/>
    <col min="12589" max="12590" width="7.5" style="12" customWidth="1"/>
    <col min="12591" max="12591" width="5.6640625" style="12"/>
    <col min="12592" max="12593" width="7.5" style="12" customWidth="1"/>
    <col min="12594" max="12594" width="5.6640625" style="12"/>
    <col min="12595" max="12596" width="7.5" style="12" customWidth="1"/>
    <col min="12597" max="12806" width="5.6640625" style="12"/>
    <col min="12807" max="12807" width="4.83203125" style="12" customWidth="1"/>
    <col min="12808" max="12811" width="5.6640625" style="12"/>
    <col min="12812" max="12813" width="9.33203125" style="12" customWidth="1"/>
    <col min="12814" max="12814" width="4.1640625" style="12" customWidth="1"/>
    <col min="12815" max="12816" width="7" style="12" customWidth="1"/>
    <col min="12817" max="12817" width="4.1640625" style="12" customWidth="1"/>
    <col min="12818" max="12819" width="7" style="12" customWidth="1"/>
    <col min="12820" max="12820" width="4.1640625" style="12" customWidth="1"/>
    <col min="12821" max="12822" width="7" style="12" customWidth="1"/>
    <col min="12823" max="12823" width="4.1640625" style="12" customWidth="1"/>
    <col min="12824" max="12825" width="7" style="12" customWidth="1"/>
    <col min="12826" max="12826" width="4.1640625" style="12" customWidth="1"/>
    <col min="12827" max="12828" width="7" style="12" customWidth="1"/>
    <col min="12829" max="12829" width="4.1640625" style="12" customWidth="1"/>
    <col min="12830" max="12835" width="5.6640625" style="12"/>
    <col min="12836" max="12837" width="7.5" style="12" customWidth="1"/>
    <col min="12838" max="12838" width="5.6640625" style="12"/>
    <col min="12839" max="12840" width="7.5" style="12" customWidth="1"/>
    <col min="12841" max="12841" width="5.6640625" style="12"/>
    <col min="12842" max="12843" width="7.5" style="12" customWidth="1"/>
    <col min="12844" max="12844" width="5.6640625" style="12"/>
    <col min="12845" max="12846" width="7.5" style="12" customWidth="1"/>
    <col min="12847" max="12847" width="5.6640625" style="12"/>
    <col min="12848" max="12849" width="7.5" style="12" customWidth="1"/>
    <col min="12850" max="12850" width="5.6640625" style="12"/>
    <col min="12851" max="12852" width="7.5" style="12" customWidth="1"/>
    <col min="12853" max="13062" width="5.6640625" style="12"/>
    <col min="13063" max="13063" width="4.83203125" style="12" customWidth="1"/>
    <col min="13064" max="13067" width="5.6640625" style="12"/>
    <col min="13068" max="13069" width="9.33203125" style="12" customWidth="1"/>
    <col min="13070" max="13070" width="4.1640625" style="12" customWidth="1"/>
    <col min="13071" max="13072" width="7" style="12" customWidth="1"/>
    <col min="13073" max="13073" width="4.1640625" style="12" customWidth="1"/>
    <col min="13074" max="13075" width="7" style="12" customWidth="1"/>
    <col min="13076" max="13076" width="4.1640625" style="12" customWidth="1"/>
    <col min="13077" max="13078" width="7" style="12" customWidth="1"/>
    <col min="13079" max="13079" width="4.1640625" style="12" customWidth="1"/>
    <col min="13080" max="13081" width="7" style="12" customWidth="1"/>
    <col min="13082" max="13082" width="4.1640625" style="12" customWidth="1"/>
    <col min="13083" max="13084" width="7" style="12" customWidth="1"/>
    <col min="13085" max="13085" width="4.1640625" style="12" customWidth="1"/>
    <col min="13086" max="13091" width="5.6640625" style="12"/>
    <col min="13092" max="13093" width="7.5" style="12" customWidth="1"/>
    <col min="13094" max="13094" width="5.6640625" style="12"/>
    <col min="13095" max="13096" width="7.5" style="12" customWidth="1"/>
    <col min="13097" max="13097" width="5.6640625" style="12"/>
    <col min="13098" max="13099" width="7.5" style="12" customWidth="1"/>
    <col min="13100" max="13100" width="5.6640625" style="12"/>
    <col min="13101" max="13102" width="7.5" style="12" customWidth="1"/>
    <col min="13103" max="13103" width="5.6640625" style="12"/>
    <col min="13104" max="13105" width="7.5" style="12" customWidth="1"/>
    <col min="13106" max="13106" width="5.6640625" style="12"/>
    <col min="13107" max="13108" width="7.5" style="12" customWidth="1"/>
    <col min="13109" max="13318" width="5.6640625" style="12"/>
    <col min="13319" max="13319" width="4.83203125" style="12" customWidth="1"/>
    <col min="13320" max="13323" width="5.6640625" style="12"/>
    <col min="13324" max="13325" width="9.33203125" style="12" customWidth="1"/>
    <col min="13326" max="13326" width="4.1640625" style="12" customWidth="1"/>
    <col min="13327" max="13328" width="7" style="12" customWidth="1"/>
    <col min="13329" max="13329" width="4.1640625" style="12" customWidth="1"/>
    <col min="13330" max="13331" width="7" style="12" customWidth="1"/>
    <col min="13332" max="13332" width="4.1640625" style="12" customWidth="1"/>
    <col min="13333" max="13334" width="7" style="12" customWidth="1"/>
    <col min="13335" max="13335" width="4.1640625" style="12" customWidth="1"/>
    <col min="13336" max="13337" width="7" style="12" customWidth="1"/>
    <col min="13338" max="13338" width="4.1640625" style="12" customWidth="1"/>
    <col min="13339" max="13340" width="7" style="12" customWidth="1"/>
    <col min="13341" max="13341" width="4.1640625" style="12" customWidth="1"/>
    <col min="13342" max="13347" width="5.6640625" style="12"/>
    <col min="13348" max="13349" width="7.5" style="12" customWidth="1"/>
    <col min="13350" max="13350" width="5.6640625" style="12"/>
    <col min="13351" max="13352" width="7.5" style="12" customWidth="1"/>
    <col min="13353" max="13353" width="5.6640625" style="12"/>
    <col min="13354" max="13355" width="7.5" style="12" customWidth="1"/>
    <col min="13356" max="13356" width="5.6640625" style="12"/>
    <col min="13357" max="13358" width="7.5" style="12" customWidth="1"/>
    <col min="13359" max="13359" width="5.6640625" style="12"/>
    <col min="13360" max="13361" width="7.5" style="12" customWidth="1"/>
    <col min="13362" max="13362" width="5.6640625" style="12"/>
    <col min="13363" max="13364" width="7.5" style="12" customWidth="1"/>
    <col min="13365" max="13574" width="5.6640625" style="12"/>
    <col min="13575" max="13575" width="4.83203125" style="12" customWidth="1"/>
    <col min="13576" max="13579" width="5.6640625" style="12"/>
    <col min="13580" max="13581" width="9.33203125" style="12" customWidth="1"/>
    <col min="13582" max="13582" width="4.1640625" style="12" customWidth="1"/>
    <col min="13583" max="13584" width="7" style="12" customWidth="1"/>
    <col min="13585" max="13585" width="4.1640625" style="12" customWidth="1"/>
    <col min="13586" max="13587" width="7" style="12" customWidth="1"/>
    <col min="13588" max="13588" width="4.1640625" style="12" customWidth="1"/>
    <col min="13589" max="13590" width="7" style="12" customWidth="1"/>
    <col min="13591" max="13591" width="4.1640625" style="12" customWidth="1"/>
    <col min="13592" max="13593" width="7" style="12" customWidth="1"/>
    <col min="13594" max="13594" width="4.1640625" style="12" customWidth="1"/>
    <col min="13595" max="13596" width="7" style="12" customWidth="1"/>
    <col min="13597" max="13597" width="4.1640625" style="12" customWidth="1"/>
    <col min="13598" max="13603" width="5.6640625" style="12"/>
    <col min="13604" max="13605" width="7.5" style="12" customWidth="1"/>
    <col min="13606" max="13606" width="5.6640625" style="12"/>
    <col min="13607" max="13608" width="7.5" style="12" customWidth="1"/>
    <col min="13609" max="13609" width="5.6640625" style="12"/>
    <col min="13610" max="13611" width="7.5" style="12" customWidth="1"/>
    <col min="13612" max="13612" width="5.6640625" style="12"/>
    <col min="13613" max="13614" width="7.5" style="12" customWidth="1"/>
    <col min="13615" max="13615" width="5.6640625" style="12"/>
    <col min="13616" max="13617" width="7.5" style="12" customWidth="1"/>
    <col min="13618" max="13618" width="5.6640625" style="12"/>
    <col min="13619" max="13620" width="7.5" style="12" customWidth="1"/>
    <col min="13621" max="13830" width="5.6640625" style="12"/>
    <col min="13831" max="13831" width="4.83203125" style="12" customWidth="1"/>
    <col min="13832" max="13835" width="5.6640625" style="12"/>
    <col min="13836" max="13837" width="9.33203125" style="12" customWidth="1"/>
    <col min="13838" max="13838" width="4.1640625" style="12" customWidth="1"/>
    <col min="13839" max="13840" width="7" style="12" customWidth="1"/>
    <col min="13841" max="13841" width="4.1640625" style="12" customWidth="1"/>
    <col min="13842" max="13843" width="7" style="12" customWidth="1"/>
    <col min="13844" max="13844" width="4.1640625" style="12" customWidth="1"/>
    <col min="13845" max="13846" width="7" style="12" customWidth="1"/>
    <col min="13847" max="13847" width="4.1640625" style="12" customWidth="1"/>
    <col min="13848" max="13849" width="7" style="12" customWidth="1"/>
    <col min="13850" max="13850" width="4.1640625" style="12" customWidth="1"/>
    <col min="13851" max="13852" width="7" style="12" customWidth="1"/>
    <col min="13853" max="13853" width="4.1640625" style="12" customWidth="1"/>
    <col min="13854" max="13859" width="5.6640625" style="12"/>
    <col min="13860" max="13861" width="7.5" style="12" customWidth="1"/>
    <col min="13862" max="13862" width="5.6640625" style="12"/>
    <col min="13863" max="13864" width="7.5" style="12" customWidth="1"/>
    <col min="13865" max="13865" width="5.6640625" style="12"/>
    <col min="13866" max="13867" width="7.5" style="12" customWidth="1"/>
    <col min="13868" max="13868" width="5.6640625" style="12"/>
    <col min="13869" max="13870" width="7.5" style="12" customWidth="1"/>
    <col min="13871" max="13871" width="5.6640625" style="12"/>
    <col min="13872" max="13873" width="7.5" style="12" customWidth="1"/>
    <col min="13874" max="13874" width="5.6640625" style="12"/>
    <col min="13875" max="13876" width="7.5" style="12" customWidth="1"/>
    <col min="13877" max="14086" width="5.6640625" style="12"/>
    <col min="14087" max="14087" width="4.83203125" style="12" customWidth="1"/>
    <col min="14088" max="14091" width="5.6640625" style="12"/>
    <col min="14092" max="14093" width="9.33203125" style="12" customWidth="1"/>
    <col min="14094" max="14094" width="4.1640625" style="12" customWidth="1"/>
    <col min="14095" max="14096" width="7" style="12" customWidth="1"/>
    <col min="14097" max="14097" width="4.1640625" style="12" customWidth="1"/>
    <col min="14098" max="14099" width="7" style="12" customWidth="1"/>
    <col min="14100" max="14100" width="4.1640625" style="12" customWidth="1"/>
    <col min="14101" max="14102" width="7" style="12" customWidth="1"/>
    <col min="14103" max="14103" width="4.1640625" style="12" customWidth="1"/>
    <col min="14104" max="14105" width="7" style="12" customWidth="1"/>
    <col min="14106" max="14106" width="4.1640625" style="12" customWidth="1"/>
    <col min="14107" max="14108" width="7" style="12" customWidth="1"/>
    <col min="14109" max="14109" width="4.1640625" style="12" customWidth="1"/>
    <col min="14110" max="14115" width="5.6640625" style="12"/>
    <col min="14116" max="14117" width="7.5" style="12" customWidth="1"/>
    <col min="14118" max="14118" width="5.6640625" style="12"/>
    <col min="14119" max="14120" width="7.5" style="12" customWidth="1"/>
    <col min="14121" max="14121" width="5.6640625" style="12"/>
    <col min="14122" max="14123" width="7.5" style="12" customWidth="1"/>
    <col min="14124" max="14124" width="5.6640625" style="12"/>
    <col min="14125" max="14126" width="7.5" style="12" customWidth="1"/>
    <col min="14127" max="14127" width="5.6640625" style="12"/>
    <col min="14128" max="14129" width="7.5" style="12" customWidth="1"/>
    <col min="14130" max="14130" width="5.6640625" style="12"/>
    <col min="14131" max="14132" width="7.5" style="12" customWidth="1"/>
    <col min="14133" max="14342" width="5.6640625" style="12"/>
    <col min="14343" max="14343" width="4.83203125" style="12" customWidth="1"/>
    <col min="14344" max="14347" width="5.6640625" style="12"/>
    <col min="14348" max="14349" width="9.33203125" style="12" customWidth="1"/>
    <col min="14350" max="14350" width="4.1640625" style="12" customWidth="1"/>
    <col min="14351" max="14352" width="7" style="12" customWidth="1"/>
    <col min="14353" max="14353" width="4.1640625" style="12" customWidth="1"/>
    <col min="14354" max="14355" width="7" style="12" customWidth="1"/>
    <col min="14356" max="14356" width="4.1640625" style="12" customWidth="1"/>
    <col min="14357" max="14358" width="7" style="12" customWidth="1"/>
    <col min="14359" max="14359" width="4.1640625" style="12" customWidth="1"/>
    <col min="14360" max="14361" width="7" style="12" customWidth="1"/>
    <col min="14362" max="14362" width="4.1640625" style="12" customWidth="1"/>
    <col min="14363" max="14364" width="7" style="12" customWidth="1"/>
    <col min="14365" max="14365" width="4.1640625" style="12" customWidth="1"/>
    <col min="14366" max="14371" width="5.6640625" style="12"/>
    <col min="14372" max="14373" width="7.5" style="12" customWidth="1"/>
    <col min="14374" max="14374" width="5.6640625" style="12"/>
    <col min="14375" max="14376" width="7.5" style="12" customWidth="1"/>
    <col min="14377" max="14377" width="5.6640625" style="12"/>
    <col min="14378" max="14379" width="7.5" style="12" customWidth="1"/>
    <col min="14380" max="14380" width="5.6640625" style="12"/>
    <col min="14381" max="14382" width="7.5" style="12" customWidth="1"/>
    <col min="14383" max="14383" width="5.6640625" style="12"/>
    <col min="14384" max="14385" width="7.5" style="12" customWidth="1"/>
    <col min="14386" max="14386" width="5.6640625" style="12"/>
    <col min="14387" max="14388" width="7.5" style="12" customWidth="1"/>
    <col min="14389" max="14598" width="5.6640625" style="12"/>
    <col min="14599" max="14599" width="4.83203125" style="12" customWidth="1"/>
    <col min="14600" max="14603" width="5.6640625" style="12"/>
    <col min="14604" max="14605" width="9.33203125" style="12" customWidth="1"/>
    <col min="14606" max="14606" width="4.1640625" style="12" customWidth="1"/>
    <col min="14607" max="14608" width="7" style="12" customWidth="1"/>
    <col min="14609" max="14609" width="4.1640625" style="12" customWidth="1"/>
    <col min="14610" max="14611" width="7" style="12" customWidth="1"/>
    <col min="14612" max="14612" width="4.1640625" style="12" customWidth="1"/>
    <col min="14613" max="14614" width="7" style="12" customWidth="1"/>
    <col min="14615" max="14615" width="4.1640625" style="12" customWidth="1"/>
    <col min="14616" max="14617" width="7" style="12" customWidth="1"/>
    <col min="14618" max="14618" width="4.1640625" style="12" customWidth="1"/>
    <col min="14619" max="14620" width="7" style="12" customWidth="1"/>
    <col min="14621" max="14621" width="4.1640625" style="12" customWidth="1"/>
    <col min="14622" max="14627" width="5.6640625" style="12"/>
    <col min="14628" max="14629" width="7.5" style="12" customWidth="1"/>
    <col min="14630" max="14630" width="5.6640625" style="12"/>
    <col min="14631" max="14632" width="7.5" style="12" customWidth="1"/>
    <col min="14633" max="14633" width="5.6640625" style="12"/>
    <col min="14634" max="14635" width="7.5" style="12" customWidth="1"/>
    <col min="14636" max="14636" width="5.6640625" style="12"/>
    <col min="14637" max="14638" width="7.5" style="12" customWidth="1"/>
    <col min="14639" max="14639" width="5.6640625" style="12"/>
    <col min="14640" max="14641" width="7.5" style="12" customWidth="1"/>
    <col min="14642" max="14642" width="5.6640625" style="12"/>
    <col min="14643" max="14644" width="7.5" style="12" customWidth="1"/>
    <col min="14645" max="14854" width="5.6640625" style="12"/>
    <col min="14855" max="14855" width="4.83203125" style="12" customWidth="1"/>
    <col min="14856" max="14859" width="5.6640625" style="12"/>
    <col min="14860" max="14861" width="9.33203125" style="12" customWidth="1"/>
    <col min="14862" max="14862" width="4.1640625" style="12" customWidth="1"/>
    <col min="14863" max="14864" width="7" style="12" customWidth="1"/>
    <col min="14865" max="14865" width="4.1640625" style="12" customWidth="1"/>
    <col min="14866" max="14867" width="7" style="12" customWidth="1"/>
    <col min="14868" max="14868" width="4.1640625" style="12" customWidth="1"/>
    <col min="14869" max="14870" width="7" style="12" customWidth="1"/>
    <col min="14871" max="14871" width="4.1640625" style="12" customWidth="1"/>
    <col min="14872" max="14873" width="7" style="12" customWidth="1"/>
    <col min="14874" max="14874" width="4.1640625" style="12" customWidth="1"/>
    <col min="14875" max="14876" width="7" style="12" customWidth="1"/>
    <col min="14877" max="14877" width="4.1640625" style="12" customWidth="1"/>
    <col min="14878" max="14883" width="5.6640625" style="12"/>
    <col min="14884" max="14885" width="7.5" style="12" customWidth="1"/>
    <col min="14886" max="14886" width="5.6640625" style="12"/>
    <col min="14887" max="14888" width="7.5" style="12" customWidth="1"/>
    <col min="14889" max="14889" width="5.6640625" style="12"/>
    <col min="14890" max="14891" width="7.5" style="12" customWidth="1"/>
    <col min="14892" max="14892" width="5.6640625" style="12"/>
    <col min="14893" max="14894" width="7.5" style="12" customWidth="1"/>
    <col min="14895" max="14895" width="5.6640625" style="12"/>
    <col min="14896" max="14897" width="7.5" style="12" customWidth="1"/>
    <col min="14898" max="14898" width="5.6640625" style="12"/>
    <col min="14899" max="14900" width="7.5" style="12" customWidth="1"/>
    <col min="14901" max="15110" width="5.6640625" style="12"/>
    <col min="15111" max="15111" width="4.83203125" style="12" customWidth="1"/>
    <col min="15112" max="15115" width="5.6640625" style="12"/>
    <col min="15116" max="15117" width="9.33203125" style="12" customWidth="1"/>
    <col min="15118" max="15118" width="4.1640625" style="12" customWidth="1"/>
    <col min="15119" max="15120" width="7" style="12" customWidth="1"/>
    <col min="15121" max="15121" width="4.1640625" style="12" customWidth="1"/>
    <col min="15122" max="15123" width="7" style="12" customWidth="1"/>
    <col min="15124" max="15124" width="4.1640625" style="12" customWidth="1"/>
    <col min="15125" max="15126" width="7" style="12" customWidth="1"/>
    <col min="15127" max="15127" width="4.1640625" style="12" customWidth="1"/>
    <col min="15128" max="15129" width="7" style="12" customWidth="1"/>
    <col min="15130" max="15130" width="4.1640625" style="12" customWidth="1"/>
    <col min="15131" max="15132" width="7" style="12" customWidth="1"/>
    <col min="15133" max="15133" width="4.1640625" style="12" customWidth="1"/>
    <col min="15134" max="15139" width="5.6640625" style="12"/>
    <col min="15140" max="15141" width="7.5" style="12" customWidth="1"/>
    <col min="15142" max="15142" width="5.6640625" style="12"/>
    <col min="15143" max="15144" width="7.5" style="12" customWidth="1"/>
    <col min="15145" max="15145" width="5.6640625" style="12"/>
    <col min="15146" max="15147" width="7.5" style="12" customWidth="1"/>
    <col min="15148" max="15148" width="5.6640625" style="12"/>
    <col min="15149" max="15150" width="7.5" style="12" customWidth="1"/>
    <col min="15151" max="15151" width="5.6640625" style="12"/>
    <col min="15152" max="15153" width="7.5" style="12" customWidth="1"/>
    <col min="15154" max="15154" width="5.6640625" style="12"/>
    <col min="15155" max="15156" width="7.5" style="12" customWidth="1"/>
    <col min="15157" max="15366" width="5.6640625" style="12"/>
    <col min="15367" max="15367" width="4.83203125" style="12" customWidth="1"/>
    <col min="15368" max="15371" width="5.6640625" style="12"/>
    <col min="15372" max="15373" width="9.33203125" style="12" customWidth="1"/>
    <col min="15374" max="15374" width="4.1640625" style="12" customWidth="1"/>
    <col min="15375" max="15376" width="7" style="12" customWidth="1"/>
    <col min="15377" max="15377" width="4.1640625" style="12" customWidth="1"/>
    <col min="15378" max="15379" width="7" style="12" customWidth="1"/>
    <col min="15380" max="15380" width="4.1640625" style="12" customWidth="1"/>
    <col min="15381" max="15382" width="7" style="12" customWidth="1"/>
    <col min="15383" max="15383" width="4.1640625" style="12" customWidth="1"/>
    <col min="15384" max="15385" width="7" style="12" customWidth="1"/>
    <col min="15386" max="15386" width="4.1640625" style="12" customWidth="1"/>
    <col min="15387" max="15388" width="7" style="12" customWidth="1"/>
    <col min="15389" max="15389" width="4.1640625" style="12" customWidth="1"/>
    <col min="15390" max="15395" width="5.6640625" style="12"/>
    <col min="15396" max="15397" width="7.5" style="12" customWidth="1"/>
    <col min="15398" max="15398" width="5.6640625" style="12"/>
    <col min="15399" max="15400" width="7.5" style="12" customWidth="1"/>
    <col min="15401" max="15401" width="5.6640625" style="12"/>
    <col min="15402" max="15403" width="7.5" style="12" customWidth="1"/>
    <col min="15404" max="15404" width="5.6640625" style="12"/>
    <col min="15405" max="15406" width="7.5" style="12" customWidth="1"/>
    <col min="15407" max="15407" width="5.6640625" style="12"/>
    <col min="15408" max="15409" width="7.5" style="12" customWidth="1"/>
    <col min="15410" max="15410" width="5.6640625" style="12"/>
    <col min="15411" max="15412" width="7.5" style="12" customWidth="1"/>
    <col min="15413" max="15622" width="5.6640625" style="12"/>
    <col min="15623" max="15623" width="4.83203125" style="12" customWidth="1"/>
    <col min="15624" max="15627" width="5.6640625" style="12"/>
    <col min="15628" max="15629" width="9.33203125" style="12" customWidth="1"/>
    <col min="15630" max="15630" width="4.1640625" style="12" customWidth="1"/>
    <col min="15631" max="15632" width="7" style="12" customWidth="1"/>
    <col min="15633" max="15633" width="4.1640625" style="12" customWidth="1"/>
    <col min="15634" max="15635" width="7" style="12" customWidth="1"/>
    <col min="15636" max="15636" width="4.1640625" style="12" customWidth="1"/>
    <col min="15637" max="15638" width="7" style="12" customWidth="1"/>
    <col min="15639" max="15639" width="4.1640625" style="12" customWidth="1"/>
    <col min="15640" max="15641" width="7" style="12" customWidth="1"/>
    <col min="15642" max="15642" width="4.1640625" style="12" customWidth="1"/>
    <col min="15643" max="15644" width="7" style="12" customWidth="1"/>
    <col min="15645" max="15645" width="4.1640625" style="12" customWidth="1"/>
    <col min="15646" max="15651" width="5.6640625" style="12"/>
    <col min="15652" max="15653" width="7.5" style="12" customWidth="1"/>
    <col min="15654" max="15654" width="5.6640625" style="12"/>
    <col min="15655" max="15656" width="7.5" style="12" customWidth="1"/>
    <col min="15657" max="15657" width="5.6640625" style="12"/>
    <col min="15658" max="15659" width="7.5" style="12" customWidth="1"/>
    <col min="15660" max="15660" width="5.6640625" style="12"/>
    <col min="15661" max="15662" width="7.5" style="12" customWidth="1"/>
    <col min="15663" max="15663" width="5.6640625" style="12"/>
    <col min="15664" max="15665" width="7.5" style="12" customWidth="1"/>
    <col min="15666" max="15666" width="5.6640625" style="12"/>
    <col min="15667" max="15668" width="7.5" style="12" customWidth="1"/>
    <col min="15669" max="15878" width="5.6640625" style="12"/>
    <col min="15879" max="15879" width="4.83203125" style="12" customWidth="1"/>
    <col min="15880" max="15883" width="5.6640625" style="12"/>
    <col min="15884" max="15885" width="9.33203125" style="12" customWidth="1"/>
    <col min="15886" max="15886" width="4.1640625" style="12" customWidth="1"/>
    <col min="15887" max="15888" width="7" style="12" customWidth="1"/>
    <col min="15889" max="15889" width="4.1640625" style="12" customWidth="1"/>
    <col min="15890" max="15891" width="7" style="12" customWidth="1"/>
    <col min="15892" max="15892" width="4.1640625" style="12" customWidth="1"/>
    <col min="15893" max="15894" width="7" style="12" customWidth="1"/>
    <col min="15895" max="15895" width="4.1640625" style="12" customWidth="1"/>
    <col min="15896" max="15897" width="7" style="12" customWidth="1"/>
    <col min="15898" max="15898" width="4.1640625" style="12" customWidth="1"/>
    <col min="15899" max="15900" width="7" style="12" customWidth="1"/>
    <col min="15901" max="15901" width="4.1640625" style="12" customWidth="1"/>
    <col min="15902" max="15907" width="5.6640625" style="12"/>
    <col min="15908" max="15909" width="7.5" style="12" customWidth="1"/>
    <col min="15910" max="15910" width="5.6640625" style="12"/>
    <col min="15911" max="15912" width="7.5" style="12" customWidth="1"/>
    <col min="15913" max="15913" width="5.6640625" style="12"/>
    <col min="15914" max="15915" width="7.5" style="12" customWidth="1"/>
    <col min="15916" max="15916" width="5.6640625" style="12"/>
    <col min="15917" max="15918" width="7.5" style="12" customWidth="1"/>
    <col min="15919" max="15919" width="5.6640625" style="12"/>
    <col min="15920" max="15921" width="7.5" style="12" customWidth="1"/>
    <col min="15922" max="15922" width="5.6640625" style="12"/>
    <col min="15923" max="15924" width="7.5" style="12" customWidth="1"/>
    <col min="15925" max="16134" width="5.6640625" style="12"/>
    <col min="16135" max="16135" width="4.83203125" style="12" customWidth="1"/>
    <col min="16136" max="16139" width="5.6640625" style="12"/>
    <col min="16140" max="16141" width="9.33203125" style="12" customWidth="1"/>
    <col min="16142" max="16142" width="4.1640625" style="12" customWidth="1"/>
    <col min="16143" max="16144" width="7" style="12" customWidth="1"/>
    <col min="16145" max="16145" width="4.1640625" style="12" customWidth="1"/>
    <col min="16146" max="16147" width="7" style="12" customWidth="1"/>
    <col min="16148" max="16148" width="4.1640625" style="12" customWidth="1"/>
    <col min="16149" max="16150" width="7" style="12" customWidth="1"/>
    <col min="16151" max="16151" width="4.1640625" style="12" customWidth="1"/>
    <col min="16152" max="16153" width="7" style="12" customWidth="1"/>
    <col min="16154" max="16154" width="4.1640625" style="12" customWidth="1"/>
    <col min="16155" max="16156" width="7" style="12" customWidth="1"/>
    <col min="16157" max="16157" width="4.1640625" style="12" customWidth="1"/>
    <col min="16158" max="16163" width="5.6640625" style="12"/>
    <col min="16164" max="16165" width="7.5" style="12" customWidth="1"/>
    <col min="16166" max="16166" width="5.6640625" style="12"/>
    <col min="16167" max="16168" width="7.5" style="12" customWidth="1"/>
    <col min="16169" max="16169" width="5.6640625" style="12"/>
    <col min="16170" max="16171" width="7.5" style="12" customWidth="1"/>
    <col min="16172" max="16172" width="5.6640625" style="12"/>
    <col min="16173" max="16174" width="7.5" style="12" customWidth="1"/>
    <col min="16175" max="16175" width="5.6640625" style="12"/>
    <col min="16176" max="16177" width="7.5" style="12" customWidth="1"/>
    <col min="16178" max="16178" width="5.6640625" style="12"/>
    <col min="16179" max="16180" width="7.5" style="12" customWidth="1"/>
    <col min="16181" max="16384" width="5.6640625" style="12"/>
  </cols>
  <sheetData>
    <row r="1" spans="1:54" s="110" customFormat="1" ht="24.75" customHeight="1">
      <c r="A1" s="1125" t="s">
        <v>91</v>
      </c>
      <c r="B1" s="1126"/>
      <c r="C1" s="1126"/>
      <c r="D1" s="1126"/>
      <c r="E1" s="1126"/>
      <c r="F1" s="1126"/>
      <c r="G1" s="147"/>
      <c r="H1" s="147"/>
      <c r="I1" s="1127" t="s">
        <v>92</v>
      </c>
      <c r="J1" s="1127"/>
      <c r="K1" s="147"/>
      <c r="L1" s="1128" t="str">
        <f>IF(【必須】添付資料!G24="","",【必須】添付資料!G24)</f>
        <v/>
      </c>
      <c r="M1" s="1128"/>
      <c r="N1" s="1128"/>
      <c r="O1" s="1128"/>
      <c r="P1" s="1128"/>
      <c r="Q1" s="147"/>
      <c r="R1" s="147"/>
      <c r="S1" s="147"/>
      <c r="T1" s="147"/>
      <c r="U1" s="30"/>
      <c r="V1" s="30"/>
      <c r="W1" s="30"/>
      <c r="X1" s="30"/>
      <c r="Y1" s="30"/>
      <c r="Z1" s="30"/>
      <c r="AA1" s="30"/>
      <c r="AB1" s="30"/>
      <c r="AC1" s="147"/>
      <c r="AD1" s="147"/>
      <c r="AE1" s="147"/>
      <c r="AG1" s="1146" t="s">
        <v>93</v>
      </c>
      <c r="AH1" s="1146"/>
      <c r="AI1" s="1146"/>
      <c r="AJ1" s="1146"/>
      <c r="AK1" s="1146"/>
      <c r="AL1" s="1146"/>
      <c r="AM1" s="1146"/>
      <c r="AN1" s="1146"/>
      <c r="AO1" s="1146"/>
      <c r="AP1" s="1146"/>
      <c r="AQ1" s="1146"/>
      <c r="AR1" s="1146"/>
      <c r="AS1" s="1146"/>
      <c r="AT1" s="1146"/>
      <c r="AU1" s="1146"/>
      <c r="AV1" s="1146"/>
      <c r="AW1" s="1146"/>
      <c r="AX1" s="1146"/>
      <c r="AY1" s="1146"/>
      <c r="AZ1" s="1146"/>
      <c r="BA1" s="1146"/>
      <c r="BB1" s="1146"/>
    </row>
    <row r="2" spans="1:54" ht="15" customHeight="1" thickBot="1">
      <c r="AG2" s="35"/>
      <c r="AH2" s="156"/>
      <c r="AI2" s="156"/>
      <c r="AJ2" s="156"/>
      <c r="AK2" s="37"/>
      <c r="AL2" s="37"/>
      <c r="AM2" s="38"/>
      <c r="AN2" s="37"/>
      <c r="AO2" s="37"/>
      <c r="AP2" s="38"/>
      <c r="AQ2" s="37"/>
      <c r="AR2" s="37"/>
      <c r="AS2" s="38"/>
      <c r="AT2" s="37"/>
      <c r="AU2" s="37"/>
      <c r="AV2" s="38"/>
      <c r="AW2" s="37"/>
      <c r="AX2" s="37"/>
      <c r="AY2" s="38"/>
      <c r="AZ2" s="37"/>
      <c r="BA2" s="37"/>
      <c r="BB2" s="38"/>
    </row>
    <row r="3" spans="1:54" ht="15" customHeight="1" thickBot="1">
      <c r="A3" s="980" t="s">
        <v>94</v>
      </c>
      <c r="B3" s="981"/>
      <c r="C3" s="981"/>
      <c r="D3" s="981"/>
      <c r="E3" s="981"/>
      <c r="F3" s="981"/>
      <c r="G3" s="981"/>
      <c r="H3" s="982"/>
      <c r="J3" s="980" t="s">
        <v>95</v>
      </c>
      <c r="K3" s="983"/>
      <c r="L3" s="983"/>
      <c r="M3" s="983"/>
      <c r="N3" s="983"/>
      <c r="O3" s="983"/>
      <c r="P3" s="983"/>
      <c r="Q3" s="983"/>
      <c r="R3" s="983"/>
      <c r="S3" s="983"/>
      <c r="T3" s="983"/>
      <c r="U3" s="983"/>
      <c r="V3" s="983"/>
      <c r="W3" s="983"/>
      <c r="X3" s="983"/>
      <c r="Y3" s="983"/>
      <c r="Z3" s="983"/>
      <c r="AA3" s="983"/>
      <c r="AB3" s="983"/>
      <c r="AC3" s="983"/>
      <c r="AD3" s="983"/>
      <c r="AE3" s="984"/>
      <c r="AG3" s="35"/>
      <c r="AH3" s="156"/>
      <c r="AI3" s="156"/>
      <c r="AJ3" s="156"/>
      <c r="AK3" s="37"/>
      <c r="AL3" s="37"/>
      <c r="AM3" s="38"/>
      <c r="AN3" s="37"/>
      <c r="AO3" s="37"/>
      <c r="AP3" s="38"/>
      <c r="AQ3" s="37"/>
      <c r="AR3" s="37"/>
      <c r="AS3" s="38"/>
      <c r="AT3" s="37"/>
      <c r="AU3" s="37"/>
      <c r="AV3" s="38"/>
      <c r="AW3" s="37"/>
      <c r="AX3" s="37"/>
      <c r="AY3" s="38"/>
      <c r="AZ3" s="37"/>
      <c r="BA3" s="37"/>
      <c r="BB3" s="38"/>
    </row>
    <row r="4" spans="1:54" ht="15" customHeight="1" thickBot="1">
      <c r="AG4" s="35"/>
      <c r="AH4" s="156"/>
      <c r="AI4" s="156"/>
      <c r="AJ4" s="156"/>
      <c r="AK4" s="37"/>
      <c r="AL4" s="37"/>
      <c r="AM4" s="38"/>
      <c r="AN4" s="37"/>
      <c r="AO4" s="37"/>
      <c r="AP4" s="38"/>
      <c r="AQ4" s="37"/>
      <c r="AR4" s="37"/>
      <c r="AS4" s="38"/>
      <c r="AT4" s="37"/>
      <c r="AU4" s="37"/>
      <c r="AV4" s="38"/>
      <c r="AW4" s="37"/>
      <c r="AX4" s="37"/>
      <c r="AY4" s="38"/>
      <c r="AZ4" s="37"/>
      <c r="BA4" s="37"/>
      <c r="BB4" s="38"/>
    </row>
    <row r="5" spans="1:54" ht="15" customHeight="1" thickTop="1">
      <c r="A5" s="1067" t="s">
        <v>96</v>
      </c>
      <c r="B5" s="1068"/>
      <c r="C5" s="1068"/>
      <c r="D5" s="1068"/>
      <c r="E5" s="1068"/>
      <c r="F5" s="1068"/>
      <c r="G5" s="1068"/>
      <c r="H5" s="1069"/>
      <c r="J5" s="1143" t="s">
        <v>97</v>
      </c>
      <c r="K5" s="1144"/>
      <c r="L5" s="1144"/>
      <c r="M5" s="1145"/>
      <c r="N5" s="1129"/>
      <c r="O5" s="1129"/>
      <c r="P5" s="1129"/>
      <c r="Q5" s="1119"/>
      <c r="R5" s="1119"/>
      <c r="S5" s="1119"/>
      <c r="T5" s="1119"/>
      <c r="U5" s="1119"/>
      <c r="V5" s="1119"/>
      <c r="W5" s="1119"/>
      <c r="X5" s="1119"/>
      <c r="Y5" s="1119"/>
      <c r="Z5" s="1119"/>
      <c r="AA5" s="1119"/>
      <c r="AB5" s="1119"/>
      <c r="AC5" s="1119"/>
      <c r="AD5" s="1119"/>
      <c r="AE5" s="1120"/>
      <c r="AG5" s="1143" t="s">
        <v>97</v>
      </c>
      <c r="AH5" s="1144"/>
      <c r="AI5" s="1144"/>
      <c r="AJ5" s="1145"/>
      <c r="AK5" s="1113" t="str">
        <f>IF(N5="","",N5)</f>
        <v/>
      </c>
      <c r="AL5" s="1114"/>
      <c r="AM5" s="1115"/>
      <c r="AN5" s="1113" t="str">
        <f>IF(Q5="","",Q5)</f>
        <v/>
      </c>
      <c r="AO5" s="1114"/>
      <c r="AP5" s="1115"/>
      <c r="AQ5" s="1113" t="str">
        <f>IF(T5="","",T5)</f>
        <v/>
      </c>
      <c r="AR5" s="1114"/>
      <c r="AS5" s="1115"/>
      <c r="AT5" s="1113" t="str">
        <f>IF(W5="","",W5)</f>
        <v/>
      </c>
      <c r="AU5" s="1114"/>
      <c r="AV5" s="1115"/>
      <c r="AW5" s="1113" t="str">
        <f>IF(Z5="","",Z5)</f>
        <v/>
      </c>
      <c r="AX5" s="1114"/>
      <c r="AY5" s="1115"/>
      <c r="AZ5" s="1113" t="str">
        <f>IF(AC5="","",AC5)</f>
        <v/>
      </c>
      <c r="BA5" s="1114"/>
      <c r="BB5" s="1116"/>
    </row>
    <row r="6" spans="1:54" ht="15" customHeight="1" thickBot="1">
      <c r="A6" s="1130" t="s">
        <v>98</v>
      </c>
      <c r="B6" s="1131"/>
      <c r="C6" s="1131"/>
      <c r="D6" s="1132"/>
      <c r="E6" s="1064" t="s">
        <v>99</v>
      </c>
      <c r="F6" s="1065"/>
      <c r="G6" s="1065"/>
      <c r="H6" s="1066"/>
      <c r="J6" s="1148" t="s">
        <v>100</v>
      </c>
      <c r="K6" s="1131"/>
      <c r="L6" s="1131"/>
      <c r="M6" s="1132"/>
      <c r="N6" s="1117"/>
      <c r="O6" s="1117"/>
      <c r="P6" s="1117"/>
      <c r="Q6" s="1118"/>
      <c r="R6" s="1118"/>
      <c r="S6" s="1118"/>
      <c r="T6" s="1118"/>
      <c r="U6" s="1118"/>
      <c r="V6" s="1118"/>
      <c r="W6" s="1118"/>
      <c r="X6" s="1118"/>
      <c r="Y6" s="1118"/>
      <c r="Z6" s="1118"/>
      <c r="AA6" s="1118"/>
      <c r="AB6" s="1118"/>
      <c r="AC6" s="1118"/>
      <c r="AD6" s="1118"/>
      <c r="AE6" s="1158"/>
      <c r="AG6" s="1140" t="s">
        <v>100</v>
      </c>
      <c r="AH6" s="1141"/>
      <c r="AI6" s="1141"/>
      <c r="AJ6" s="1142"/>
      <c r="AK6" s="1121" t="str">
        <f>IF(N6="","",N6)</f>
        <v/>
      </c>
      <c r="AL6" s="1122"/>
      <c r="AM6" s="1123"/>
      <c r="AN6" s="1121" t="str">
        <f>IF(Q6="","",Q6)</f>
        <v/>
      </c>
      <c r="AO6" s="1122"/>
      <c r="AP6" s="1123"/>
      <c r="AQ6" s="1121" t="str">
        <f>IF(T6="","",T6)</f>
        <v/>
      </c>
      <c r="AR6" s="1122"/>
      <c r="AS6" s="1123"/>
      <c r="AT6" s="1121" t="str">
        <f>IF(W6="","",W6)</f>
        <v/>
      </c>
      <c r="AU6" s="1122"/>
      <c r="AV6" s="1123"/>
      <c r="AW6" s="1121" t="str">
        <f>IF(Z6="","",Z6)</f>
        <v/>
      </c>
      <c r="AX6" s="1122"/>
      <c r="AY6" s="1123"/>
      <c r="AZ6" s="1121" t="str">
        <f>IF(AC6="","",AC6)</f>
        <v/>
      </c>
      <c r="BA6" s="1122"/>
      <c r="BB6" s="1124"/>
    </row>
    <row r="7" spans="1:54" ht="15" customHeight="1" thickTop="1">
      <c r="A7" s="41">
        <v>1</v>
      </c>
      <c r="B7" s="1109" t="str">
        <f>IF(N5="","",N5)</f>
        <v/>
      </c>
      <c r="C7" s="1110"/>
      <c r="D7" s="1110"/>
      <c r="E7" s="1111" t="str">
        <f>IF(N12="","",N12)</f>
        <v/>
      </c>
      <c r="F7" s="1112"/>
      <c r="G7" s="1112"/>
      <c r="H7" s="62" t="s">
        <v>101</v>
      </c>
      <c r="J7" s="94">
        <v>1</v>
      </c>
      <c r="K7" s="950" t="s">
        <v>102</v>
      </c>
      <c r="L7" s="951"/>
      <c r="M7" s="952"/>
      <c r="N7" s="953"/>
      <c r="O7" s="954"/>
      <c r="P7" s="71" t="s">
        <v>103</v>
      </c>
      <c r="Q7" s="1094"/>
      <c r="R7" s="1095"/>
      <c r="S7" s="71" t="s">
        <v>103</v>
      </c>
      <c r="T7" s="1094"/>
      <c r="U7" s="1095"/>
      <c r="V7" s="72" t="s">
        <v>103</v>
      </c>
      <c r="W7" s="1102"/>
      <c r="X7" s="1103"/>
      <c r="Y7" s="73" t="s">
        <v>103</v>
      </c>
      <c r="Z7" s="1094"/>
      <c r="AA7" s="1095"/>
      <c r="AB7" s="71" t="s">
        <v>103</v>
      </c>
      <c r="AC7" s="1103"/>
      <c r="AD7" s="1103"/>
      <c r="AE7" s="74" t="s">
        <v>103</v>
      </c>
      <c r="AG7" s="32">
        <v>1</v>
      </c>
      <c r="AH7" s="1106" t="s">
        <v>104</v>
      </c>
      <c r="AI7" s="1107"/>
      <c r="AJ7" s="1108"/>
      <c r="AK7" s="1104" t="str">
        <f>N8</f>
        <v/>
      </c>
      <c r="AL7" s="1105"/>
      <c r="AM7" s="62" t="str">
        <f>P8</f>
        <v>kg</v>
      </c>
      <c r="AN7" s="1104" t="str">
        <f>Q8</f>
        <v/>
      </c>
      <c r="AO7" s="1105"/>
      <c r="AP7" s="62" t="str">
        <f>S8</f>
        <v>kg</v>
      </c>
      <c r="AQ7" s="1104" t="str">
        <f>T8</f>
        <v/>
      </c>
      <c r="AR7" s="1105"/>
      <c r="AS7" s="62" t="str">
        <f>V8</f>
        <v>kg</v>
      </c>
      <c r="AT7" s="1104" t="str">
        <f>W8</f>
        <v/>
      </c>
      <c r="AU7" s="1105"/>
      <c r="AV7" s="62" t="str">
        <f>Y8</f>
        <v>kg</v>
      </c>
      <c r="AW7" s="1104" t="str">
        <f>Z8</f>
        <v/>
      </c>
      <c r="AX7" s="1105"/>
      <c r="AY7" s="62" t="str">
        <f>AB8</f>
        <v>kg</v>
      </c>
      <c r="AZ7" s="1104" t="str">
        <f>AC8</f>
        <v/>
      </c>
      <c r="BA7" s="1105"/>
      <c r="BB7" s="91" t="str">
        <f>AE8</f>
        <v>kg</v>
      </c>
    </row>
    <row r="8" spans="1:54" ht="15" customHeight="1">
      <c r="A8" s="92">
        <v>2</v>
      </c>
      <c r="B8" s="1079" t="str">
        <f>IF(Q5="","",Q5)</f>
        <v/>
      </c>
      <c r="C8" s="1080"/>
      <c r="D8" s="1080"/>
      <c r="E8" s="1086" t="str">
        <f>IF(Q12="","",Q12)</f>
        <v/>
      </c>
      <c r="F8" s="1087"/>
      <c r="G8" s="1087"/>
      <c r="H8" s="54" t="s">
        <v>101</v>
      </c>
      <c r="J8" s="95">
        <v>2</v>
      </c>
      <c r="K8" s="1099" t="s">
        <v>104</v>
      </c>
      <c r="L8" s="1100"/>
      <c r="M8" s="1101"/>
      <c r="N8" s="809" t="str">
        <f>IFERROR(ROUNDDOWN(N9/N7*10,0),"")</f>
        <v/>
      </c>
      <c r="O8" s="810"/>
      <c r="P8" s="543" t="s">
        <v>187</v>
      </c>
      <c r="Q8" s="809" t="str">
        <f>IFERROR(ROUNDDOWN(Q9/Q7*10,0),"")</f>
        <v/>
      </c>
      <c r="R8" s="810"/>
      <c r="S8" s="54" t="str">
        <f>$P$8</f>
        <v>kg</v>
      </c>
      <c r="T8" s="809" t="str">
        <f>IFERROR(ROUNDDOWN(T9/T7*10,0),"")</f>
        <v/>
      </c>
      <c r="U8" s="810"/>
      <c r="V8" s="54" t="str">
        <f>$P$8</f>
        <v>kg</v>
      </c>
      <c r="W8" s="809" t="str">
        <f>IFERROR(ROUNDDOWN(W9/W7*10,0),"")</f>
        <v/>
      </c>
      <c r="X8" s="810"/>
      <c r="Y8" s="54" t="str">
        <f>$P$8</f>
        <v>kg</v>
      </c>
      <c r="Z8" s="906" t="str">
        <f>IFERROR(ROUNDDOWN(Z9/Z7*10,0),"")</f>
        <v/>
      </c>
      <c r="AA8" s="906"/>
      <c r="AB8" s="54" t="str">
        <f>$P$8</f>
        <v>kg</v>
      </c>
      <c r="AC8" s="809" t="str">
        <f>IFERROR(ROUNDDOWN(AC9/AC7*10,0),"")</f>
        <v/>
      </c>
      <c r="AD8" s="810"/>
      <c r="AE8" s="54" t="str">
        <f>$P$8</f>
        <v>kg</v>
      </c>
      <c r="AG8" s="20">
        <v>2</v>
      </c>
      <c r="AH8" s="1044" t="s">
        <v>106</v>
      </c>
      <c r="AI8" s="1045"/>
      <c r="AJ8" s="1046"/>
      <c r="AK8" s="809" t="str">
        <f>AK7</f>
        <v/>
      </c>
      <c r="AL8" s="810"/>
      <c r="AM8" s="54" t="str">
        <f>$P$8</f>
        <v>kg</v>
      </c>
      <c r="AN8" s="809" t="str">
        <f>AN7</f>
        <v/>
      </c>
      <c r="AO8" s="810"/>
      <c r="AP8" s="54" t="str">
        <f>$P$8</f>
        <v>kg</v>
      </c>
      <c r="AQ8" s="809" t="str">
        <f>AQ7</f>
        <v/>
      </c>
      <c r="AR8" s="810"/>
      <c r="AS8" s="54" t="str">
        <f>$P$8</f>
        <v>kg</v>
      </c>
      <c r="AT8" s="809" t="str">
        <f>AT7</f>
        <v/>
      </c>
      <c r="AU8" s="810"/>
      <c r="AV8" s="54" t="str">
        <f>$P$8</f>
        <v>kg</v>
      </c>
      <c r="AW8" s="809" t="str">
        <f>AW7</f>
        <v/>
      </c>
      <c r="AX8" s="810"/>
      <c r="AY8" s="54" t="str">
        <f>$P$8</f>
        <v>kg</v>
      </c>
      <c r="AZ8" s="809" t="str">
        <f>AZ7</f>
        <v/>
      </c>
      <c r="BA8" s="810"/>
      <c r="BB8" s="54" t="str">
        <f>$P$8</f>
        <v>kg</v>
      </c>
    </row>
    <row r="9" spans="1:54" ht="15" customHeight="1">
      <c r="A9" s="92">
        <v>3</v>
      </c>
      <c r="B9" s="1079" t="str">
        <f>IF(T5="","",T5)</f>
        <v/>
      </c>
      <c r="C9" s="1080"/>
      <c r="D9" s="1080"/>
      <c r="E9" s="1086" t="str">
        <f>IF(T12="","",T12)</f>
        <v/>
      </c>
      <c r="F9" s="1087"/>
      <c r="G9" s="1087"/>
      <c r="H9" s="54" t="s">
        <v>101</v>
      </c>
      <c r="J9" s="95">
        <v>3</v>
      </c>
      <c r="K9" s="1042" t="s">
        <v>106</v>
      </c>
      <c r="L9" s="1043"/>
      <c r="M9" s="1096"/>
      <c r="N9" s="1097"/>
      <c r="O9" s="1098"/>
      <c r="P9" s="54" t="str">
        <f>$P$8</f>
        <v>kg</v>
      </c>
      <c r="Q9" s="1090"/>
      <c r="R9" s="1091"/>
      <c r="S9" s="54" t="str">
        <f>$P$8</f>
        <v>kg</v>
      </c>
      <c r="T9" s="1090"/>
      <c r="U9" s="1091"/>
      <c r="V9" s="54" t="str">
        <f>$P$8</f>
        <v>kg</v>
      </c>
      <c r="W9" s="1093"/>
      <c r="X9" s="1092"/>
      <c r="Y9" s="54" t="str">
        <f>$P$8</f>
        <v>kg</v>
      </c>
      <c r="Z9" s="1090"/>
      <c r="AA9" s="1091"/>
      <c r="AB9" s="54" t="str">
        <f>$P$8</f>
        <v>kg</v>
      </c>
      <c r="AC9" s="1092"/>
      <c r="AD9" s="1092"/>
      <c r="AE9" s="54" t="str">
        <f>$P$8</f>
        <v>kg</v>
      </c>
      <c r="AG9" s="20">
        <v>3</v>
      </c>
      <c r="AH9" s="1044" t="s">
        <v>107</v>
      </c>
      <c r="AI9" s="1045"/>
      <c r="AJ9" s="1046"/>
      <c r="AK9" s="1011" t="str">
        <f>IF(N10=0,"",N10)</f>
        <v/>
      </c>
      <c r="AL9" s="1012"/>
      <c r="AM9" s="54" t="s">
        <v>101</v>
      </c>
      <c r="AN9" s="1011" t="str">
        <f>IF(Q10=0,"",Q10)</f>
        <v/>
      </c>
      <c r="AO9" s="1012"/>
      <c r="AP9" s="54" t="s">
        <v>101</v>
      </c>
      <c r="AQ9" s="1011" t="str">
        <f>IF(T10=0,"",T10)</f>
        <v/>
      </c>
      <c r="AR9" s="1012"/>
      <c r="AS9" s="54" t="s">
        <v>101</v>
      </c>
      <c r="AT9" s="1011" t="str">
        <f>IF(W10=0,"",W10)</f>
        <v/>
      </c>
      <c r="AU9" s="1012"/>
      <c r="AV9" s="54" t="s">
        <v>101</v>
      </c>
      <c r="AW9" s="1011" t="str">
        <f>IF(Z10=0,"",Z10)</f>
        <v/>
      </c>
      <c r="AX9" s="1012"/>
      <c r="AY9" s="54" t="s">
        <v>101</v>
      </c>
      <c r="AZ9" s="1011" t="str">
        <f>IF(AC10=0,"",AC10)</f>
        <v/>
      </c>
      <c r="BA9" s="1012"/>
      <c r="BB9" s="75" t="s">
        <v>101</v>
      </c>
    </row>
    <row r="10" spans="1:54" ht="15" customHeight="1" thickBot="1">
      <c r="A10" s="92">
        <v>4</v>
      </c>
      <c r="B10" s="1079" t="str">
        <f>IF(W5="","",W5)</f>
        <v/>
      </c>
      <c r="C10" s="1080"/>
      <c r="D10" s="1080"/>
      <c r="E10" s="1086" t="str">
        <f>IF(W12="","",W12)</f>
        <v/>
      </c>
      <c r="F10" s="1087"/>
      <c r="G10" s="1087"/>
      <c r="H10" s="63" t="s">
        <v>101</v>
      </c>
      <c r="J10" s="95">
        <v>4</v>
      </c>
      <c r="K10" s="1042" t="s">
        <v>107</v>
      </c>
      <c r="L10" s="1043"/>
      <c r="M10" s="1096"/>
      <c r="N10" s="1097"/>
      <c r="O10" s="1098"/>
      <c r="P10" s="54" t="s">
        <v>101</v>
      </c>
      <c r="Q10" s="1090"/>
      <c r="R10" s="1091"/>
      <c r="S10" s="54" t="s">
        <v>101</v>
      </c>
      <c r="T10" s="1090"/>
      <c r="U10" s="1091"/>
      <c r="V10" s="67" t="s">
        <v>101</v>
      </c>
      <c r="W10" s="1090"/>
      <c r="X10" s="1091"/>
      <c r="Y10" s="54" t="s">
        <v>101</v>
      </c>
      <c r="Z10" s="1092"/>
      <c r="AA10" s="1092"/>
      <c r="AB10" s="68" t="s">
        <v>101</v>
      </c>
      <c r="AC10" s="1090"/>
      <c r="AD10" s="1091"/>
      <c r="AE10" s="75" t="s">
        <v>101</v>
      </c>
      <c r="AG10" s="69">
        <v>4</v>
      </c>
      <c r="AH10" s="1083" t="s">
        <v>108</v>
      </c>
      <c r="AI10" s="1084"/>
      <c r="AJ10" s="1085"/>
      <c r="AK10" s="868" t="str">
        <f>IFERROR(AK8*AK9,"")</f>
        <v/>
      </c>
      <c r="AL10" s="869"/>
      <c r="AM10" s="70" t="s">
        <v>101</v>
      </c>
      <c r="AN10" s="868" t="str">
        <f>IFERROR(AN8*AN9,"")</f>
        <v/>
      </c>
      <c r="AO10" s="869"/>
      <c r="AP10" s="70" t="s">
        <v>101</v>
      </c>
      <c r="AQ10" s="868" t="str">
        <f>IFERROR(AQ8*AQ9,"")</f>
        <v/>
      </c>
      <c r="AR10" s="869"/>
      <c r="AS10" s="70" t="s">
        <v>101</v>
      </c>
      <c r="AT10" s="868" t="str">
        <f>IFERROR(AT8*AT9,"")</f>
        <v/>
      </c>
      <c r="AU10" s="869"/>
      <c r="AV10" s="70" t="s">
        <v>101</v>
      </c>
      <c r="AW10" s="868" t="str">
        <f>IFERROR(AW8*AW9,"")</f>
        <v/>
      </c>
      <c r="AX10" s="869"/>
      <c r="AY10" s="70" t="s">
        <v>101</v>
      </c>
      <c r="AZ10" s="868" t="str">
        <f>IFERROR(AZ8*AZ9,"")</f>
        <v/>
      </c>
      <c r="BA10" s="869"/>
      <c r="BB10" s="85" t="s">
        <v>101</v>
      </c>
    </row>
    <row r="11" spans="1:54" ht="15" customHeight="1" thickTop="1" thickBot="1">
      <c r="A11" s="92">
        <v>5</v>
      </c>
      <c r="B11" s="1079" t="str">
        <f>IF(Z5="","",Z5)</f>
        <v/>
      </c>
      <c r="C11" s="1080"/>
      <c r="D11" s="1080"/>
      <c r="E11" s="1086" t="str">
        <f>IF(Z12="","",Z12)</f>
        <v/>
      </c>
      <c r="F11" s="1087"/>
      <c r="G11" s="1087"/>
      <c r="H11" s="63" t="s">
        <v>101</v>
      </c>
      <c r="J11" s="66">
        <v>5</v>
      </c>
      <c r="K11" s="1059" t="s">
        <v>108</v>
      </c>
      <c r="L11" s="1088"/>
      <c r="M11" s="1089"/>
      <c r="N11" s="846" t="str">
        <f>IF(N9="","",ROUNDDOWN(N9*N10,0))</f>
        <v/>
      </c>
      <c r="O11" s="847"/>
      <c r="P11" s="55" t="s">
        <v>101</v>
      </c>
      <c r="Q11" s="846" t="str">
        <f>IF(Q9="","",ROUNDDOWN(Q9*Q10,0))</f>
        <v/>
      </c>
      <c r="R11" s="847"/>
      <c r="S11" s="55" t="s">
        <v>101</v>
      </c>
      <c r="T11" s="846" t="str">
        <f>IF(T9="","",ROUNDDOWN(T9*T10,0))</f>
        <v/>
      </c>
      <c r="U11" s="847"/>
      <c r="V11" s="77" t="s">
        <v>101</v>
      </c>
      <c r="W11" s="801" t="str">
        <f>IF(W9="","",ROUNDDOWN(W9*W10,0))</f>
        <v/>
      </c>
      <c r="X11" s="802"/>
      <c r="Y11" s="78" t="s">
        <v>101</v>
      </c>
      <c r="Z11" s="846" t="str">
        <f>IF(Z9="","",ROUNDDOWN(Z9*Z10,0))</f>
        <v/>
      </c>
      <c r="AA11" s="847"/>
      <c r="AB11" s="55" t="s">
        <v>101</v>
      </c>
      <c r="AC11" s="802" t="str">
        <f>IF(AC9="","",ROUNDDOWN(AC9*AC10,0))</f>
        <v/>
      </c>
      <c r="AD11" s="802"/>
      <c r="AE11" s="65" t="s">
        <v>101</v>
      </c>
      <c r="AG11" s="1007" t="s">
        <v>110</v>
      </c>
      <c r="AH11" s="1072"/>
      <c r="AI11" s="1072"/>
      <c r="AJ11" s="1073"/>
      <c r="AK11" s="805" t="str">
        <f>AK10</f>
        <v/>
      </c>
      <c r="AL11" s="806"/>
      <c r="AM11" s="79" t="s">
        <v>101</v>
      </c>
      <c r="AN11" s="805" t="str">
        <f>AN10</f>
        <v/>
      </c>
      <c r="AO11" s="806"/>
      <c r="AP11" s="79" t="s">
        <v>101</v>
      </c>
      <c r="AQ11" s="805" t="str">
        <f>AQ10</f>
        <v/>
      </c>
      <c r="AR11" s="806"/>
      <c r="AS11" s="79" t="s">
        <v>101</v>
      </c>
      <c r="AT11" s="805" t="str">
        <f>AT10</f>
        <v/>
      </c>
      <c r="AU11" s="806"/>
      <c r="AV11" s="79" t="s">
        <v>101</v>
      </c>
      <c r="AW11" s="805" t="str">
        <f>AW10</f>
        <v/>
      </c>
      <c r="AX11" s="806"/>
      <c r="AY11" s="79" t="s">
        <v>101</v>
      </c>
      <c r="AZ11" s="805" t="str">
        <f>AZ10</f>
        <v/>
      </c>
      <c r="BA11" s="806"/>
      <c r="BB11" s="81" t="s">
        <v>101</v>
      </c>
    </row>
    <row r="12" spans="1:54" ht="15" customHeight="1" thickTop="1" thickBot="1">
      <c r="A12" s="93">
        <v>6</v>
      </c>
      <c r="B12" s="1079" t="str">
        <f>IF(AC5="","",AC5)</f>
        <v/>
      </c>
      <c r="C12" s="1080"/>
      <c r="D12" s="1080"/>
      <c r="E12" s="1081" t="str">
        <f>IF(AC12="","",AC12)</f>
        <v/>
      </c>
      <c r="F12" s="1082"/>
      <c r="G12" s="1082"/>
      <c r="H12" s="64" t="s">
        <v>101</v>
      </c>
      <c r="J12" s="1020" t="s">
        <v>110</v>
      </c>
      <c r="K12" s="1077"/>
      <c r="L12" s="1077"/>
      <c r="M12" s="1078"/>
      <c r="N12" s="805" t="str">
        <f>IF(N11=0,"",N11)</f>
        <v/>
      </c>
      <c r="O12" s="806"/>
      <c r="P12" s="79" t="s">
        <v>101</v>
      </c>
      <c r="Q12" s="805" t="str">
        <f>IF(Q11=0,"",Q11)</f>
        <v/>
      </c>
      <c r="R12" s="806"/>
      <c r="S12" s="79" t="s">
        <v>101</v>
      </c>
      <c r="T12" s="805" t="str">
        <f>IF(T11=0,"",T11)</f>
        <v/>
      </c>
      <c r="U12" s="806"/>
      <c r="V12" s="80" t="s">
        <v>101</v>
      </c>
      <c r="W12" s="805" t="str">
        <f>IF(W11=0,"",W11)</f>
        <v/>
      </c>
      <c r="X12" s="806"/>
      <c r="Y12" s="79" t="s">
        <v>101</v>
      </c>
      <c r="Z12" s="806" t="str">
        <f>IF(Z11=0,"",Z11)</f>
        <v/>
      </c>
      <c r="AA12" s="806"/>
      <c r="AB12" s="80" t="s">
        <v>101</v>
      </c>
      <c r="AC12" s="805" t="str">
        <f>IF(AC11=0,"",AC11)</f>
        <v/>
      </c>
      <c r="AD12" s="806"/>
      <c r="AE12" s="81" t="s">
        <v>101</v>
      </c>
      <c r="AG12" s="35"/>
      <c r="AH12" s="156"/>
      <c r="AI12" s="156"/>
      <c r="AJ12" s="156"/>
      <c r="AK12" s="37"/>
      <c r="AL12" s="37"/>
      <c r="AM12" s="38"/>
      <c r="AN12" s="37"/>
      <c r="AO12" s="37"/>
      <c r="AP12" s="38"/>
      <c r="AQ12" s="37"/>
      <c r="AR12" s="37"/>
      <c r="AS12" s="38"/>
      <c r="AT12" s="37"/>
      <c r="AU12" s="37"/>
      <c r="AV12" s="38"/>
      <c r="AW12" s="37"/>
      <c r="AX12" s="37"/>
      <c r="AY12" s="38"/>
      <c r="AZ12" s="37"/>
      <c r="BA12" s="37"/>
      <c r="BB12" s="38"/>
    </row>
    <row r="13" spans="1:54" ht="15" customHeight="1" thickTop="1" thickBot="1">
      <c r="A13" s="1074" t="s">
        <v>109</v>
      </c>
      <c r="B13" s="1075"/>
      <c r="C13" s="1075"/>
      <c r="D13" s="1076"/>
      <c r="E13" s="801" t="str">
        <f>IF(E7="","",SUM(E7:G12))</f>
        <v/>
      </c>
      <c r="F13" s="802"/>
      <c r="G13" s="802"/>
      <c r="H13" s="65" t="s">
        <v>101</v>
      </c>
      <c r="AG13" s="35"/>
      <c r="AH13" s="156"/>
      <c r="AI13" s="156"/>
      <c r="AJ13" s="156"/>
      <c r="AK13" s="37"/>
      <c r="AL13" s="37"/>
      <c r="AM13" s="38"/>
      <c r="AN13" s="37"/>
      <c r="AO13" s="37"/>
      <c r="AP13" s="38"/>
      <c r="AQ13" s="37"/>
      <c r="AR13" s="37"/>
      <c r="AS13" s="38"/>
      <c r="AT13" s="37"/>
      <c r="AU13" s="37"/>
      <c r="AV13" s="38"/>
      <c r="AW13" s="37"/>
      <c r="AX13" s="37"/>
      <c r="AY13" s="38"/>
      <c r="AZ13" s="37"/>
      <c r="BA13" s="37"/>
      <c r="BB13" s="38"/>
    </row>
    <row r="14" spans="1:54" ht="15" customHeight="1" thickTop="1" thickBot="1">
      <c r="K14" s="150"/>
      <c r="AG14" s="35"/>
      <c r="AH14" s="156"/>
      <c r="AI14" s="156"/>
      <c r="AJ14" s="156"/>
      <c r="AK14" s="37"/>
      <c r="AL14" s="37"/>
      <c r="AM14" s="38"/>
      <c r="AN14" s="37"/>
      <c r="AO14" s="37"/>
      <c r="AP14" s="38"/>
      <c r="AQ14" s="37"/>
      <c r="AR14" s="37"/>
      <c r="AS14" s="38"/>
      <c r="AT14" s="37"/>
      <c r="AU14" s="37"/>
      <c r="AV14" s="38"/>
      <c r="AW14" s="37"/>
      <c r="AX14" s="37"/>
      <c r="AY14" s="38"/>
      <c r="AZ14" s="37"/>
      <c r="BA14" s="37"/>
      <c r="BB14" s="38"/>
    </row>
    <row r="15" spans="1:54" ht="15" customHeight="1" thickTop="1" thickBot="1">
      <c r="A15" s="1067" t="s">
        <v>111</v>
      </c>
      <c r="B15" s="1068"/>
      <c r="C15" s="1068"/>
      <c r="D15" s="1068"/>
      <c r="E15" s="1068"/>
      <c r="F15" s="1068"/>
      <c r="G15" s="1068"/>
      <c r="H15" s="1069"/>
      <c r="J15" s="1143" t="s">
        <v>97</v>
      </c>
      <c r="K15" s="1144"/>
      <c r="L15" s="1144"/>
      <c r="M15" s="1145"/>
      <c r="N15" s="1070"/>
      <c r="O15" s="1070"/>
      <c r="P15" s="1070"/>
      <c r="Q15" s="1070"/>
      <c r="R15" s="1070"/>
      <c r="S15" s="1070"/>
      <c r="T15" s="1070"/>
      <c r="U15" s="1070"/>
      <c r="V15" s="1070"/>
      <c r="W15" s="1070"/>
      <c r="X15" s="1070"/>
      <c r="Y15" s="1070"/>
      <c r="Z15" s="1070"/>
      <c r="AA15" s="1070"/>
      <c r="AB15" s="1070"/>
      <c r="AC15" s="1070"/>
      <c r="AD15" s="1070"/>
      <c r="AE15" s="1071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</row>
    <row r="16" spans="1:54" ht="15" customHeight="1" thickTop="1" thickBot="1">
      <c r="A16" s="1130" t="s">
        <v>112</v>
      </c>
      <c r="B16" s="1131"/>
      <c r="C16" s="1131"/>
      <c r="D16" s="1132"/>
      <c r="E16" s="1064" t="s">
        <v>99</v>
      </c>
      <c r="F16" s="1065"/>
      <c r="G16" s="1065"/>
      <c r="H16" s="1066"/>
      <c r="J16" s="1148" t="s">
        <v>112</v>
      </c>
      <c r="K16" s="1131"/>
      <c r="L16" s="1131"/>
      <c r="M16" s="1132"/>
      <c r="N16" s="1059" t="s">
        <v>99</v>
      </c>
      <c r="O16" s="1059"/>
      <c r="P16" s="1059"/>
      <c r="Q16" s="1059" t="s">
        <v>99</v>
      </c>
      <c r="R16" s="1059"/>
      <c r="S16" s="1059"/>
      <c r="T16" s="1059" t="s">
        <v>99</v>
      </c>
      <c r="U16" s="1059"/>
      <c r="V16" s="1059"/>
      <c r="W16" s="1059" t="s">
        <v>99</v>
      </c>
      <c r="X16" s="1059"/>
      <c r="Y16" s="1059"/>
      <c r="Z16" s="1059" t="s">
        <v>99</v>
      </c>
      <c r="AA16" s="1059"/>
      <c r="AB16" s="1059"/>
      <c r="AC16" s="1059" t="s">
        <v>99</v>
      </c>
      <c r="AD16" s="1059"/>
      <c r="AE16" s="1060"/>
      <c r="AG16" s="1149" t="s">
        <v>112</v>
      </c>
      <c r="AH16" s="1150"/>
      <c r="AI16" s="1150"/>
      <c r="AJ16" s="1151"/>
      <c r="AK16" s="1049" t="s">
        <v>99</v>
      </c>
      <c r="AL16" s="1050"/>
      <c r="AM16" s="1061"/>
      <c r="AN16" s="1049" t="s">
        <v>99</v>
      </c>
      <c r="AO16" s="1050"/>
      <c r="AP16" s="1061"/>
      <c r="AQ16" s="1049" t="s">
        <v>99</v>
      </c>
      <c r="AR16" s="1050"/>
      <c r="AS16" s="1061"/>
      <c r="AT16" s="1049" t="s">
        <v>99</v>
      </c>
      <c r="AU16" s="1050"/>
      <c r="AV16" s="1061"/>
      <c r="AW16" s="1049" t="s">
        <v>99</v>
      </c>
      <c r="AX16" s="1050"/>
      <c r="AY16" s="1061"/>
      <c r="AZ16" s="1049" t="s">
        <v>99</v>
      </c>
      <c r="BA16" s="1050"/>
      <c r="BB16" s="1051"/>
    </row>
    <row r="17" spans="1:54" ht="15" customHeight="1" thickTop="1">
      <c r="A17" s="97">
        <v>1</v>
      </c>
      <c r="B17" s="1052" t="s">
        <v>113</v>
      </c>
      <c r="C17" s="1053"/>
      <c r="D17" s="1054"/>
      <c r="E17" s="888" t="str">
        <f t="shared" ref="E17:E24" si="0">IF(SUM(N17:AD17)=0,"",SUM(N17:AD17))</f>
        <v/>
      </c>
      <c r="F17" s="889"/>
      <c r="G17" s="889"/>
      <c r="H17" s="53" t="s">
        <v>101</v>
      </c>
      <c r="J17" s="96">
        <v>1</v>
      </c>
      <c r="K17" s="1055" t="s">
        <v>113</v>
      </c>
      <c r="L17" s="1056"/>
      <c r="M17" s="1056"/>
      <c r="N17" s="1057"/>
      <c r="O17" s="1058"/>
      <c r="P17" s="82" t="s">
        <v>101</v>
      </c>
      <c r="Q17" s="1047"/>
      <c r="R17" s="1048"/>
      <c r="S17" s="83" t="s">
        <v>101</v>
      </c>
      <c r="T17" s="1047"/>
      <c r="U17" s="1048"/>
      <c r="V17" s="83" t="s">
        <v>101</v>
      </c>
      <c r="W17" s="1047"/>
      <c r="X17" s="1048"/>
      <c r="Y17" s="83" t="s">
        <v>101</v>
      </c>
      <c r="Z17" s="1047"/>
      <c r="AA17" s="1048"/>
      <c r="AB17" s="83" t="s">
        <v>101</v>
      </c>
      <c r="AC17" s="1047"/>
      <c r="AD17" s="1048"/>
      <c r="AE17" s="84" t="s">
        <v>101</v>
      </c>
      <c r="AG17" s="19">
        <v>1</v>
      </c>
      <c r="AH17" s="1052" t="s">
        <v>113</v>
      </c>
      <c r="AI17" s="1053"/>
      <c r="AJ17" s="1054"/>
      <c r="AK17" s="1062" t="str">
        <f t="shared" ref="AK17:AK24" si="1">IFERROR(N17/N$7*10,"")</f>
        <v/>
      </c>
      <c r="AL17" s="1063"/>
      <c r="AM17" s="82" t="s">
        <v>101</v>
      </c>
      <c r="AN17" s="1062" t="str">
        <f t="shared" ref="AN17:AN24" si="2">IFERROR(Q17/Q$7*10,"")</f>
        <v/>
      </c>
      <c r="AO17" s="1063"/>
      <c r="AP17" s="82" t="s">
        <v>101</v>
      </c>
      <c r="AQ17" s="1062" t="str">
        <f t="shared" ref="AQ17:AQ24" si="3">IFERROR(T17/T$7*10,"")</f>
        <v/>
      </c>
      <c r="AR17" s="1063"/>
      <c r="AS17" s="82" t="s">
        <v>101</v>
      </c>
      <c r="AT17" s="1062" t="str">
        <f t="shared" ref="AT17:AT24" si="4">IFERROR(W17/W$7*10,"")</f>
        <v/>
      </c>
      <c r="AU17" s="1063"/>
      <c r="AV17" s="82" t="s">
        <v>101</v>
      </c>
      <c r="AW17" s="1062" t="str">
        <f t="shared" ref="AW17:AW24" si="5">IFERROR(Z17/Z$7*10,"")</f>
        <v/>
      </c>
      <c r="AX17" s="1063"/>
      <c r="AY17" s="82" t="s">
        <v>101</v>
      </c>
      <c r="AZ17" s="1062" t="str">
        <f t="shared" ref="AZ17:AZ24" si="6">IFERROR(AC17/AC$7*10,"")</f>
        <v/>
      </c>
      <c r="BA17" s="1063"/>
      <c r="BB17" s="88" t="s">
        <v>101</v>
      </c>
    </row>
    <row r="18" spans="1:54" ht="15" customHeight="1">
      <c r="A18" s="92">
        <v>2</v>
      </c>
      <c r="B18" s="1044" t="s">
        <v>114</v>
      </c>
      <c r="C18" s="1045"/>
      <c r="D18" s="1046"/>
      <c r="E18" s="809" t="str">
        <f t="shared" si="0"/>
        <v/>
      </c>
      <c r="F18" s="810"/>
      <c r="G18" s="810"/>
      <c r="H18" s="54" t="s">
        <v>101</v>
      </c>
      <c r="J18" s="95">
        <v>2</v>
      </c>
      <c r="K18" s="1042" t="s">
        <v>114</v>
      </c>
      <c r="L18" s="1043"/>
      <c r="M18" s="1043"/>
      <c r="N18" s="1028"/>
      <c r="O18" s="1029"/>
      <c r="P18" s="54" t="s">
        <v>101</v>
      </c>
      <c r="Q18" s="1028"/>
      <c r="R18" s="1029"/>
      <c r="S18" s="54" t="s">
        <v>101</v>
      </c>
      <c r="T18" s="1028"/>
      <c r="U18" s="1029"/>
      <c r="V18" s="54" t="s">
        <v>101</v>
      </c>
      <c r="W18" s="1028"/>
      <c r="X18" s="1029"/>
      <c r="Y18" s="54" t="s">
        <v>101</v>
      </c>
      <c r="Z18" s="1028"/>
      <c r="AA18" s="1029"/>
      <c r="AB18" s="54" t="s">
        <v>101</v>
      </c>
      <c r="AC18" s="1028"/>
      <c r="AD18" s="1029"/>
      <c r="AE18" s="75" t="s">
        <v>101</v>
      </c>
      <c r="AG18" s="20">
        <v>2</v>
      </c>
      <c r="AH18" s="1044" t="s">
        <v>114</v>
      </c>
      <c r="AI18" s="1045"/>
      <c r="AJ18" s="1046"/>
      <c r="AK18" s="1011" t="str">
        <f t="shared" si="1"/>
        <v/>
      </c>
      <c r="AL18" s="1012"/>
      <c r="AM18" s="54" t="s">
        <v>101</v>
      </c>
      <c r="AN18" s="1011" t="str">
        <f t="shared" si="2"/>
        <v/>
      </c>
      <c r="AO18" s="1012"/>
      <c r="AP18" s="54" t="s">
        <v>101</v>
      </c>
      <c r="AQ18" s="1011" t="str">
        <f t="shared" si="3"/>
        <v/>
      </c>
      <c r="AR18" s="1012"/>
      <c r="AS18" s="54" t="s">
        <v>101</v>
      </c>
      <c r="AT18" s="1011" t="str">
        <f t="shared" si="4"/>
        <v/>
      </c>
      <c r="AU18" s="1012"/>
      <c r="AV18" s="54" t="s">
        <v>101</v>
      </c>
      <c r="AW18" s="1011" t="str">
        <f t="shared" si="5"/>
        <v/>
      </c>
      <c r="AX18" s="1012"/>
      <c r="AY18" s="54" t="s">
        <v>101</v>
      </c>
      <c r="AZ18" s="1011" t="str">
        <f t="shared" si="6"/>
        <v/>
      </c>
      <c r="BA18" s="1012"/>
      <c r="BB18" s="75" t="s">
        <v>101</v>
      </c>
    </row>
    <row r="19" spans="1:54" ht="15" customHeight="1">
      <c r="A19" s="92">
        <v>3</v>
      </c>
      <c r="B19" s="1044" t="s">
        <v>115</v>
      </c>
      <c r="C19" s="1045"/>
      <c r="D19" s="1046"/>
      <c r="E19" s="809" t="str">
        <f t="shared" si="0"/>
        <v/>
      </c>
      <c r="F19" s="810"/>
      <c r="G19" s="810"/>
      <c r="H19" s="54" t="s">
        <v>101</v>
      </c>
      <c r="J19" s="95">
        <v>3</v>
      </c>
      <c r="K19" s="1042" t="s">
        <v>115</v>
      </c>
      <c r="L19" s="1043"/>
      <c r="M19" s="1043"/>
      <c r="N19" s="1028"/>
      <c r="O19" s="1029"/>
      <c r="P19" s="54" t="s">
        <v>101</v>
      </c>
      <c r="Q19" s="1028"/>
      <c r="R19" s="1029"/>
      <c r="S19" s="54" t="s">
        <v>101</v>
      </c>
      <c r="T19" s="1028"/>
      <c r="U19" s="1029"/>
      <c r="V19" s="54" t="s">
        <v>101</v>
      </c>
      <c r="W19" s="1028"/>
      <c r="X19" s="1029"/>
      <c r="Y19" s="54" t="s">
        <v>101</v>
      </c>
      <c r="Z19" s="1028"/>
      <c r="AA19" s="1029"/>
      <c r="AB19" s="54" t="s">
        <v>101</v>
      </c>
      <c r="AC19" s="1028"/>
      <c r="AD19" s="1029"/>
      <c r="AE19" s="75" t="s">
        <v>101</v>
      </c>
      <c r="AG19" s="20">
        <v>3</v>
      </c>
      <c r="AH19" s="1044" t="s">
        <v>115</v>
      </c>
      <c r="AI19" s="1045"/>
      <c r="AJ19" s="1046"/>
      <c r="AK19" s="1011" t="str">
        <f t="shared" si="1"/>
        <v/>
      </c>
      <c r="AL19" s="1012"/>
      <c r="AM19" s="54" t="s">
        <v>101</v>
      </c>
      <c r="AN19" s="1011" t="str">
        <f t="shared" si="2"/>
        <v/>
      </c>
      <c r="AO19" s="1012"/>
      <c r="AP19" s="54" t="s">
        <v>101</v>
      </c>
      <c r="AQ19" s="1011" t="str">
        <f t="shared" si="3"/>
        <v/>
      </c>
      <c r="AR19" s="1012"/>
      <c r="AS19" s="54" t="s">
        <v>101</v>
      </c>
      <c r="AT19" s="1011" t="str">
        <f t="shared" si="4"/>
        <v/>
      </c>
      <c r="AU19" s="1012"/>
      <c r="AV19" s="54" t="s">
        <v>101</v>
      </c>
      <c r="AW19" s="1011" t="str">
        <f t="shared" si="5"/>
        <v/>
      </c>
      <c r="AX19" s="1012"/>
      <c r="AY19" s="54" t="s">
        <v>101</v>
      </c>
      <c r="AZ19" s="1011" t="str">
        <f t="shared" si="6"/>
        <v/>
      </c>
      <c r="BA19" s="1012"/>
      <c r="BB19" s="75" t="s">
        <v>101</v>
      </c>
    </row>
    <row r="20" spans="1:54" ht="15" customHeight="1">
      <c r="A20" s="92">
        <v>4</v>
      </c>
      <c r="B20" s="966" t="s">
        <v>116</v>
      </c>
      <c r="C20" s="1039"/>
      <c r="D20" s="1040"/>
      <c r="E20" s="809" t="str">
        <f t="shared" si="0"/>
        <v/>
      </c>
      <c r="F20" s="810"/>
      <c r="G20" s="810"/>
      <c r="H20" s="54" t="s">
        <v>101</v>
      </c>
      <c r="J20" s="95">
        <v>4</v>
      </c>
      <c r="K20" s="1027" t="s">
        <v>116</v>
      </c>
      <c r="L20" s="1041"/>
      <c r="M20" s="1041"/>
      <c r="N20" s="1028"/>
      <c r="O20" s="1029"/>
      <c r="P20" s="54" t="s">
        <v>101</v>
      </c>
      <c r="Q20" s="1028"/>
      <c r="R20" s="1029"/>
      <c r="S20" s="54" t="s">
        <v>101</v>
      </c>
      <c r="T20" s="1028"/>
      <c r="U20" s="1029"/>
      <c r="V20" s="54" t="s">
        <v>101</v>
      </c>
      <c r="W20" s="1028"/>
      <c r="X20" s="1029"/>
      <c r="Y20" s="54" t="s">
        <v>101</v>
      </c>
      <c r="Z20" s="1028"/>
      <c r="AA20" s="1029"/>
      <c r="AB20" s="54" t="s">
        <v>101</v>
      </c>
      <c r="AC20" s="1028"/>
      <c r="AD20" s="1029"/>
      <c r="AE20" s="75" t="s">
        <v>101</v>
      </c>
      <c r="AG20" s="20">
        <v>4</v>
      </c>
      <c r="AH20" s="966" t="s">
        <v>116</v>
      </c>
      <c r="AI20" s="1039"/>
      <c r="AJ20" s="1040"/>
      <c r="AK20" s="1011" t="str">
        <f t="shared" si="1"/>
        <v/>
      </c>
      <c r="AL20" s="1012"/>
      <c r="AM20" s="54" t="s">
        <v>101</v>
      </c>
      <c r="AN20" s="1011" t="str">
        <f t="shared" si="2"/>
        <v/>
      </c>
      <c r="AO20" s="1012"/>
      <c r="AP20" s="54" t="s">
        <v>101</v>
      </c>
      <c r="AQ20" s="1011" t="str">
        <f t="shared" si="3"/>
        <v/>
      </c>
      <c r="AR20" s="1012"/>
      <c r="AS20" s="54" t="s">
        <v>101</v>
      </c>
      <c r="AT20" s="1011" t="str">
        <f t="shared" si="4"/>
        <v/>
      </c>
      <c r="AU20" s="1012"/>
      <c r="AV20" s="54" t="s">
        <v>101</v>
      </c>
      <c r="AW20" s="1011" t="str">
        <f t="shared" si="5"/>
        <v/>
      </c>
      <c r="AX20" s="1012"/>
      <c r="AY20" s="54" t="s">
        <v>101</v>
      </c>
      <c r="AZ20" s="1011" t="str">
        <f t="shared" si="6"/>
        <v/>
      </c>
      <c r="BA20" s="1012"/>
      <c r="BB20" s="75" t="s">
        <v>101</v>
      </c>
    </row>
    <row r="21" spans="1:54" ht="15" customHeight="1">
      <c r="A21" s="92">
        <v>5</v>
      </c>
      <c r="B21" s="966" t="s">
        <v>117</v>
      </c>
      <c r="C21" s="967"/>
      <c r="D21" s="1010"/>
      <c r="E21" s="809" t="str">
        <f t="shared" si="0"/>
        <v/>
      </c>
      <c r="F21" s="810"/>
      <c r="G21" s="810"/>
      <c r="H21" s="54" t="s">
        <v>101</v>
      </c>
      <c r="J21" s="95">
        <v>5</v>
      </c>
      <c r="K21" s="1027" t="s">
        <v>117</v>
      </c>
      <c r="L21" s="1027"/>
      <c r="M21" s="1027"/>
      <c r="N21" s="1028"/>
      <c r="O21" s="1029"/>
      <c r="P21" s="54" t="s">
        <v>101</v>
      </c>
      <c r="Q21" s="1028"/>
      <c r="R21" s="1029"/>
      <c r="S21" s="54" t="s">
        <v>101</v>
      </c>
      <c r="T21" s="1028"/>
      <c r="U21" s="1029"/>
      <c r="V21" s="54" t="s">
        <v>101</v>
      </c>
      <c r="W21" s="1028"/>
      <c r="X21" s="1029"/>
      <c r="Y21" s="54" t="s">
        <v>101</v>
      </c>
      <c r="Z21" s="1028"/>
      <c r="AA21" s="1029"/>
      <c r="AB21" s="54" t="s">
        <v>101</v>
      </c>
      <c r="AC21" s="1028"/>
      <c r="AD21" s="1029"/>
      <c r="AE21" s="75" t="s">
        <v>101</v>
      </c>
      <c r="AG21" s="20">
        <v>5</v>
      </c>
      <c r="AH21" s="966" t="s">
        <v>117</v>
      </c>
      <c r="AI21" s="967"/>
      <c r="AJ21" s="1010"/>
      <c r="AK21" s="1011" t="str">
        <f t="shared" si="1"/>
        <v/>
      </c>
      <c r="AL21" s="1012"/>
      <c r="AM21" s="54" t="s">
        <v>101</v>
      </c>
      <c r="AN21" s="1011" t="str">
        <f t="shared" si="2"/>
        <v/>
      </c>
      <c r="AO21" s="1012"/>
      <c r="AP21" s="54" t="s">
        <v>101</v>
      </c>
      <c r="AQ21" s="1011" t="str">
        <f t="shared" si="3"/>
        <v/>
      </c>
      <c r="AR21" s="1012"/>
      <c r="AS21" s="54" t="s">
        <v>101</v>
      </c>
      <c r="AT21" s="1011" t="str">
        <f t="shared" si="4"/>
        <v/>
      </c>
      <c r="AU21" s="1012"/>
      <c r="AV21" s="54" t="s">
        <v>101</v>
      </c>
      <c r="AW21" s="1011" t="str">
        <f t="shared" si="5"/>
        <v/>
      </c>
      <c r="AX21" s="1012"/>
      <c r="AY21" s="54" t="s">
        <v>101</v>
      </c>
      <c r="AZ21" s="1011" t="str">
        <f t="shared" si="6"/>
        <v/>
      </c>
      <c r="BA21" s="1012"/>
      <c r="BB21" s="75" t="s">
        <v>101</v>
      </c>
    </row>
    <row r="22" spans="1:54" ht="15" customHeight="1">
      <c r="A22" s="1032" t="s">
        <v>197</v>
      </c>
      <c r="B22" s="966" t="s">
        <v>119</v>
      </c>
      <c r="C22" s="967"/>
      <c r="D22" s="1010"/>
      <c r="E22" s="809" t="str">
        <f t="shared" si="0"/>
        <v/>
      </c>
      <c r="F22" s="810"/>
      <c r="G22" s="810"/>
      <c r="H22" s="54" t="s">
        <v>101</v>
      </c>
      <c r="J22" s="1035" t="s">
        <v>118</v>
      </c>
      <c r="K22" s="1027" t="s">
        <v>119</v>
      </c>
      <c r="L22" s="1027"/>
      <c r="M22" s="1027"/>
      <c r="N22" s="1028"/>
      <c r="O22" s="1029"/>
      <c r="P22" s="54" t="s">
        <v>101</v>
      </c>
      <c r="Q22" s="1028"/>
      <c r="R22" s="1029"/>
      <c r="S22" s="54" t="s">
        <v>101</v>
      </c>
      <c r="T22" s="1028"/>
      <c r="U22" s="1029"/>
      <c r="V22" s="54" t="s">
        <v>101</v>
      </c>
      <c r="W22" s="1028"/>
      <c r="X22" s="1029"/>
      <c r="Y22" s="54" t="s">
        <v>101</v>
      </c>
      <c r="Z22" s="1028"/>
      <c r="AA22" s="1029"/>
      <c r="AB22" s="54" t="s">
        <v>101</v>
      </c>
      <c r="AC22" s="1028"/>
      <c r="AD22" s="1029"/>
      <c r="AE22" s="75" t="s">
        <v>101</v>
      </c>
      <c r="AG22" s="1030" t="s">
        <v>118</v>
      </c>
      <c r="AH22" s="966" t="s">
        <v>119</v>
      </c>
      <c r="AI22" s="967"/>
      <c r="AJ22" s="1010"/>
      <c r="AK22" s="1011" t="str">
        <f t="shared" si="1"/>
        <v/>
      </c>
      <c r="AL22" s="1012"/>
      <c r="AM22" s="54" t="s">
        <v>101</v>
      </c>
      <c r="AN22" s="1011" t="str">
        <f t="shared" si="2"/>
        <v/>
      </c>
      <c r="AO22" s="1012"/>
      <c r="AP22" s="54" t="s">
        <v>101</v>
      </c>
      <c r="AQ22" s="1011" t="str">
        <f t="shared" si="3"/>
        <v/>
      </c>
      <c r="AR22" s="1012"/>
      <c r="AS22" s="54" t="s">
        <v>101</v>
      </c>
      <c r="AT22" s="1011" t="str">
        <f t="shared" si="4"/>
        <v/>
      </c>
      <c r="AU22" s="1012"/>
      <c r="AV22" s="54" t="s">
        <v>101</v>
      </c>
      <c r="AW22" s="1011" t="str">
        <f t="shared" si="5"/>
        <v/>
      </c>
      <c r="AX22" s="1012"/>
      <c r="AY22" s="54" t="s">
        <v>101</v>
      </c>
      <c r="AZ22" s="1011" t="str">
        <f t="shared" si="6"/>
        <v/>
      </c>
      <c r="BA22" s="1012"/>
      <c r="BB22" s="75" t="s">
        <v>101</v>
      </c>
    </row>
    <row r="23" spans="1:54" ht="15" customHeight="1">
      <c r="A23" s="1033"/>
      <c r="B23" s="966" t="s">
        <v>120</v>
      </c>
      <c r="C23" s="967"/>
      <c r="D23" s="1010"/>
      <c r="E23" s="809" t="str">
        <f t="shared" si="0"/>
        <v/>
      </c>
      <c r="F23" s="810"/>
      <c r="G23" s="810"/>
      <c r="H23" s="54" t="s">
        <v>101</v>
      </c>
      <c r="J23" s="1036"/>
      <c r="K23" s="1027" t="s">
        <v>120</v>
      </c>
      <c r="L23" s="1027"/>
      <c r="M23" s="1027"/>
      <c r="N23" s="1028"/>
      <c r="O23" s="1029"/>
      <c r="P23" s="54" t="s">
        <v>101</v>
      </c>
      <c r="Q23" s="1028"/>
      <c r="R23" s="1029"/>
      <c r="S23" s="54" t="s">
        <v>101</v>
      </c>
      <c r="T23" s="1028"/>
      <c r="U23" s="1029"/>
      <c r="V23" s="54" t="s">
        <v>101</v>
      </c>
      <c r="W23" s="1028"/>
      <c r="X23" s="1029"/>
      <c r="Y23" s="54" t="s">
        <v>101</v>
      </c>
      <c r="Z23" s="1028"/>
      <c r="AA23" s="1029"/>
      <c r="AB23" s="54" t="s">
        <v>101</v>
      </c>
      <c r="AC23" s="1028"/>
      <c r="AD23" s="1029"/>
      <c r="AE23" s="75" t="s">
        <v>101</v>
      </c>
      <c r="AG23" s="1031"/>
      <c r="AH23" s="966" t="s">
        <v>120</v>
      </c>
      <c r="AI23" s="967"/>
      <c r="AJ23" s="1010"/>
      <c r="AK23" s="1011" t="str">
        <f t="shared" si="1"/>
        <v/>
      </c>
      <c r="AL23" s="1012"/>
      <c r="AM23" s="54" t="s">
        <v>101</v>
      </c>
      <c r="AN23" s="1011" t="str">
        <f t="shared" si="2"/>
        <v/>
      </c>
      <c r="AO23" s="1012"/>
      <c r="AP23" s="54" t="s">
        <v>101</v>
      </c>
      <c r="AQ23" s="1011" t="str">
        <f t="shared" si="3"/>
        <v/>
      </c>
      <c r="AR23" s="1012"/>
      <c r="AS23" s="54" t="s">
        <v>101</v>
      </c>
      <c r="AT23" s="1011" t="str">
        <f t="shared" si="4"/>
        <v/>
      </c>
      <c r="AU23" s="1012"/>
      <c r="AV23" s="54" t="s">
        <v>101</v>
      </c>
      <c r="AW23" s="1011" t="str">
        <f t="shared" si="5"/>
        <v/>
      </c>
      <c r="AX23" s="1012"/>
      <c r="AY23" s="54" t="s">
        <v>101</v>
      </c>
      <c r="AZ23" s="1011" t="str">
        <f t="shared" si="6"/>
        <v/>
      </c>
      <c r="BA23" s="1012"/>
      <c r="BB23" s="75" t="s">
        <v>101</v>
      </c>
    </row>
    <row r="24" spans="1:54" ht="15" customHeight="1" thickBot="1">
      <c r="A24" s="1034"/>
      <c r="B24" s="974" t="s">
        <v>121</v>
      </c>
      <c r="C24" s="975"/>
      <c r="D24" s="976"/>
      <c r="E24" s="846" t="str">
        <f t="shared" si="0"/>
        <v/>
      </c>
      <c r="F24" s="847"/>
      <c r="G24" s="847"/>
      <c r="H24" s="55" t="s">
        <v>101</v>
      </c>
      <c r="J24" s="1037"/>
      <c r="K24" s="1038" t="s">
        <v>121</v>
      </c>
      <c r="L24" s="1038"/>
      <c r="M24" s="1038"/>
      <c r="N24" s="1022"/>
      <c r="O24" s="1023"/>
      <c r="P24" s="55" t="s">
        <v>101</v>
      </c>
      <c r="Q24" s="1022"/>
      <c r="R24" s="1023"/>
      <c r="S24" s="55" t="s">
        <v>101</v>
      </c>
      <c r="T24" s="1022"/>
      <c r="U24" s="1023"/>
      <c r="V24" s="70" t="s">
        <v>101</v>
      </c>
      <c r="W24" s="1022"/>
      <c r="X24" s="1023"/>
      <c r="Y24" s="70" t="s">
        <v>101</v>
      </c>
      <c r="Z24" s="1022"/>
      <c r="AA24" s="1023"/>
      <c r="AB24" s="70" t="s">
        <v>101</v>
      </c>
      <c r="AC24" s="1022"/>
      <c r="AD24" s="1023"/>
      <c r="AE24" s="85" t="s">
        <v>101</v>
      </c>
      <c r="AG24" s="1031"/>
      <c r="AH24" s="1024" t="s">
        <v>121</v>
      </c>
      <c r="AI24" s="1025"/>
      <c r="AJ24" s="1026"/>
      <c r="AK24" s="1013" t="str">
        <f t="shared" si="1"/>
        <v/>
      </c>
      <c r="AL24" s="1014"/>
      <c r="AM24" s="70" t="s">
        <v>101</v>
      </c>
      <c r="AN24" s="1013" t="str">
        <f t="shared" si="2"/>
        <v/>
      </c>
      <c r="AO24" s="1014"/>
      <c r="AP24" s="70" t="s">
        <v>101</v>
      </c>
      <c r="AQ24" s="1013" t="str">
        <f t="shared" si="3"/>
        <v/>
      </c>
      <c r="AR24" s="1014"/>
      <c r="AS24" s="70" t="s">
        <v>101</v>
      </c>
      <c r="AT24" s="1013" t="str">
        <f t="shared" si="4"/>
        <v/>
      </c>
      <c r="AU24" s="1014"/>
      <c r="AV24" s="70" t="s">
        <v>101</v>
      </c>
      <c r="AW24" s="1013" t="str">
        <f t="shared" si="5"/>
        <v/>
      </c>
      <c r="AX24" s="1014"/>
      <c r="AY24" s="70" t="s">
        <v>101</v>
      </c>
      <c r="AZ24" s="1013" t="str">
        <f t="shared" si="6"/>
        <v/>
      </c>
      <c r="BA24" s="1014"/>
      <c r="BB24" s="85" t="s">
        <v>101</v>
      </c>
    </row>
    <row r="25" spans="1:54" ht="15" customHeight="1" thickTop="1" thickBot="1">
      <c r="A25" s="1015" t="s">
        <v>198</v>
      </c>
      <c r="B25" s="1018" t="s">
        <v>122</v>
      </c>
      <c r="C25" s="1019"/>
      <c r="D25" s="1019"/>
      <c r="E25" s="857"/>
      <c r="F25" s="858"/>
      <c r="G25" s="858"/>
      <c r="H25" s="42" t="s">
        <v>101</v>
      </c>
      <c r="J25" s="1020" t="s">
        <v>123</v>
      </c>
      <c r="K25" s="1021"/>
      <c r="L25" s="1021"/>
      <c r="M25" s="1021"/>
      <c r="N25" s="1006" t="str">
        <f>IF(SUM(N17:O24)=0,"",SUM(N17:O24))</f>
        <v/>
      </c>
      <c r="O25" s="805"/>
      <c r="P25" s="79" t="s">
        <v>101</v>
      </c>
      <c r="Q25" s="1006" t="str">
        <f>IF(SUM(Q17:R24)=0,"",SUM(Q17:R24))</f>
        <v/>
      </c>
      <c r="R25" s="805"/>
      <c r="S25" s="79" t="s">
        <v>101</v>
      </c>
      <c r="T25" s="1006" t="str">
        <f>IF(SUM(T17:U24)=0,"",SUM(T17:U24))</f>
        <v/>
      </c>
      <c r="U25" s="805"/>
      <c r="V25" s="79" t="s">
        <v>101</v>
      </c>
      <c r="W25" s="1006" t="str">
        <f>IF(SUM(W17:X24)=0,"",SUM(W17:X24))</f>
        <v/>
      </c>
      <c r="X25" s="805"/>
      <c r="Y25" s="79" t="s">
        <v>101</v>
      </c>
      <c r="Z25" s="1006" t="str">
        <f>IF(SUM(Z17:AA24)=0,"",SUM(Z17:AA24))</f>
        <v/>
      </c>
      <c r="AA25" s="805"/>
      <c r="AB25" s="79" t="s">
        <v>101</v>
      </c>
      <c r="AC25" s="1006" t="str">
        <f>IF(SUM(AC17:AD24)=0,"",SUM(AC17:AD24))</f>
        <v/>
      </c>
      <c r="AD25" s="805"/>
      <c r="AE25" s="81" t="s">
        <v>101</v>
      </c>
      <c r="AG25" s="1007" t="s">
        <v>123</v>
      </c>
      <c r="AH25" s="1008"/>
      <c r="AI25" s="1008"/>
      <c r="AJ25" s="1009"/>
      <c r="AK25" s="805" t="str">
        <f>IF(SUM(AK17:AL24)=0,"",SUM(AK17:AL24))</f>
        <v/>
      </c>
      <c r="AL25" s="806"/>
      <c r="AM25" s="79" t="s">
        <v>101</v>
      </c>
      <c r="AN25" s="805" t="str">
        <f>IF(SUM(AN17:AO24)=0,"",SUM(AN17:AO24))</f>
        <v/>
      </c>
      <c r="AO25" s="806"/>
      <c r="AP25" s="79" t="s">
        <v>101</v>
      </c>
      <c r="AQ25" s="805" t="str">
        <f>IF(SUM(AQ17:AR24)=0,"",SUM(AQ17:AR24))</f>
        <v/>
      </c>
      <c r="AR25" s="806"/>
      <c r="AS25" s="79" t="s">
        <v>101</v>
      </c>
      <c r="AT25" s="805" t="str">
        <f>IF(SUM(AT17:AU24)=0,"",SUM(AT17:AU24))</f>
        <v/>
      </c>
      <c r="AU25" s="806"/>
      <c r="AV25" s="79" t="s">
        <v>101</v>
      </c>
      <c r="AW25" s="805" t="str">
        <f>IF(SUM(AW17:AX24)=0,"",SUM(AW17:AX24))</f>
        <v/>
      </c>
      <c r="AX25" s="806"/>
      <c r="AY25" s="79" t="s">
        <v>101</v>
      </c>
      <c r="AZ25" s="805" t="str">
        <f>IF(SUM(AZ17:BA24)=0,"",SUM(AZ17:BA24))</f>
        <v/>
      </c>
      <c r="BA25" s="806"/>
      <c r="BB25" s="81" t="s">
        <v>101</v>
      </c>
    </row>
    <row r="26" spans="1:54" ht="15" customHeight="1" thickTop="1" thickBot="1">
      <c r="A26" s="1016"/>
      <c r="B26" s="966" t="s">
        <v>124</v>
      </c>
      <c r="C26" s="967"/>
      <c r="D26" s="967"/>
      <c r="E26" s="815"/>
      <c r="F26" s="816"/>
      <c r="G26" s="816"/>
      <c r="H26" s="13" t="s">
        <v>101</v>
      </c>
      <c r="Q26" s="14"/>
      <c r="R26" s="14"/>
      <c r="T26" s="14"/>
      <c r="U26" s="14"/>
      <c r="W26" s="14"/>
      <c r="X26" s="14"/>
      <c r="AN26" s="14"/>
      <c r="AO26" s="14"/>
      <c r="AQ26" s="14"/>
      <c r="AR26" s="14"/>
      <c r="AT26" s="1005"/>
      <c r="AU26" s="1005"/>
      <c r="AV26" s="15"/>
      <c r="AW26" s="1005"/>
      <c r="AX26" s="1005"/>
      <c r="AY26" s="15"/>
      <c r="AZ26" s="1005"/>
      <c r="BA26" s="1005"/>
      <c r="BB26" s="16"/>
    </row>
    <row r="27" spans="1:54" ht="15" customHeight="1" thickBot="1">
      <c r="A27" s="1017"/>
      <c r="B27" s="966" t="s">
        <v>125</v>
      </c>
      <c r="C27" s="967"/>
      <c r="D27" s="967"/>
      <c r="E27" s="815"/>
      <c r="F27" s="816"/>
      <c r="G27" s="816"/>
      <c r="H27" s="13" t="s">
        <v>101</v>
      </c>
      <c r="J27" s="1002" t="s">
        <v>126</v>
      </c>
      <c r="K27" s="1003"/>
      <c r="L27" s="1003"/>
      <c r="M27" s="1004"/>
      <c r="N27" s="841" t="str">
        <f>IF(AND(N12="",N25="")=TRUE,"",N12-N25)</f>
        <v/>
      </c>
      <c r="O27" s="842"/>
      <c r="P27" s="86" t="s">
        <v>101</v>
      </c>
      <c r="Q27" s="841" t="str">
        <f>IF(AND(Q12="",Q25="")=TRUE,"",Q12-Q25)</f>
        <v/>
      </c>
      <c r="R27" s="842"/>
      <c r="S27" s="86" t="s">
        <v>101</v>
      </c>
      <c r="T27" s="841" t="str">
        <f>IF(AND(T12="",T25="")=TRUE,"",T12-T25)</f>
        <v/>
      </c>
      <c r="U27" s="842"/>
      <c r="V27" s="86" t="s">
        <v>101</v>
      </c>
      <c r="W27" s="841" t="str">
        <f>IF(AND(W12="",W25="")=TRUE,"",W12-W25)</f>
        <v/>
      </c>
      <c r="X27" s="842"/>
      <c r="Y27" s="86" t="s">
        <v>101</v>
      </c>
      <c r="Z27" s="841" t="str">
        <f>IF(AND(Z12="",Z25="")=TRUE,"",Z12-Z25)</f>
        <v/>
      </c>
      <c r="AA27" s="842"/>
      <c r="AB27" s="86" t="s">
        <v>101</v>
      </c>
      <c r="AC27" s="841" t="str">
        <f>IF(AND(AC12="",AC25="")=TRUE,"",AC12-AC25)</f>
        <v/>
      </c>
      <c r="AD27" s="842"/>
      <c r="AE27" s="86" t="s">
        <v>101</v>
      </c>
      <c r="AG27" s="999" t="s">
        <v>126</v>
      </c>
      <c r="AH27" s="1000"/>
      <c r="AI27" s="1000"/>
      <c r="AJ27" s="1001"/>
      <c r="AK27" s="841" t="str">
        <f>IFERROR(AK11-AK25,"")</f>
        <v/>
      </c>
      <c r="AL27" s="842"/>
      <c r="AM27" s="86" t="s">
        <v>101</v>
      </c>
      <c r="AN27" s="841" t="str">
        <f>IFERROR(AN11-AN25,"")</f>
        <v/>
      </c>
      <c r="AO27" s="842"/>
      <c r="AP27" s="86" t="s">
        <v>101</v>
      </c>
      <c r="AQ27" s="841" t="str">
        <f>IFERROR(AQ11-AQ25,"")</f>
        <v/>
      </c>
      <c r="AR27" s="842"/>
      <c r="AS27" s="86" t="s">
        <v>101</v>
      </c>
      <c r="AT27" s="841" t="str">
        <f>IFERROR(AT11-AT25,"")</f>
        <v/>
      </c>
      <c r="AU27" s="842"/>
      <c r="AV27" s="89" t="s">
        <v>101</v>
      </c>
      <c r="AW27" s="841" t="str">
        <f>IFERROR(AW11-AW25,"")</f>
        <v/>
      </c>
      <c r="AX27" s="842"/>
      <c r="AY27" s="89" t="s">
        <v>101</v>
      </c>
      <c r="AZ27" s="841" t="str">
        <f>IFERROR(AZ11-AZ25,"")</f>
        <v/>
      </c>
      <c r="BA27" s="842"/>
      <c r="BB27" s="89" t="s">
        <v>101</v>
      </c>
    </row>
    <row r="28" spans="1:54" ht="15" customHeight="1">
      <c r="A28" s="92">
        <v>8</v>
      </c>
      <c r="B28" s="966" t="s">
        <v>127</v>
      </c>
      <c r="C28" s="967"/>
      <c r="D28" s="967"/>
      <c r="E28" s="815"/>
      <c r="F28" s="816"/>
      <c r="G28" s="816"/>
      <c r="H28" s="13" t="s">
        <v>101</v>
      </c>
    </row>
    <row r="29" spans="1:54" ht="15" customHeight="1">
      <c r="A29" s="92">
        <v>9</v>
      </c>
      <c r="B29" s="966" t="s">
        <v>128</v>
      </c>
      <c r="C29" s="967"/>
      <c r="D29" s="967"/>
      <c r="E29" s="815"/>
      <c r="F29" s="816"/>
      <c r="G29" s="816"/>
      <c r="H29" s="13" t="s">
        <v>101</v>
      </c>
      <c r="J29" s="811" t="s">
        <v>129</v>
      </c>
      <c r="K29" s="811"/>
      <c r="L29" s="811"/>
      <c r="M29" s="811"/>
      <c r="AG29" s="812"/>
      <c r="AH29" s="812"/>
      <c r="AI29" s="812"/>
      <c r="AJ29" s="812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</row>
    <row r="30" spans="1:54" ht="15" customHeight="1">
      <c r="A30" s="92">
        <v>10</v>
      </c>
      <c r="B30" s="985" t="s">
        <v>131</v>
      </c>
      <c r="C30" s="986"/>
      <c r="D30" s="986"/>
      <c r="E30" s="815"/>
      <c r="F30" s="816"/>
      <c r="G30" s="816"/>
      <c r="H30" s="13" t="s">
        <v>101</v>
      </c>
      <c r="J30" s="987" t="s">
        <v>132</v>
      </c>
      <c r="K30" s="43"/>
      <c r="L30" s="44"/>
      <c r="M30" s="44"/>
      <c r="N30" s="43"/>
      <c r="O30" s="44"/>
      <c r="P30" s="45"/>
      <c r="Q30" s="44"/>
      <c r="R30" s="44"/>
      <c r="S30" s="52"/>
      <c r="T30" s="43"/>
      <c r="U30" s="44"/>
      <c r="V30" s="44"/>
      <c r="W30" s="43"/>
      <c r="X30" s="44"/>
      <c r="Y30" s="45"/>
      <c r="Z30" s="990" t="s">
        <v>134</v>
      </c>
      <c r="AA30" s="991"/>
      <c r="AB30" s="992"/>
      <c r="AC30" s="43"/>
      <c r="AD30" s="44"/>
      <c r="AE30" s="52"/>
      <c r="AG30" s="58"/>
      <c r="AH30" s="150"/>
      <c r="AI30" s="150"/>
      <c r="AJ30" s="150"/>
      <c r="AK30" s="150"/>
      <c r="AL30" s="150"/>
      <c r="AM30" s="150"/>
      <c r="AN30" s="150"/>
      <c r="AO30" s="150"/>
      <c r="AP30" s="37"/>
      <c r="AQ30" s="150"/>
      <c r="AR30" s="150"/>
      <c r="AS30" s="150"/>
      <c r="AT30" s="150"/>
      <c r="AU30" s="150"/>
      <c r="AV30" s="150"/>
      <c r="AW30" s="59"/>
      <c r="AX30" s="59"/>
      <c r="AY30" s="59"/>
      <c r="AZ30" s="150"/>
      <c r="BA30" s="150"/>
      <c r="BB30" s="37"/>
    </row>
    <row r="31" spans="1:54" ht="15" customHeight="1">
      <c r="A31" s="92">
        <v>11</v>
      </c>
      <c r="B31" s="966" t="s">
        <v>135</v>
      </c>
      <c r="C31" s="967"/>
      <c r="D31" s="967"/>
      <c r="E31" s="815"/>
      <c r="F31" s="816"/>
      <c r="G31" s="816"/>
      <c r="H31" s="13" t="s">
        <v>101</v>
      </c>
      <c r="J31" s="988"/>
      <c r="K31" s="49"/>
      <c r="L31" s="50"/>
      <c r="M31" s="148"/>
      <c r="N31" s="823" t="s">
        <v>136</v>
      </c>
      <c r="O31" s="824"/>
      <c r="P31" s="825"/>
      <c r="Q31" s="993" t="str">
        <f>IF(【耕種】労働時間!AE10=0,"",【耕種】労働時間!AE10)</f>
        <v/>
      </c>
      <c r="R31" s="994"/>
      <c r="S31" s="995"/>
      <c r="T31" s="823" t="s">
        <v>137</v>
      </c>
      <c r="U31" s="824"/>
      <c r="V31" s="825"/>
      <c r="W31" s="829" t="str">
        <f>IF(COUNTA(【必須】申請書!$K$60:$L$63)=0,"",COUNTA(【必須】申請書!$K$60:$L$63))</f>
        <v/>
      </c>
      <c r="X31" s="830"/>
      <c r="Y31" s="831"/>
      <c r="Z31" s="50"/>
      <c r="AA31" s="50"/>
      <c r="AB31" s="50"/>
      <c r="AC31" s="832" t="str">
        <f>IF(AND(Q31="",W31="")=TRUE,"",Q31/W31)</f>
        <v/>
      </c>
      <c r="AD31" s="833"/>
      <c r="AE31" s="834"/>
      <c r="AG31" s="58"/>
      <c r="AH31" s="150"/>
      <c r="AI31" s="150"/>
      <c r="AJ31" s="37"/>
      <c r="AK31" s="59"/>
      <c r="AL31" s="59"/>
      <c r="AM31" s="59"/>
      <c r="AN31" s="150"/>
      <c r="AO31" s="36"/>
      <c r="AP31" s="36"/>
      <c r="AQ31" s="59"/>
      <c r="AR31" s="59"/>
      <c r="AS31" s="59"/>
      <c r="AT31" s="150"/>
      <c r="AU31" s="150"/>
      <c r="AV31" s="150"/>
      <c r="AW31" s="150"/>
      <c r="AX31" s="150"/>
      <c r="AY31" s="150"/>
      <c r="AZ31" s="39"/>
      <c r="BA31" s="40"/>
      <c r="BB31" s="40"/>
    </row>
    <row r="32" spans="1:54" ht="15" customHeight="1">
      <c r="A32" s="92">
        <v>12</v>
      </c>
      <c r="B32" s="966" t="s">
        <v>138</v>
      </c>
      <c r="C32" s="967"/>
      <c r="D32" s="967"/>
      <c r="E32" s="815"/>
      <c r="F32" s="816"/>
      <c r="G32" s="816"/>
      <c r="H32" s="13" t="s">
        <v>101</v>
      </c>
      <c r="J32" s="988"/>
      <c r="K32" s="835" t="str">
        <f>IFERROR(SUM(Q31+Q34),"")</f>
        <v/>
      </c>
      <c r="L32" s="836"/>
      <c r="M32" s="837"/>
      <c r="N32" s="46"/>
      <c r="O32" s="47"/>
      <c r="P32" s="48"/>
      <c r="Q32" s="47"/>
      <c r="R32" s="47"/>
      <c r="S32" s="83" t="s">
        <v>133</v>
      </c>
      <c r="T32" s="46"/>
      <c r="U32" s="47"/>
      <c r="V32" s="47"/>
      <c r="W32" s="46"/>
      <c r="X32" s="47"/>
      <c r="Y32" s="83" t="s">
        <v>199</v>
      </c>
      <c r="Z32" s="996" t="s">
        <v>139</v>
      </c>
      <c r="AA32" s="997"/>
      <c r="AB32" s="998"/>
      <c r="AC32" s="46"/>
      <c r="AD32" s="47"/>
      <c r="AE32" s="83" t="s">
        <v>133</v>
      </c>
      <c r="AG32" s="58"/>
      <c r="AH32" s="60"/>
      <c r="AI32" s="60"/>
      <c r="AJ32" s="6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59"/>
      <c r="AX32" s="59"/>
      <c r="AY32" s="59"/>
      <c r="AZ32" s="150"/>
      <c r="BA32" s="150"/>
      <c r="BB32" s="150"/>
    </row>
    <row r="33" spans="1:54" ht="15" customHeight="1">
      <c r="A33" s="92">
        <v>13</v>
      </c>
      <c r="B33" s="966" t="s">
        <v>140</v>
      </c>
      <c r="C33" s="967"/>
      <c r="D33" s="967"/>
      <c r="E33" s="815"/>
      <c r="F33" s="816"/>
      <c r="G33" s="816"/>
      <c r="H33" s="13" t="s">
        <v>101</v>
      </c>
      <c r="J33" s="988"/>
      <c r="K33" s="835"/>
      <c r="L33" s="836"/>
      <c r="M33" s="837"/>
      <c r="N33" s="49"/>
      <c r="O33" s="50"/>
      <c r="P33" s="51"/>
      <c r="Q33" s="50"/>
      <c r="R33" s="50"/>
      <c r="S33" s="52"/>
      <c r="AG33" s="58"/>
      <c r="AH33" s="60"/>
      <c r="AI33" s="60"/>
      <c r="AJ33" s="6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59"/>
      <c r="AX33" s="59"/>
      <c r="AY33" s="59"/>
      <c r="AZ33" s="150"/>
      <c r="BA33" s="150"/>
      <c r="BB33" s="150"/>
    </row>
    <row r="34" spans="1:54" ht="15" customHeight="1">
      <c r="A34" s="92">
        <v>14</v>
      </c>
      <c r="B34" s="966" t="s">
        <v>141</v>
      </c>
      <c r="C34" s="967"/>
      <c r="D34" s="967"/>
      <c r="E34" s="815"/>
      <c r="F34" s="816"/>
      <c r="G34" s="816"/>
      <c r="H34" s="13" t="s">
        <v>101</v>
      </c>
      <c r="J34" s="988"/>
      <c r="K34" s="49"/>
      <c r="L34" s="50"/>
      <c r="M34" s="148" t="s">
        <v>133</v>
      </c>
      <c r="N34" s="823" t="s">
        <v>142</v>
      </c>
      <c r="O34" s="824"/>
      <c r="P34" s="825"/>
      <c r="Q34" s="993" t="str">
        <f>IF(【耕種】労働時間!AE11=0,"",【耕種】労働時間!AE11)</f>
        <v/>
      </c>
      <c r="R34" s="994"/>
      <c r="S34" s="995"/>
      <c r="AG34" s="58"/>
      <c r="AH34" s="60"/>
      <c r="AI34" s="60"/>
      <c r="AJ34" s="6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59"/>
      <c r="AX34" s="59"/>
      <c r="AY34" s="59"/>
      <c r="AZ34" s="150"/>
      <c r="BA34" s="150"/>
      <c r="BB34" s="150"/>
    </row>
    <row r="35" spans="1:54" ht="15" customHeight="1">
      <c r="A35" s="92">
        <v>15</v>
      </c>
      <c r="B35" s="966" t="s">
        <v>143</v>
      </c>
      <c r="C35" s="967"/>
      <c r="D35" s="967"/>
      <c r="E35" s="815"/>
      <c r="F35" s="816"/>
      <c r="G35" s="816"/>
      <c r="H35" s="13" t="s">
        <v>101</v>
      </c>
      <c r="J35" s="989"/>
      <c r="K35" s="46"/>
      <c r="L35" s="47"/>
      <c r="M35" s="47"/>
      <c r="N35" s="46"/>
      <c r="O35" s="47"/>
      <c r="P35" s="48"/>
      <c r="Q35" s="47"/>
      <c r="R35" s="47"/>
      <c r="S35" s="83" t="s">
        <v>133</v>
      </c>
      <c r="AG35" s="58"/>
      <c r="AH35" s="60"/>
      <c r="AI35" s="60"/>
      <c r="AJ35" s="6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</row>
    <row r="36" spans="1:54" ht="15" customHeight="1" thickBot="1">
      <c r="A36" s="974" t="s">
        <v>144</v>
      </c>
      <c r="B36" s="975"/>
      <c r="C36" s="975"/>
      <c r="D36" s="976"/>
      <c r="E36" s="801">
        <f>IFERROR(SUM(E17:G35),"")</f>
        <v>0</v>
      </c>
      <c r="F36" s="802"/>
      <c r="G36" s="802"/>
      <c r="H36" s="56" t="s">
        <v>101</v>
      </c>
      <c r="AG36" s="58"/>
      <c r="AH36" s="150"/>
      <c r="AI36" s="150"/>
      <c r="AJ36" s="150"/>
      <c r="AK36" s="59"/>
      <c r="AL36" s="59"/>
      <c r="AM36" s="59"/>
      <c r="AN36" s="150"/>
      <c r="AO36" s="36"/>
      <c r="AP36" s="36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</row>
    <row r="37" spans="1:54" ht="15" customHeight="1" thickTop="1" thickBot="1">
      <c r="A37" s="977" t="s">
        <v>145</v>
      </c>
      <c r="B37" s="978"/>
      <c r="C37" s="978"/>
      <c r="D37" s="978"/>
      <c r="E37" s="805" t="str">
        <f>IFERROR(E13-E36,"")</f>
        <v/>
      </c>
      <c r="F37" s="806"/>
      <c r="G37" s="806"/>
      <c r="H37" s="57" t="s">
        <v>101</v>
      </c>
      <c r="AG37" s="58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</row>
    <row r="38" spans="1:54" ht="12" customHeight="1" thickTop="1">
      <c r="A38" s="968"/>
      <c r="B38" s="968"/>
      <c r="C38" s="968"/>
      <c r="D38" s="968"/>
      <c r="E38" s="969"/>
      <c r="F38" s="969"/>
      <c r="G38" s="969"/>
      <c r="H38" s="37"/>
    </row>
    <row r="39" spans="1:54" ht="15" customHeight="1">
      <c r="A39" s="149"/>
      <c r="B39" s="149"/>
      <c r="C39" s="149"/>
      <c r="D39" s="149"/>
      <c r="E39" s="150"/>
      <c r="F39" s="150"/>
      <c r="G39" s="150"/>
      <c r="H39" s="37"/>
    </row>
    <row r="40" spans="1:54" s="110" customFormat="1" ht="24.75" customHeight="1">
      <c r="A40" s="970" t="s">
        <v>146</v>
      </c>
      <c r="B40" s="971"/>
      <c r="C40" s="971"/>
      <c r="D40" s="971"/>
      <c r="E40" s="971"/>
      <c r="F40" s="971"/>
      <c r="G40" s="17"/>
      <c r="H40" s="122"/>
      <c r="I40" s="972" t="s">
        <v>92</v>
      </c>
      <c r="J40" s="972"/>
      <c r="K40" s="17"/>
      <c r="L40" s="973" t="str">
        <f>L1</f>
        <v/>
      </c>
      <c r="M40" s="973"/>
      <c r="N40" s="973"/>
      <c r="O40" s="973"/>
      <c r="P40" s="973"/>
      <c r="Q40" s="17"/>
      <c r="R40" s="17"/>
      <c r="S40" s="17"/>
      <c r="T40" s="17"/>
      <c r="U40" s="18"/>
      <c r="V40" s="18"/>
      <c r="W40" s="61"/>
      <c r="X40" s="18"/>
      <c r="Y40" s="18"/>
      <c r="Z40" s="18"/>
      <c r="AA40" s="18"/>
      <c r="AB40" s="18"/>
      <c r="AC40" s="17"/>
      <c r="AD40" s="17"/>
      <c r="AE40" s="17"/>
      <c r="AG40" s="1147" t="s">
        <v>147</v>
      </c>
      <c r="AH40" s="1147"/>
      <c r="AI40" s="1147"/>
      <c r="AJ40" s="1147"/>
      <c r="AK40" s="1147"/>
      <c r="AL40" s="1147"/>
      <c r="AM40" s="1147"/>
      <c r="AN40" s="1147"/>
      <c r="AO40" s="1147"/>
      <c r="AP40" s="1147"/>
      <c r="AQ40" s="1147"/>
      <c r="AR40" s="1147"/>
      <c r="AS40" s="1147"/>
      <c r="AT40" s="1147"/>
      <c r="AU40" s="1147"/>
      <c r="AV40" s="1147"/>
      <c r="AW40" s="1147"/>
      <c r="AX40" s="1147"/>
      <c r="AY40" s="1147"/>
      <c r="AZ40" s="1147"/>
      <c r="BA40" s="1147"/>
      <c r="BB40" s="1147"/>
    </row>
    <row r="41" spans="1:54" ht="15" customHeight="1" thickBot="1"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</row>
    <row r="42" spans="1:54" ht="15" customHeight="1" thickBot="1">
      <c r="A42" s="980" t="s">
        <v>148</v>
      </c>
      <c r="B42" s="981"/>
      <c r="C42" s="981"/>
      <c r="D42" s="981"/>
      <c r="E42" s="981"/>
      <c r="F42" s="981"/>
      <c r="G42" s="981"/>
      <c r="H42" s="982"/>
      <c r="J42" s="980" t="s">
        <v>95</v>
      </c>
      <c r="K42" s="983"/>
      <c r="L42" s="983"/>
      <c r="M42" s="983"/>
      <c r="N42" s="983"/>
      <c r="O42" s="983"/>
      <c r="P42" s="983"/>
      <c r="Q42" s="983"/>
      <c r="R42" s="983"/>
      <c r="S42" s="983"/>
      <c r="T42" s="983"/>
      <c r="U42" s="983"/>
      <c r="V42" s="983"/>
      <c r="W42" s="983"/>
      <c r="X42" s="983"/>
      <c r="Y42" s="983"/>
      <c r="Z42" s="983"/>
      <c r="AA42" s="983"/>
      <c r="AB42" s="983"/>
      <c r="AC42" s="983"/>
      <c r="AD42" s="983"/>
      <c r="AE42" s="984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</row>
    <row r="43" spans="1:54" ht="15" customHeight="1" thickBot="1"/>
    <row r="44" spans="1:54" ht="15" customHeight="1" thickTop="1">
      <c r="A44" s="914" t="s">
        <v>96</v>
      </c>
      <c r="B44" s="915"/>
      <c r="C44" s="915"/>
      <c r="D44" s="915"/>
      <c r="E44" s="915"/>
      <c r="F44" s="915"/>
      <c r="G44" s="915"/>
      <c r="H44" s="916"/>
      <c r="J44" s="1137" t="s">
        <v>97</v>
      </c>
      <c r="K44" s="1138"/>
      <c r="L44" s="1138"/>
      <c r="M44" s="1139"/>
      <c r="N44" s="938" t="str">
        <f>IF(N5="","",N5)</f>
        <v/>
      </c>
      <c r="O44" s="939"/>
      <c r="P44" s="940"/>
      <c r="Q44" s="938" t="str">
        <f t="shared" ref="Q44" si="7">IF(Q5="","",Q5)</f>
        <v/>
      </c>
      <c r="R44" s="939"/>
      <c r="S44" s="940"/>
      <c r="T44" s="938" t="str">
        <f t="shared" ref="T44" si="8">IF(T5="","",T5)</f>
        <v/>
      </c>
      <c r="U44" s="939"/>
      <c r="V44" s="940"/>
      <c r="W44" s="938" t="str">
        <f t="shared" ref="W44" si="9">IF(W5="","",W5)</f>
        <v/>
      </c>
      <c r="X44" s="939"/>
      <c r="Y44" s="940"/>
      <c r="Z44" s="938" t="str">
        <f t="shared" ref="Z44" si="10">IF(Z5="","",Z5)</f>
        <v/>
      </c>
      <c r="AA44" s="939"/>
      <c r="AB44" s="940"/>
      <c r="AC44" s="938" t="str">
        <f t="shared" ref="AC44" si="11">IF(AC5="","",AC5)</f>
        <v/>
      </c>
      <c r="AD44" s="939"/>
      <c r="AE44" s="979"/>
      <c r="AG44" s="1137" t="s">
        <v>97</v>
      </c>
      <c r="AH44" s="1138"/>
      <c r="AI44" s="1138"/>
      <c r="AJ44" s="1139"/>
      <c r="AK44" s="964" t="str">
        <f>IF(AK5="","",AK5)</f>
        <v/>
      </c>
      <c r="AL44" s="959"/>
      <c r="AM44" s="960"/>
      <c r="AN44" s="961" t="str">
        <f>IF(AN5="","",AN5)</f>
        <v/>
      </c>
      <c r="AO44" s="962"/>
      <c r="AP44" s="965"/>
      <c r="AQ44" s="964" t="str">
        <f>IF(AQ5="","",AQ5)</f>
        <v/>
      </c>
      <c r="AR44" s="959"/>
      <c r="AS44" s="959"/>
      <c r="AT44" s="964" t="str">
        <f>IF(AT5="","",AT5)</f>
        <v/>
      </c>
      <c r="AU44" s="959"/>
      <c r="AV44" s="960"/>
      <c r="AW44" s="959" t="str">
        <f>IF(AW5="","",AW5)</f>
        <v/>
      </c>
      <c r="AX44" s="959"/>
      <c r="AY44" s="960"/>
      <c r="AZ44" s="961" t="str">
        <f>IF(AZ5="","",AZ5)</f>
        <v/>
      </c>
      <c r="BA44" s="962"/>
      <c r="BB44" s="963"/>
    </row>
    <row r="45" spans="1:54" ht="15" customHeight="1" thickBot="1">
      <c r="A45" s="1133" t="s">
        <v>98</v>
      </c>
      <c r="B45" s="1134"/>
      <c r="C45" s="1134"/>
      <c r="D45" s="1135"/>
      <c r="E45" s="909" t="s">
        <v>99</v>
      </c>
      <c r="F45" s="910"/>
      <c r="G45" s="910"/>
      <c r="H45" s="911"/>
      <c r="J45" s="1155" t="s">
        <v>100</v>
      </c>
      <c r="K45" s="1156"/>
      <c r="L45" s="1156"/>
      <c r="M45" s="1157"/>
      <c r="N45" s="955" t="str">
        <f>IF(N6="","",N6)</f>
        <v/>
      </c>
      <c r="O45" s="941"/>
      <c r="P45" s="958"/>
      <c r="Q45" s="955" t="str">
        <f t="shared" ref="Q45" si="12">IF(Q6="","",Q6)</f>
        <v/>
      </c>
      <c r="R45" s="941"/>
      <c r="S45" s="958"/>
      <c r="T45" s="955" t="str">
        <f t="shared" ref="T45" si="13">IF(T6="","",T6)</f>
        <v/>
      </c>
      <c r="U45" s="941"/>
      <c r="V45" s="958"/>
      <c r="W45" s="955" t="str">
        <f t="shared" ref="W45" si="14">IF(W6="","",W6)</f>
        <v/>
      </c>
      <c r="X45" s="941"/>
      <c r="Y45" s="958"/>
      <c r="Z45" s="955" t="str">
        <f t="shared" ref="Z45" si="15">IF(Z6="","",Z6)</f>
        <v/>
      </c>
      <c r="AA45" s="941"/>
      <c r="AB45" s="958"/>
      <c r="AC45" s="955" t="str">
        <f t="shared" ref="AC45" si="16">IF(AC6="","",AC6)</f>
        <v/>
      </c>
      <c r="AD45" s="941"/>
      <c r="AE45" s="956"/>
      <c r="AG45" s="1136" t="s">
        <v>100</v>
      </c>
      <c r="AH45" s="1134"/>
      <c r="AI45" s="1134"/>
      <c r="AJ45" s="1134"/>
      <c r="AK45" s="942" t="str">
        <f>IF(AK6="","",AK6)</f>
        <v/>
      </c>
      <c r="AL45" s="943"/>
      <c r="AM45" s="957"/>
      <c r="AN45" s="942" t="str">
        <f>IF(AN6="","",AN6)</f>
        <v/>
      </c>
      <c r="AO45" s="943"/>
      <c r="AP45" s="957"/>
      <c r="AQ45" s="941" t="str">
        <f>IF(AQ6="","",AQ6)</f>
        <v/>
      </c>
      <c r="AR45" s="941"/>
      <c r="AS45" s="941"/>
      <c r="AT45" s="955" t="str">
        <f>IF(AT6="","",AT6)</f>
        <v/>
      </c>
      <c r="AU45" s="941"/>
      <c r="AV45" s="958"/>
      <c r="AW45" s="941" t="str">
        <f>IF(AW6="","",AW6)</f>
        <v/>
      </c>
      <c r="AX45" s="941"/>
      <c r="AY45" s="941"/>
      <c r="AZ45" s="942" t="str">
        <f>IF(AZ6="","",AZ6)</f>
        <v/>
      </c>
      <c r="BA45" s="943"/>
      <c r="BB45" s="944"/>
    </row>
    <row r="46" spans="1:54" ht="15" customHeight="1" thickTop="1">
      <c r="A46" s="101">
        <v>1</v>
      </c>
      <c r="B46" s="945" t="str">
        <f>N44</f>
        <v/>
      </c>
      <c r="C46" s="946"/>
      <c r="D46" s="947"/>
      <c r="E46" s="948" t="str">
        <f>N51</f>
        <v/>
      </c>
      <c r="F46" s="949"/>
      <c r="G46" s="949"/>
      <c r="H46" s="102" t="s">
        <v>101</v>
      </c>
      <c r="J46" s="107">
        <v>1</v>
      </c>
      <c r="K46" s="950" t="s">
        <v>102</v>
      </c>
      <c r="L46" s="951"/>
      <c r="M46" s="952"/>
      <c r="N46" s="953"/>
      <c r="O46" s="954"/>
      <c r="P46" s="71" t="s">
        <v>103</v>
      </c>
      <c r="Q46" s="936"/>
      <c r="R46" s="937"/>
      <c r="S46" s="71" t="s">
        <v>103</v>
      </c>
      <c r="T46" s="936"/>
      <c r="U46" s="937"/>
      <c r="V46" s="71" t="s">
        <v>103</v>
      </c>
      <c r="W46" s="936"/>
      <c r="X46" s="937"/>
      <c r="Y46" s="71" t="s">
        <v>103</v>
      </c>
      <c r="Z46" s="936"/>
      <c r="AA46" s="937"/>
      <c r="AB46" s="71" t="s">
        <v>103</v>
      </c>
      <c r="AC46" s="936"/>
      <c r="AD46" s="937"/>
      <c r="AE46" s="113" t="s">
        <v>103</v>
      </c>
      <c r="AG46" s="105">
        <v>1</v>
      </c>
      <c r="AH46" s="928" t="s">
        <v>104</v>
      </c>
      <c r="AI46" s="929"/>
      <c r="AJ46" s="930"/>
      <c r="AK46" s="931"/>
      <c r="AL46" s="932"/>
      <c r="AM46" s="102" t="s">
        <v>105</v>
      </c>
      <c r="AN46" s="894"/>
      <c r="AO46" s="895"/>
      <c r="AP46" s="102" t="s">
        <v>105</v>
      </c>
      <c r="AQ46" s="894"/>
      <c r="AR46" s="895"/>
      <c r="AS46" s="111" t="s">
        <v>105</v>
      </c>
      <c r="AT46" s="894"/>
      <c r="AU46" s="895"/>
      <c r="AV46" s="102" t="s">
        <v>105</v>
      </c>
      <c r="AW46" s="894"/>
      <c r="AX46" s="895"/>
      <c r="AY46" s="111" t="s">
        <v>105</v>
      </c>
      <c r="AZ46" s="894"/>
      <c r="BA46" s="895"/>
      <c r="BB46" s="112" t="s">
        <v>105</v>
      </c>
    </row>
    <row r="47" spans="1:54" ht="15" customHeight="1">
      <c r="A47" s="99">
        <v>2</v>
      </c>
      <c r="B47" s="923" t="str">
        <f>Q44</f>
        <v/>
      </c>
      <c r="C47" s="924"/>
      <c r="D47" s="925"/>
      <c r="E47" s="809" t="str">
        <f>Q51</f>
        <v/>
      </c>
      <c r="F47" s="810"/>
      <c r="G47" s="810"/>
      <c r="H47" s="54" t="s">
        <v>101</v>
      </c>
      <c r="J47" s="114">
        <v>2</v>
      </c>
      <c r="K47" s="933" t="s">
        <v>104</v>
      </c>
      <c r="L47" s="934"/>
      <c r="M47" s="935"/>
      <c r="N47" s="859" t="str">
        <f>IF(AK46=0,"",AK46)</f>
        <v/>
      </c>
      <c r="O47" s="860"/>
      <c r="P47" s="54" t="str">
        <f>$P$8</f>
        <v>kg</v>
      </c>
      <c r="Q47" s="859" t="str">
        <f>IF(AN46=0,"",AN46)</f>
        <v/>
      </c>
      <c r="R47" s="860"/>
      <c r="S47" s="54" t="str">
        <f>$P$8</f>
        <v>kg</v>
      </c>
      <c r="T47" s="859" t="str">
        <f>IF(AQ46=0,"",AQ46)</f>
        <v/>
      </c>
      <c r="U47" s="860"/>
      <c r="V47" s="54" t="str">
        <f>$P$8</f>
        <v>kg</v>
      </c>
      <c r="W47" s="859" t="str">
        <f>IF(AT46=0,"",AT46)</f>
        <v/>
      </c>
      <c r="X47" s="860"/>
      <c r="Y47" s="54" t="str">
        <f>$P$8</f>
        <v>kg</v>
      </c>
      <c r="Z47" s="859" t="str">
        <f>IF(AW46=0,"",AW46)</f>
        <v/>
      </c>
      <c r="AA47" s="860"/>
      <c r="AB47" s="54" t="str">
        <f>$P$8</f>
        <v>kg</v>
      </c>
      <c r="AC47" s="859" t="str">
        <f>IF(AZ46=0,"",AZ46)</f>
        <v/>
      </c>
      <c r="AD47" s="860"/>
      <c r="AE47" s="54" t="str">
        <f>$P$8</f>
        <v>kg</v>
      </c>
      <c r="AG47" s="106">
        <v>2</v>
      </c>
      <c r="AH47" s="879" t="s">
        <v>106</v>
      </c>
      <c r="AI47" s="880"/>
      <c r="AJ47" s="881"/>
      <c r="AK47" s="905" t="str">
        <f>IF(AK46="","",AK46)</f>
        <v/>
      </c>
      <c r="AL47" s="906"/>
      <c r="AM47" s="54" t="str">
        <f>$P$8</f>
        <v>kg</v>
      </c>
      <c r="AN47" s="905" t="str">
        <f>IF(AN46="","",AN46)</f>
        <v/>
      </c>
      <c r="AO47" s="906"/>
      <c r="AP47" s="54" t="str">
        <f>$P$8</f>
        <v>kg</v>
      </c>
      <c r="AQ47" s="905" t="str">
        <f>IF(AQ46="","",AQ46)</f>
        <v/>
      </c>
      <c r="AR47" s="906"/>
      <c r="AS47" s="54" t="str">
        <f>$P$8</f>
        <v>kg</v>
      </c>
      <c r="AT47" s="905" t="str">
        <f>IF(AT46="","",AT46)</f>
        <v/>
      </c>
      <c r="AU47" s="906"/>
      <c r="AV47" s="54" t="str">
        <f>$P$8</f>
        <v>kg</v>
      </c>
      <c r="AW47" s="905" t="str">
        <f>IF(AW46="","",AW46)</f>
        <v/>
      </c>
      <c r="AX47" s="906"/>
      <c r="AY47" s="54" t="str">
        <f>$P$8</f>
        <v>kg</v>
      </c>
      <c r="AZ47" s="905" t="str">
        <f>IF(AZ46="","",AZ46)</f>
        <v/>
      </c>
      <c r="BA47" s="906"/>
      <c r="BB47" s="54" t="str">
        <f>$P$8</f>
        <v>kg</v>
      </c>
    </row>
    <row r="48" spans="1:54" ht="15" customHeight="1">
      <c r="A48" s="99">
        <v>3</v>
      </c>
      <c r="B48" s="923" t="str">
        <f>T44</f>
        <v/>
      </c>
      <c r="C48" s="924"/>
      <c r="D48" s="925"/>
      <c r="E48" s="809" t="str">
        <f>T51</f>
        <v/>
      </c>
      <c r="F48" s="810"/>
      <c r="G48" s="810"/>
      <c r="H48" s="54" t="s">
        <v>101</v>
      </c>
      <c r="J48" s="114">
        <v>3</v>
      </c>
      <c r="K48" s="885" t="s">
        <v>106</v>
      </c>
      <c r="L48" s="886"/>
      <c r="M48" s="887"/>
      <c r="N48" s="809" t="str">
        <f>IFERROR(ROUNDDOWN(N46*N47/10,0),"")</f>
        <v/>
      </c>
      <c r="O48" s="810"/>
      <c r="P48" s="54" t="str">
        <f>$P$8</f>
        <v>kg</v>
      </c>
      <c r="Q48" s="809" t="str">
        <f>IFERROR(ROUNDDOWN(Q46*Q47/10,0),"")</f>
        <v/>
      </c>
      <c r="R48" s="810"/>
      <c r="S48" s="54" t="str">
        <f>$P$8</f>
        <v>kg</v>
      </c>
      <c r="T48" s="809" t="str">
        <f>IFERROR(ROUNDDOWN(T46*T47/10,0),"")</f>
        <v/>
      </c>
      <c r="U48" s="810"/>
      <c r="V48" s="54" t="str">
        <f>$P$8</f>
        <v>kg</v>
      </c>
      <c r="W48" s="809" t="str">
        <f>IFERROR(ROUNDDOWN(W46*W47/10,0),"")</f>
        <v/>
      </c>
      <c r="X48" s="810"/>
      <c r="Y48" s="54" t="str">
        <f>$P$8</f>
        <v>kg</v>
      </c>
      <c r="Z48" s="809" t="str">
        <f>IFERROR(ROUNDDOWN(Z46*Z47/10,0),"")</f>
        <v/>
      </c>
      <c r="AA48" s="810"/>
      <c r="AB48" s="54" t="str">
        <f>$P$8</f>
        <v>kg</v>
      </c>
      <c r="AC48" s="809" t="str">
        <f>IFERROR(ROUNDDOWN(AC46*AC47/10,0),"")</f>
        <v/>
      </c>
      <c r="AD48" s="810"/>
      <c r="AE48" s="54" t="str">
        <f>$P$8</f>
        <v>kg</v>
      </c>
      <c r="AG48" s="106">
        <v>3</v>
      </c>
      <c r="AH48" s="879" t="s">
        <v>107</v>
      </c>
      <c r="AI48" s="880"/>
      <c r="AJ48" s="881"/>
      <c r="AK48" s="926"/>
      <c r="AL48" s="927"/>
      <c r="AM48" s="54" t="s">
        <v>101</v>
      </c>
      <c r="AN48" s="862"/>
      <c r="AO48" s="863"/>
      <c r="AP48" s="54" t="s">
        <v>101</v>
      </c>
      <c r="AQ48" s="862"/>
      <c r="AR48" s="863"/>
      <c r="AS48" s="67" t="s">
        <v>101</v>
      </c>
      <c r="AT48" s="862"/>
      <c r="AU48" s="863"/>
      <c r="AV48" s="54" t="s">
        <v>101</v>
      </c>
      <c r="AW48" s="862"/>
      <c r="AX48" s="863"/>
      <c r="AY48" s="67" t="s">
        <v>101</v>
      </c>
      <c r="AZ48" s="862"/>
      <c r="BA48" s="863"/>
      <c r="BB48" s="75" t="s">
        <v>101</v>
      </c>
    </row>
    <row r="49" spans="1:54" ht="15" customHeight="1">
      <c r="A49" s="99">
        <v>4</v>
      </c>
      <c r="B49" s="923" t="str">
        <f>W44</f>
        <v/>
      </c>
      <c r="C49" s="924"/>
      <c r="D49" s="925"/>
      <c r="E49" s="809" t="str">
        <f>W51</f>
        <v/>
      </c>
      <c r="F49" s="810"/>
      <c r="G49" s="810"/>
      <c r="H49" s="63" t="s">
        <v>101</v>
      </c>
      <c r="J49" s="114">
        <v>4</v>
      </c>
      <c r="K49" s="885" t="s">
        <v>107</v>
      </c>
      <c r="L49" s="886"/>
      <c r="M49" s="887"/>
      <c r="N49" s="859" t="str">
        <f>IF(AK48=0,"",AK48)</f>
        <v/>
      </c>
      <c r="O49" s="860"/>
      <c r="P49" s="54" t="s">
        <v>149</v>
      </c>
      <c r="Q49" s="859" t="str">
        <f>IF(AN48=0,"",AN48)</f>
        <v/>
      </c>
      <c r="R49" s="860"/>
      <c r="S49" s="54" t="s">
        <v>149</v>
      </c>
      <c r="T49" s="859" t="str">
        <f>IF(AQ48=0,"",AQ48)</f>
        <v/>
      </c>
      <c r="U49" s="860"/>
      <c r="V49" s="54" t="s">
        <v>149</v>
      </c>
      <c r="W49" s="859" t="str">
        <f>IF(AT48=0,"",AT48)</f>
        <v/>
      </c>
      <c r="X49" s="860"/>
      <c r="Y49" s="54" t="s">
        <v>149</v>
      </c>
      <c r="Z49" s="859" t="str">
        <f>IF(AW48=0,"",AW48)</f>
        <v/>
      </c>
      <c r="AA49" s="860"/>
      <c r="AB49" s="54" t="s">
        <v>149</v>
      </c>
      <c r="AC49" s="859" t="str">
        <f>IF(AZ48=0,"",AZ48)</f>
        <v/>
      </c>
      <c r="AD49" s="860"/>
      <c r="AE49" s="75" t="s">
        <v>101</v>
      </c>
      <c r="AG49" s="106">
        <v>4</v>
      </c>
      <c r="AH49" s="879" t="s">
        <v>108</v>
      </c>
      <c r="AI49" s="880"/>
      <c r="AJ49" s="881"/>
      <c r="AK49" s="905" t="str">
        <f>IFERROR(AK47*AK48,"")</f>
        <v/>
      </c>
      <c r="AL49" s="906"/>
      <c r="AM49" s="53" t="s">
        <v>149</v>
      </c>
      <c r="AN49" s="905" t="str">
        <f>IFERROR(AN47*AN48,"")</f>
        <v/>
      </c>
      <c r="AO49" s="906"/>
      <c r="AP49" s="53" t="s">
        <v>149</v>
      </c>
      <c r="AQ49" s="905" t="str">
        <f>IFERROR(AQ47*AQ48,"")</f>
        <v/>
      </c>
      <c r="AR49" s="906"/>
      <c r="AS49" s="68" t="s">
        <v>149</v>
      </c>
      <c r="AT49" s="905" t="str">
        <f>IFERROR(AT47*AT48,"")</f>
        <v/>
      </c>
      <c r="AU49" s="906"/>
      <c r="AV49" s="53" t="s">
        <v>149</v>
      </c>
      <c r="AW49" s="905" t="str">
        <f>IFERROR(AW47*AW48,"")</f>
        <v/>
      </c>
      <c r="AX49" s="906"/>
      <c r="AY49" s="68" t="s">
        <v>149</v>
      </c>
      <c r="AZ49" s="905" t="str">
        <f>IFERROR(AZ47*AZ48,"")</f>
        <v/>
      </c>
      <c r="BA49" s="906"/>
      <c r="BB49" s="76" t="s">
        <v>149</v>
      </c>
    </row>
    <row r="50" spans="1:54" ht="15" customHeight="1" thickBot="1">
      <c r="A50" s="99">
        <v>5</v>
      </c>
      <c r="B50" s="923" t="str">
        <f>Z44</f>
        <v/>
      </c>
      <c r="C50" s="924"/>
      <c r="D50" s="925"/>
      <c r="E50" s="809" t="str">
        <f>Z51</f>
        <v/>
      </c>
      <c r="F50" s="810"/>
      <c r="G50" s="810"/>
      <c r="H50" s="63" t="s">
        <v>101</v>
      </c>
      <c r="J50" s="114">
        <v>5</v>
      </c>
      <c r="K50" s="885" t="s">
        <v>108</v>
      </c>
      <c r="L50" s="886"/>
      <c r="M50" s="887"/>
      <c r="N50" s="809" t="str">
        <f>IFERROR(ROUNDDOWN(N48*N49,0),"")</f>
        <v/>
      </c>
      <c r="O50" s="810"/>
      <c r="P50" s="54" t="s">
        <v>149</v>
      </c>
      <c r="Q50" s="809" t="str">
        <f>IFERROR(ROUNDDOWN(Q48*Q49,0),"")</f>
        <v/>
      </c>
      <c r="R50" s="810"/>
      <c r="S50" s="54" t="s">
        <v>149</v>
      </c>
      <c r="T50" s="809" t="str">
        <f>IFERROR(ROUNDDOWN(T48*T49,0),"")</f>
        <v/>
      </c>
      <c r="U50" s="810"/>
      <c r="V50" s="54" t="s">
        <v>149</v>
      </c>
      <c r="W50" s="809" t="str">
        <f>IFERROR(ROUNDDOWN(W48*W49,0),"")</f>
        <v/>
      </c>
      <c r="X50" s="810"/>
      <c r="Y50" s="54" t="s">
        <v>149</v>
      </c>
      <c r="Z50" s="809" t="str">
        <f>IFERROR(ROUNDDOWN(Z48*Z49,0),"")</f>
        <v/>
      </c>
      <c r="AA50" s="810"/>
      <c r="AB50" s="54" t="s">
        <v>149</v>
      </c>
      <c r="AC50" s="809" t="str">
        <f>IFERROR(ROUNDDOWN(AC48*AC49,0),"")</f>
        <v/>
      </c>
      <c r="AD50" s="810"/>
      <c r="AE50" s="75" t="s">
        <v>101</v>
      </c>
      <c r="AG50" s="920" t="s">
        <v>110</v>
      </c>
      <c r="AH50" s="921"/>
      <c r="AI50" s="921"/>
      <c r="AJ50" s="922"/>
      <c r="AK50" s="846" t="str">
        <f>IF(AK49=0,"",AK49)</f>
        <v/>
      </c>
      <c r="AL50" s="847"/>
      <c r="AM50" s="55" t="s">
        <v>149</v>
      </c>
      <c r="AN50" s="846" t="str">
        <f>IF(AN49=0,"",AN49)</f>
        <v/>
      </c>
      <c r="AO50" s="847"/>
      <c r="AP50" s="55" t="s">
        <v>149</v>
      </c>
      <c r="AQ50" s="846" t="str">
        <f>IF(AQ49=0,"",AQ49)</f>
        <v/>
      </c>
      <c r="AR50" s="847"/>
      <c r="AS50" s="77" t="s">
        <v>149</v>
      </c>
      <c r="AT50" s="846" t="str">
        <f>IF(AT49=0,"",AT49)</f>
        <v/>
      </c>
      <c r="AU50" s="847"/>
      <c r="AV50" s="55" t="s">
        <v>149</v>
      </c>
      <c r="AW50" s="846" t="str">
        <f>IF(AW49=0,"",AW49)</f>
        <v/>
      </c>
      <c r="AX50" s="847"/>
      <c r="AY50" s="77" t="s">
        <v>149</v>
      </c>
      <c r="AZ50" s="846" t="str">
        <f>IF(AZ49=0,"",AZ49)</f>
        <v/>
      </c>
      <c r="BA50" s="847"/>
      <c r="BB50" s="87" t="s">
        <v>149</v>
      </c>
    </row>
    <row r="51" spans="1:54" ht="15" customHeight="1" thickTop="1" thickBot="1">
      <c r="A51" s="103">
        <v>6</v>
      </c>
      <c r="B51" s="917" t="str">
        <f>AC44</f>
        <v/>
      </c>
      <c r="C51" s="918"/>
      <c r="D51" s="919"/>
      <c r="E51" s="868" t="str">
        <f>AC51</f>
        <v/>
      </c>
      <c r="F51" s="869"/>
      <c r="G51" s="869"/>
      <c r="H51" s="52" t="s">
        <v>101</v>
      </c>
      <c r="J51" s="902" t="s">
        <v>110</v>
      </c>
      <c r="K51" s="903"/>
      <c r="L51" s="903"/>
      <c r="M51" s="904"/>
      <c r="N51" s="846" t="str">
        <f>IF(N50="","",N50)</f>
        <v/>
      </c>
      <c r="O51" s="847"/>
      <c r="P51" s="55" t="s">
        <v>149</v>
      </c>
      <c r="Q51" s="846" t="str">
        <f>IF(Q50="","",Q50)</f>
        <v/>
      </c>
      <c r="R51" s="847"/>
      <c r="S51" s="55" t="s">
        <v>149</v>
      </c>
      <c r="T51" s="846" t="str">
        <f>IF(T50="","",T50)</f>
        <v/>
      </c>
      <c r="U51" s="847"/>
      <c r="V51" s="55" t="s">
        <v>149</v>
      </c>
      <c r="W51" s="846" t="str">
        <f>IF(W50="","",W50)</f>
        <v/>
      </c>
      <c r="X51" s="847"/>
      <c r="Y51" s="55" t="s">
        <v>149</v>
      </c>
      <c r="Z51" s="846" t="str">
        <f>IF(Z50="","",Z50)</f>
        <v/>
      </c>
      <c r="AA51" s="847"/>
      <c r="AB51" s="55" t="s">
        <v>149</v>
      </c>
      <c r="AC51" s="846" t="str">
        <f>IF(AC50="","",AC50)</f>
        <v/>
      </c>
      <c r="AD51" s="847"/>
      <c r="AE51" s="87" t="s">
        <v>101</v>
      </c>
      <c r="AG51" s="35"/>
      <c r="AH51" s="156"/>
      <c r="AI51" s="156"/>
      <c r="AJ51" s="156"/>
      <c r="AK51" s="37"/>
      <c r="AL51" s="37"/>
      <c r="AM51" s="38"/>
      <c r="AN51" s="37"/>
      <c r="AO51" s="37"/>
      <c r="AP51" s="38"/>
      <c r="AQ51" s="37"/>
      <c r="AR51" s="37"/>
      <c r="AS51" s="38"/>
      <c r="AT51" s="37"/>
      <c r="AU51" s="37"/>
      <c r="AV51" s="38"/>
      <c r="AW51" s="37"/>
      <c r="AX51" s="37"/>
      <c r="AY51" s="38"/>
      <c r="AZ51" s="37"/>
      <c r="BA51" s="37"/>
      <c r="BB51" s="38"/>
    </row>
    <row r="52" spans="1:54" ht="15" customHeight="1" thickTop="1" thickBot="1">
      <c r="A52" s="899" t="s">
        <v>109</v>
      </c>
      <c r="B52" s="900"/>
      <c r="C52" s="900"/>
      <c r="D52" s="901"/>
      <c r="E52" s="805" t="str">
        <f>IF(SUM(E46:G51)=0,"",SUM(E46:G51))</f>
        <v/>
      </c>
      <c r="F52" s="806"/>
      <c r="G52" s="806"/>
      <c r="H52" s="81" t="s">
        <v>101</v>
      </c>
      <c r="J52" s="35"/>
      <c r="K52" s="156"/>
      <c r="L52" s="156"/>
      <c r="M52" s="156"/>
      <c r="N52" s="37"/>
      <c r="O52" s="37"/>
      <c r="P52" s="38"/>
      <c r="Q52" s="37"/>
      <c r="R52" s="37"/>
      <c r="S52" s="38"/>
      <c r="T52" s="37"/>
      <c r="U52" s="37"/>
      <c r="V52" s="38"/>
      <c r="W52" s="37"/>
      <c r="X52" s="37"/>
      <c r="Y52" s="38"/>
      <c r="Z52" s="37"/>
      <c r="AA52" s="37"/>
      <c r="AB52" s="38"/>
      <c r="AC52" s="37"/>
      <c r="AD52" s="37"/>
      <c r="AE52" s="38"/>
      <c r="AG52" s="35"/>
      <c r="AH52" s="156"/>
      <c r="AI52" s="156"/>
      <c r="AJ52" s="156"/>
      <c r="AK52" s="37"/>
      <c r="AL52" s="37"/>
      <c r="AM52" s="38"/>
      <c r="AN52" s="37"/>
      <c r="AO52" s="37"/>
      <c r="AP52" s="38"/>
      <c r="AQ52" s="37"/>
      <c r="AR52" s="37"/>
      <c r="AS52" s="38"/>
      <c r="AT52" s="37"/>
      <c r="AU52" s="37"/>
      <c r="AV52" s="38"/>
      <c r="AW52" s="37"/>
      <c r="AX52" s="37"/>
      <c r="AY52" s="38"/>
      <c r="AZ52" s="37"/>
      <c r="BA52" s="37"/>
      <c r="BB52" s="38"/>
    </row>
    <row r="53" spans="1:54" ht="15" customHeight="1" thickTop="1" thickBot="1">
      <c r="AG53" s="35"/>
      <c r="AH53" s="156"/>
      <c r="AI53" s="156"/>
      <c r="AJ53" s="156"/>
      <c r="AK53" s="37"/>
      <c r="AL53" s="37"/>
      <c r="AM53" s="38"/>
      <c r="AN53" s="37"/>
      <c r="AO53" s="37"/>
      <c r="AP53" s="38"/>
      <c r="AQ53" s="37"/>
      <c r="AR53" s="37"/>
      <c r="AS53" s="38"/>
      <c r="AT53" s="37"/>
      <c r="AU53" s="37"/>
      <c r="AV53" s="38"/>
      <c r="AW53" s="37"/>
      <c r="AX53" s="37"/>
      <c r="AY53" s="38"/>
      <c r="AZ53" s="37"/>
      <c r="BA53" s="37"/>
      <c r="BB53" s="38"/>
    </row>
    <row r="54" spans="1:54" ht="15" customHeight="1" thickTop="1" thickBot="1">
      <c r="A54" s="914" t="s">
        <v>111</v>
      </c>
      <c r="B54" s="915"/>
      <c r="C54" s="915"/>
      <c r="D54" s="915"/>
      <c r="E54" s="915"/>
      <c r="F54" s="915"/>
      <c r="G54" s="915"/>
      <c r="H54" s="916"/>
      <c r="J54" s="1137" t="s">
        <v>97</v>
      </c>
      <c r="K54" s="1138"/>
      <c r="L54" s="1138"/>
      <c r="M54" s="1139"/>
      <c r="N54" s="907" t="str">
        <f>N44</f>
        <v/>
      </c>
      <c r="O54" s="907"/>
      <c r="P54" s="907"/>
      <c r="Q54" s="907" t="str">
        <f t="shared" ref="Q54" si="17">Q44</f>
        <v/>
      </c>
      <c r="R54" s="907"/>
      <c r="S54" s="907"/>
      <c r="T54" s="907" t="str">
        <f t="shared" ref="T54" si="18">T44</f>
        <v/>
      </c>
      <c r="U54" s="907"/>
      <c r="V54" s="907"/>
      <c r="W54" s="907" t="str">
        <f t="shared" ref="W54" si="19">W44</f>
        <v/>
      </c>
      <c r="X54" s="907"/>
      <c r="Y54" s="907"/>
      <c r="Z54" s="907" t="str">
        <f t="shared" ref="Z54" si="20">Z44</f>
        <v/>
      </c>
      <c r="AA54" s="907"/>
      <c r="AB54" s="907"/>
      <c r="AC54" s="907" t="str">
        <f>AC44</f>
        <v/>
      </c>
      <c r="AD54" s="907"/>
      <c r="AE54" s="908"/>
      <c r="AG54" s="35"/>
      <c r="AH54" s="156"/>
      <c r="AI54" s="156"/>
      <c r="AJ54" s="156"/>
      <c r="AK54" s="37"/>
      <c r="AL54" s="37"/>
      <c r="AM54" s="38"/>
      <c r="AN54" s="37"/>
      <c r="AO54" s="37"/>
      <c r="AP54" s="38"/>
      <c r="AQ54" s="37"/>
      <c r="AR54" s="37"/>
      <c r="AS54" s="38"/>
      <c r="AT54" s="37"/>
      <c r="AU54" s="37"/>
      <c r="AV54" s="38"/>
      <c r="AW54" s="37"/>
      <c r="AX54" s="37"/>
      <c r="AY54" s="38"/>
      <c r="AZ54" s="37"/>
      <c r="BA54" s="37"/>
      <c r="BB54" s="38"/>
    </row>
    <row r="55" spans="1:54" ht="15" customHeight="1" thickTop="1" thickBot="1">
      <c r="A55" s="1133" t="s">
        <v>112</v>
      </c>
      <c r="B55" s="1134"/>
      <c r="C55" s="1134"/>
      <c r="D55" s="1135"/>
      <c r="E55" s="909" t="s">
        <v>99</v>
      </c>
      <c r="F55" s="910"/>
      <c r="G55" s="910"/>
      <c r="H55" s="911"/>
      <c r="J55" s="1136" t="s">
        <v>112</v>
      </c>
      <c r="K55" s="1134"/>
      <c r="L55" s="1134"/>
      <c r="M55" s="1135"/>
      <c r="N55" s="912" t="s">
        <v>99</v>
      </c>
      <c r="O55" s="912"/>
      <c r="P55" s="912"/>
      <c r="Q55" s="912" t="s">
        <v>99</v>
      </c>
      <c r="R55" s="912"/>
      <c r="S55" s="912"/>
      <c r="T55" s="912" t="s">
        <v>99</v>
      </c>
      <c r="U55" s="912"/>
      <c r="V55" s="912"/>
      <c r="W55" s="912" t="s">
        <v>99</v>
      </c>
      <c r="X55" s="912"/>
      <c r="Y55" s="912"/>
      <c r="Z55" s="912" t="s">
        <v>99</v>
      </c>
      <c r="AA55" s="912"/>
      <c r="AB55" s="912"/>
      <c r="AC55" s="912" t="s">
        <v>99</v>
      </c>
      <c r="AD55" s="912"/>
      <c r="AE55" s="913"/>
      <c r="AG55" s="1152" t="s">
        <v>112</v>
      </c>
      <c r="AH55" s="1153"/>
      <c r="AI55" s="1153"/>
      <c r="AJ55" s="1154"/>
      <c r="AK55" s="890" t="s">
        <v>99</v>
      </c>
      <c r="AL55" s="891"/>
      <c r="AM55" s="893"/>
      <c r="AN55" s="890" t="s">
        <v>99</v>
      </c>
      <c r="AO55" s="891"/>
      <c r="AP55" s="893"/>
      <c r="AQ55" s="890" t="s">
        <v>99</v>
      </c>
      <c r="AR55" s="891"/>
      <c r="AS55" s="893"/>
      <c r="AT55" s="890" t="s">
        <v>99</v>
      </c>
      <c r="AU55" s="891"/>
      <c r="AV55" s="893"/>
      <c r="AW55" s="890" t="s">
        <v>99</v>
      </c>
      <c r="AX55" s="891"/>
      <c r="AY55" s="893"/>
      <c r="AZ55" s="890" t="s">
        <v>99</v>
      </c>
      <c r="BA55" s="891"/>
      <c r="BB55" s="892"/>
    </row>
    <row r="56" spans="1:54" ht="15" customHeight="1" thickTop="1">
      <c r="A56" s="98">
        <v>1</v>
      </c>
      <c r="B56" s="882" t="s">
        <v>113</v>
      </c>
      <c r="C56" s="883"/>
      <c r="D56" s="884"/>
      <c r="E56" s="888" t="str">
        <f t="shared" ref="E56:E63" si="21">IF(SUM(N56:AD56)=0,"",SUM(N56:AD56))</f>
        <v/>
      </c>
      <c r="F56" s="889"/>
      <c r="G56" s="889"/>
      <c r="H56" s="62" t="s">
        <v>101</v>
      </c>
      <c r="J56" s="151">
        <v>1</v>
      </c>
      <c r="K56" s="882" t="s">
        <v>113</v>
      </c>
      <c r="L56" s="883"/>
      <c r="M56" s="884"/>
      <c r="N56" s="888" t="str">
        <f>IF(AK56="","",ROUNDDOWN($N$46*0.1*AK56,0))</f>
        <v/>
      </c>
      <c r="O56" s="889"/>
      <c r="P56" s="82" t="s">
        <v>149</v>
      </c>
      <c r="Q56" s="888" t="str">
        <f>IF(AN56="","",ROUNDDOWN($Q$46*0.1*AN56,0))</f>
        <v/>
      </c>
      <c r="R56" s="889"/>
      <c r="S56" s="82" t="s">
        <v>149</v>
      </c>
      <c r="T56" s="888" t="str">
        <f>IF(AQ56="","",ROUNDDOWN($T$46*0.1*AQ56,0))</f>
        <v/>
      </c>
      <c r="U56" s="889"/>
      <c r="V56" s="82" t="s">
        <v>149</v>
      </c>
      <c r="W56" s="888" t="str">
        <f>IF(AT56="","",ROUNDDOWN($W$46*0.1*AT56,0))</f>
        <v/>
      </c>
      <c r="X56" s="889"/>
      <c r="Y56" s="82" t="s">
        <v>149</v>
      </c>
      <c r="Z56" s="888" t="str">
        <f>IF(AW56="","",ROUNDDOWN($Z$46*0.1*AW56,0))</f>
        <v/>
      </c>
      <c r="AA56" s="889"/>
      <c r="AB56" s="82" t="s">
        <v>149</v>
      </c>
      <c r="AC56" s="888" t="str">
        <f>IF(AZ56="","",ROUNDDOWN($AC$46*0.1*AZ56,0))</f>
        <v/>
      </c>
      <c r="AD56" s="889"/>
      <c r="AE56" s="82" t="s">
        <v>149</v>
      </c>
      <c r="AG56" s="105">
        <v>1</v>
      </c>
      <c r="AH56" s="896" t="s">
        <v>113</v>
      </c>
      <c r="AI56" s="897"/>
      <c r="AJ56" s="898"/>
      <c r="AK56" s="894"/>
      <c r="AL56" s="895"/>
      <c r="AM56" s="82" t="s">
        <v>101</v>
      </c>
      <c r="AN56" s="894"/>
      <c r="AO56" s="895"/>
      <c r="AP56" s="82" t="s">
        <v>101</v>
      </c>
      <c r="AQ56" s="894"/>
      <c r="AR56" s="895"/>
      <c r="AS56" s="82" t="s">
        <v>101</v>
      </c>
      <c r="AT56" s="894"/>
      <c r="AU56" s="895"/>
      <c r="AV56" s="82" t="s">
        <v>101</v>
      </c>
      <c r="AW56" s="894"/>
      <c r="AX56" s="895"/>
      <c r="AY56" s="82" t="s">
        <v>101</v>
      </c>
      <c r="AZ56" s="894"/>
      <c r="BA56" s="895"/>
      <c r="BB56" s="88" t="s">
        <v>101</v>
      </c>
    </row>
    <row r="57" spans="1:54" ht="15" customHeight="1">
      <c r="A57" s="99">
        <v>2</v>
      </c>
      <c r="B57" s="885" t="s">
        <v>114</v>
      </c>
      <c r="C57" s="886"/>
      <c r="D57" s="887"/>
      <c r="E57" s="868" t="str">
        <f t="shared" si="21"/>
        <v/>
      </c>
      <c r="F57" s="869"/>
      <c r="G57" s="869"/>
      <c r="H57" s="54" t="s">
        <v>101</v>
      </c>
      <c r="J57" s="104">
        <v>2</v>
      </c>
      <c r="K57" s="885" t="s">
        <v>114</v>
      </c>
      <c r="L57" s="886"/>
      <c r="M57" s="887"/>
      <c r="N57" s="868" t="str">
        <f t="shared" ref="N57:N63" si="22">IF(AK57="","",ROUNDDOWN($N$46*0.1*AK57,0))</f>
        <v/>
      </c>
      <c r="O57" s="869"/>
      <c r="P57" s="54" t="s">
        <v>149</v>
      </c>
      <c r="Q57" s="868" t="str">
        <f t="shared" ref="Q57:Q63" si="23">IF(AN57="","",ROUNDDOWN($Q$46*0.1*AN57,0))</f>
        <v/>
      </c>
      <c r="R57" s="869"/>
      <c r="S57" s="54" t="s">
        <v>149</v>
      </c>
      <c r="T57" s="868" t="str">
        <f t="shared" ref="T57:T63" si="24">IF(AQ57="","",ROUNDDOWN($T$46*0.1*AQ57,0))</f>
        <v/>
      </c>
      <c r="U57" s="869"/>
      <c r="V57" s="54" t="s">
        <v>149</v>
      </c>
      <c r="W57" s="868" t="str">
        <f t="shared" ref="W57:W63" si="25">IF(AT57="","",ROUNDDOWN($W$46*0.1*AT57,0))</f>
        <v/>
      </c>
      <c r="X57" s="869"/>
      <c r="Y57" s="54" t="s">
        <v>149</v>
      </c>
      <c r="Z57" s="868" t="str">
        <f t="shared" ref="Z57:Z63" si="26">IF(AW57="","",ROUNDDOWN($Z$46*0.1*AW57,0))</f>
        <v/>
      </c>
      <c r="AA57" s="869"/>
      <c r="AB57" s="54" t="s">
        <v>149</v>
      </c>
      <c r="AC57" s="809" t="str">
        <f t="shared" ref="AC57:AC63" si="27">IF(AZ57="","",ROUNDDOWN($AC$46*0.1*AZ57,0))</f>
        <v/>
      </c>
      <c r="AD57" s="810"/>
      <c r="AE57" s="54" t="s">
        <v>149</v>
      </c>
      <c r="AG57" s="106">
        <v>2</v>
      </c>
      <c r="AH57" s="879" t="s">
        <v>114</v>
      </c>
      <c r="AI57" s="880"/>
      <c r="AJ57" s="881"/>
      <c r="AK57" s="850"/>
      <c r="AL57" s="851"/>
      <c r="AM57" s="53" t="s">
        <v>101</v>
      </c>
      <c r="AN57" s="850"/>
      <c r="AO57" s="851"/>
      <c r="AP57" s="53" t="s">
        <v>101</v>
      </c>
      <c r="AQ57" s="850"/>
      <c r="AR57" s="851"/>
      <c r="AS57" s="53" t="s">
        <v>101</v>
      </c>
      <c r="AT57" s="850"/>
      <c r="AU57" s="851"/>
      <c r="AV57" s="53" t="s">
        <v>101</v>
      </c>
      <c r="AW57" s="850"/>
      <c r="AX57" s="851"/>
      <c r="AY57" s="53" t="s">
        <v>101</v>
      </c>
      <c r="AZ57" s="850"/>
      <c r="BA57" s="851"/>
      <c r="BB57" s="76" t="s">
        <v>101</v>
      </c>
    </row>
    <row r="58" spans="1:54" ht="15" customHeight="1">
      <c r="A58" s="99">
        <v>3</v>
      </c>
      <c r="B58" s="885" t="s">
        <v>115</v>
      </c>
      <c r="C58" s="886"/>
      <c r="D58" s="887"/>
      <c r="E58" s="868" t="str">
        <f t="shared" si="21"/>
        <v/>
      </c>
      <c r="F58" s="869"/>
      <c r="G58" s="869"/>
      <c r="H58" s="54" t="s">
        <v>101</v>
      </c>
      <c r="J58" s="104">
        <v>3</v>
      </c>
      <c r="K58" s="885" t="s">
        <v>115</v>
      </c>
      <c r="L58" s="886"/>
      <c r="M58" s="887"/>
      <c r="N58" s="868" t="str">
        <f t="shared" si="22"/>
        <v/>
      </c>
      <c r="O58" s="869"/>
      <c r="P58" s="54" t="s">
        <v>149</v>
      </c>
      <c r="Q58" s="868" t="str">
        <f t="shared" si="23"/>
        <v/>
      </c>
      <c r="R58" s="869"/>
      <c r="S58" s="54" t="s">
        <v>149</v>
      </c>
      <c r="T58" s="868" t="str">
        <f t="shared" si="24"/>
        <v/>
      </c>
      <c r="U58" s="869"/>
      <c r="V58" s="54" t="s">
        <v>149</v>
      </c>
      <c r="W58" s="868" t="str">
        <f t="shared" si="25"/>
        <v/>
      </c>
      <c r="X58" s="869"/>
      <c r="Y58" s="54" t="s">
        <v>149</v>
      </c>
      <c r="Z58" s="868" t="str">
        <f t="shared" si="26"/>
        <v/>
      </c>
      <c r="AA58" s="869"/>
      <c r="AB58" s="54" t="s">
        <v>149</v>
      </c>
      <c r="AC58" s="809" t="str">
        <f t="shared" si="27"/>
        <v/>
      </c>
      <c r="AD58" s="810"/>
      <c r="AE58" s="54" t="s">
        <v>149</v>
      </c>
      <c r="AG58" s="106">
        <v>3</v>
      </c>
      <c r="AH58" s="879" t="s">
        <v>115</v>
      </c>
      <c r="AI58" s="880"/>
      <c r="AJ58" s="881"/>
      <c r="AK58" s="862"/>
      <c r="AL58" s="863"/>
      <c r="AM58" s="54" t="s">
        <v>101</v>
      </c>
      <c r="AN58" s="862"/>
      <c r="AO58" s="863"/>
      <c r="AP58" s="54" t="s">
        <v>101</v>
      </c>
      <c r="AQ58" s="862"/>
      <c r="AR58" s="863"/>
      <c r="AS58" s="54" t="s">
        <v>101</v>
      </c>
      <c r="AT58" s="862"/>
      <c r="AU58" s="863"/>
      <c r="AV58" s="54" t="s">
        <v>101</v>
      </c>
      <c r="AW58" s="862"/>
      <c r="AX58" s="863"/>
      <c r="AY58" s="54" t="s">
        <v>101</v>
      </c>
      <c r="AZ58" s="862"/>
      <c r="BA58" s="863"/>
      <c r="BB58" s="75" t="s">
        <v>101</v>
      </c>
    </row>
    <row r="59" spans="1:54" ht="15" customHeight="1">
      <c r="A59" s="99">
        <v>4</v>
      </c>
      <c r="B59" s="807" t="s">
        <v>116</v>
      </c>
      <c r="C59" s="877"/>
      <c r="D59" s="878"/>
      <c r="E59" s="868" t="str">
        <f t="shared" si="21"/>
        <v/>
      </c>
      <c r="F59" s="869"/>
      <c r="G59" s="869"/>
      <c r="H59" s="54" t="s">
        <v>101</v>
      </c>
      <c r="J59" s="104">
        <v>4</v>
      </c>
      <c r="K59" s="807" t="s">
        <v>116</v>
      </c>
      <c r="L59" s="877"/>
      <c r="M59" s="878"/>
      <c r="N59" s="868" t="str">
        <f t="shared" si="22"/>
        <v/>
      </c>
      <c r="O59" s="869"/>
      <c r="P59" s="54" t="s">
        <v>149</v>
      </c>
      <c r="Q59" s="868" t="str">
        <f t="shared" si="23"/>
        <v/>
      </c>
      <c r="R59" s="869"/>
      <c r="S59" s="54" t="s">
        <v>149</v>
      </c>
      <c r="T59" s="868" t="str">
        <f t="shared" si="24"/>
        <v/>
      </c>
      <c r="U59" s="869"/>
      <c r="V59" s="54" t="s">
        <v>149</v>
      </c>
      <c r="W59" s="868" t="str">
        <f t="shared" si="25"/>
        <v/>
      </c>
      <c r="X59" s="869"/>
      <c r="Y59" s="54" t="s">
        <v>149</v>
      </c>
      <c r="Z59" s="868" t="str">
        <f t="shared" si="26"/>
        <v/>
      </c>
      <c r="AA59" s="869"/>
      <c r="AB59" s="54" t="s">
        <v>149</v>
      </c>
      <c r="AC59" s="809" t="str">
        <f t="shared" si="27"/>
        <v/>
      </c>
      <c r="AD59" s="810"/>
      <c r="AE59" s="54" t="s">
        <v>149</v>
      </c>
      <c r="AG59" s="106">
        <v>4</v>
      </c>
      <c r="AH59" s="861" t="s">
        <v>116</v>
      </c>
      <c r="AI59" s="875"/>
      <c r="AJ59" s="876"/>
      <c r="AK59" s="850"/>
      <c r="AL59" s="851"/>
      <c r="AM59" s="53" t="s">
        <v>101</v>
      </c>
      <c r="AN59" s="850"/>
      <c r="AO59" s="851"/>
      <c r="AP59" s="53" t="s">
        <v>101</v>
      </c>
      <c r="AQ59" s="850"/>
      <c r="AR59" s="851"/>
      <c r="AS59" s="53" t="s">
        <v>101</v>
      </c>
      <c r="AT59" s="850"/>
      <c r="AU59" s="851"/>
      <c r="AV59" s="53" t="s">
        <v>101</v>
      </c>
      <c r="AW59" s="850"/>
      <c r="AX59" s="851"/>
      <c r="AY59" s="53" t="s">
        <v>101</v>
      </c>
      <c r="AZ59" s="850"/>
      <c r="BA59" s="851"/>
      <c r="BB59" s="76" t="s">
        <v>101</v>
      </c>
    </row>
    <row r="60" spans="1:54" ht="15" customHeight="1">
      <c r="A60" s="99">
        <v>5</v>
      </c>
      <c r="B60" s="807" t="s">
        <v>117</v>
      </c>
      <c r="C60" s="808"/>
      <c r="D60" s="864"/>
      <c r="E60" s="868" t="str">
        <f t="shared" si="21"/>
        <v/>
      </c>
      <c r="F60" s="869"/>
      <c r="G60" s="869"/>
      <c r="H60" s="54" t="s">
        <v>101</v>
      </c>
      <c r="J60" s="104">
        <v>5</v>
      </c>
      <c r="K60" s="807" t="s">
        <v>117</v>
      </c>
      <c r="L60" s="808"/>
      <c r="M60" s="864"/>
      <c r="N60" s="868" t="str">
        <f t="shared" si="22"/>
        <v/>
      </c>
      <c r="O60" s="869"/>
      <c r="P60" s="54" t="s">
        <v>149</v>
      </c>
      <c r="Q60" s="868" t="str">
        <f t="shared" si="23"/>
        <v/>
      </c>
      <c r="R60" s="869"/>
      <c r="S60" s="54" t="s">
        <v>149</v>
      </c>
      <c r="T60" s="868" t="str">
        <f t="shared" si="24"/>
        <v/>
      </c>
      <c r="U60" s="869"/>
      <c r="V60" s="54" t="s">
        <v>149</v>
      </c>
      <c r="W60" s="868" t="str">
        <f t="shared" si="25"/>
        <v/>
      </c>
      <c r="X60" s="869"/>
      <c r="Y60" s="54" t="s">
        <v>149</v>
      </c>
      <c r="Z60" s="868" t="str">
        <f t="shared" si="26"/>
        <v/>
      </c>
      <c r="AA60" s="869"/>
      <c r="AB60" s="54" t="s">
        <v>149</v>
      </c>
      <c r="AC60" s="809" t="str">
        <f t="shared" si="27"/>
        <v/>
      </c>
      <c r="AD60" s="810"/>
      <c r="AE60" s="54" t="s">
        <v>149</v>
      </c>
      <c r="AG60" s="106">
        <v>5</v>
      </c>
      <c r="AH60" s="861" t="s">
        <v>117</v>
      </c>
      <c r="AI60" s="861"/>
      <c r="AJ60" s="807"/>
      <c r="AK60" s="862"/>
      <c r="AL60" s="863"/>
      <c r="AM60" s="54" t="s">
        <v>101</v>
      </c>
      <c r="AN60" s="862"/>
      <c r="AO60" s="863"/>
      <c r="AP60" s="54" t="s">
        <v>101</v>
      </c>
      <c r="AQ60" s="862"/>
      <c r="AR60" s="863"/>
      <c r="AS60" s="54" t="s">
        <v>101</v>
      </c>
      <c r="AT60" s="862"/>
      <c r="AU60" s="863"/>
      <c r="AV60" s="54" t="s">
        <v>101</v>
      </c>
      <c r="AW60" s="862"/>
      <c r="AX60" s="863"/>
      <c r="AY60" s="54" t="s">
        <v>101</v>
      </c>
      <c r="AZ60" s="862"/>
      <c r="BA60" s="863"/>
      <c r="BB60" s="75" t="s">
        <v>101</v>
      </c>
    </row>
    <row r="61" spans="1:54" ht="15" customHeight="1">
      <c r="A61" s="865" t="s">
        <v>197</v>
      </c>
      <c r="B61" s="807" t="s">
        <v>119</v>
      </c>
      <c r="C61" s="808"/>
      <c r="D61" s="864"/>
      <c r="E61" s="868" t="str">
        <f t="shared" si="21"/>
        <v/>
      </c>
      <c r="F61" s="869"/>
      <c r="G61" s="869"/>
      <c r="H61" s="54" t="s">
        <v>101</v>
      </c>
      <c r="J61" s="870" t="s">
        <v>118</v>
      </c>
      <c r="K61" s="807" t="s">
        <v>119</v>
      </c>
      <c r="L61" s="808"/>
      <c r="M61" s="864"/>
      <c r="N61" s="868" t="str">
        <f t="shared" si="22"/>
        <v/>
      </c>
      <c r="O61" s="869"/>
      <c r="P61" s="54" t="s">
        <v>149</v>
      </c>
      <c r="Q61" s="868" t="str">
        <f t="shared" si="23"/>
        <v/>
      </c>
      <c r="R61" s="869"/>
      <c r="S61" s="54" t="s">
        <v>149</v>
      </c>
      <c r="T61" s="868" t="str">
        <f t="shared" si="24"/>
        <v/>
      </c>
      <c r="U61" s="869"/>
      <c r="V61" s="54" t="s">
        <v>149</v>
      </c>
      <c r="W61" s="868" t="str">
        <f t="shared" si="25"/>
        <v/>
      </c>
      <c r="X61" s="869"/>
      <c r="Y61" s="54" t="s">
        <v>149</v>
      </c>
      <c r="Z61" s="868" t="str">
        <f t="shared" si="26"/>
        <v/>
      </c>
      <c r="AA61" s="869"/>
      <c r="AB61" s="54" t="s">
        <v>149</v>
      </c>
      <c r="AC61" s="809" t="str">
        <f t="shared" si="27"/>
        <v/>
      </c>
      <c r="AD61" s="810"/>
      <c r="AE61" s="54" t="s">
        <v>149</v>
      </c>
      <c r="AG61" s="873" t="s">
        <v>118</v>
      </c>
      <c r="AH61" s="861" t="s">
        <v>119</v>
      </c>
      <c r="AI61" s="861"/>
      <c r="AJ61" s="807"/>
      <c r="AK61" s="850"/>
      <c r="AL61" s="851"/>
      <c r="AM61" s="53" t="s">
        <v>101</v>
      </c>
      <c r="AN61" s="850"/>
      <c r="AO61" s="851"/>
      <c r="AP61" s="53" t="s">
        <v>101</v>
      </c>
      <c r="AQ61" s="850"/>
      <c r="AR61" s="851"/>
      <c r="AS61" s="53" t="s">
        <v>101</v>
      </c>
      <c r="AT61" s="850"/>
      <c r="AU61" s="851"/>
      <c r="AV61" s="53" t="s">
        <v>101</v>
      </c>
      <c r="AW61" s="850"/>
      <c r="AX61" s="851"/>
      <c r="AY61" s="53" t="s">
        <v>101</v>
      </c>
      <c r="AZ61" s="850"/>
      <c r="BA61" s="851"/>
      <c r="BB61" s="76" t="s">
        <v>101</v>
      </c>
    </row>
    <row r="62" spans="1:54" ht="15" customHeight="1">
      <c r="A62" s="866"/>
      <c r="B62" s="807" t="s">
        <v>120</v>
      </c>
      <c r="C62" s="808"/>
      <c r="D62" s="864"/>
      <c r="E62" s="809" t="str">
        <f t="shared" si="21"/>
        <v/>
      </c>
      <c r="F62" s="810"/>
      <c r="G62" s="810"/>
      <c r="H62" s="54" t="s">
        <v>101</v>
      </c>
      <c r="J62" s="871"/>
      <c r="K62" s="807" t="s">
        <v>120</v>
      </c>
      <c r="L62" s="808"/>
      <c r="M62" s="864"/>
      <c r="N62" s="809" t="str">
        <f t="shared" si="22"/>
        <v/>
      </c>
      <c r="O62" s="810"/>
      <c r="P62" s="54" t="s">
        <v>149</v>
      </c>
      <c r="Q62" s="809" t="str">
        <f t="shared" si="23"/>
        <v/>
      </c>
      <c r="R62" s="810"/>
      <c r="S62" s="54" t="s">
        <v>149</v>
      </c>
      <c r="T62" s="809" t="str">
        <f t="shared" si="24"/>
        <v/>
      </c>
      <c r="U62" s="810"/>
      <c r="V62" s="54" t="s">
        <v>149</v>
      </c>
      <c r="W62" s="809" t="str">
        <f t="shared" si="25"/>
        <v/>
      </c>
      <c r="X62" s="810"/>
      <c r="Y62" s="54" t="s">
        <v>149</v>
      </c>
      <c r="Z62" s="809" t="str">
        <f t="shared" si="26"/>
        <v/>
      </c>
      <c r="AA62" s="810"/>
      <c r="AB62" s="54" t="s">
        <v>149</v>
      </c>
      <c r="AC62" s="809" t="str">
        <f t="shared" si="27"/>
        <v/>
      </c>
      <c r="AD62" s="810"/>
      <c r="AE62" s="54" t="s">
        <v>149</v>
      </c>
      <c r="AG62" s="874"/>
      <c r="AH62" s="861" t="s">
        <v>120</v>
      </c>
      <c r="AI62" s="861"/>
      <c r="AJ62" s="807"/>
      <c r="AK62" s="862"/>
      <c r="AL62" s="863"/>
      <c r="AM62" s="54" t="s">
        <v>101</v>
      </c>
      <c r="AN62" s="862"/>
      <c r="AO62" s="863"/>
      <c r="AP62" s="54" t="s">
        <v>101</v>
      </c>
      <c r="AQ62" s="862"/>
      <c r="AR62" s="863"/>
      <c r="AS62" s="54" t="s">
        <v>101</v>
      </c>
      <c r="AT62" s="862"/>
      <c r="AU62" s="863"/>
      <c r="AV62" s="54" t="s">
        <v>101</v>
      </c>
      <c r="AW62" s="862"/>
      <c r="AX62" s="863"/>
      <c r="AY62" s="54" t="s">
        <v>101</v>
      </c>
      <c r="AZ62" s="862"/>
      <c r="BA62" s="863"/>
      <c r="BB62" s="75" t="s">
        <v>101</v>
      </c>
    </row>
    <row r="63" spans="1:54" ht="15" customHeight="1" thickBot="1">
      <c r="A63" s="867"/>
      <c r="B63" s="798" t="s">
        <v>121</v>
      </c>
      <c r="C63" s="799"/>
      <c r="D63" s="800"/>
      <c r="E63" s="846" t="str">
        <f t="shared" si="21"/>
        <v/>
      </c>
      <c r="F63" s="847"/>
      <c r="G63" s="847"/>
      <c r="H63" s="55" t="s">
        <v>101</v>
      </c>
      <c r="J63" s="872"/>
      <c r="K63" s="807" t="s">
        <v>121</v>
      </c>
      <c r="L63" s="808"/>
      <c r="M63" s="864"/>
      <c r="N63" s="859" t="str">
        <f t="shared" si="22"/>
        <v/>
      </c>
      <c r="O63" s="860"/>
      <c r="P63" s="54" t="s">
        <v>149</v>
      </c>
      <c r="Q63" s="859" t="str">
        <f t="shared" si="23"/>
        <v/>
      </c>
      <c r="R63" s="860"/>
      <c r="S63" s="54" t="s">
        <v>149</v>
      </c>
      <c r="T63" s="859" t="str">
        <f t="shared" si="24"/>
        <v/>
      </c>
      <c r="U63" s="860"/>
      <c r="V63" s="54" t="s">
        <v>149</v>
      </c>
      <c r="W63" s="859" t="str">
        <f t="shared" si="25"/>
        <v/>
      </c>
      <c r="X63" s="860"/>
      <c r="Y63" s="54" t="s">
        <v>149</v>
      </c>
      <c r="Z63" s="859" t="str">
        <f t="shared" si="26"/>
        <v/>
      </c>
      <c r="AA63" s="860"/>
      <c r="AB63" s="54" t="s">
        <v>149</v>
      </c>
      <c r="AC63" s="809" t="str">
        <f t="shared" si="27"/>
        <v/>
      </c>
      <c r="AD63" s="810"/>
      <c r="AE63" s="54" t="s">
        <v>149</v>
      </c>
      <c r="AG63" s="874"/>
      <c r="AH63" s="861" t="s">
        <v>121</v>
      </c>
      <c r="AI63" s="861"/>
      <c r="AJ63" s="807"/>
      <c r="AK63" s="850"/>
      <c r="AL63" s="851"/>
      <c r="AM63" s="53" t="s">
        <v>101</v>
      </c>
      <c r="AN63" s="850"/>
      <c r="AO63" s="851"/>
      <c r="AP63" s="53" t="s">
        <v>101</v>
      </c>
      <c r="AQ63" s="850"/>
      <c r="AR63" s="851"/>
      <c r="AS63" s="53" t="s">
        <v>101</v>
      </c>
      <c r="AT63" s="850"/>
      <c r="AU63" s="851"/>
      <c r="AV63" s="53" t="s">
        <v>101</v>
      </c>
      <c r="AW63" s="850"/>
      <c r="AX63" s="851"/>
      <c r="AY63" s="53" t="s">
        <v>101</v>
      </c>
      <c r="AZ63" s="850"/>
      <c r="BA63" s="851"/>
      <c r="BB63" s="76" t="s">
        <v>101</v>
      </c>
    </row>
    <row r="64" spans="1:54" ht="15" customHeight="1" thickTop="1" thickBot="1">
      <c r="A64" s="852" t="s">
        <v>198</v>
      </c>
      <c r="B64" s="855" t="s">
        <v>122</v>
      </c>
      <c r="C64" s="856"/>
      <c r="D64" s="856"/>
      <c r="E64" s="857"/>
      <c r="F64" s="858"/>
      <c r="G64" s="858"/>
      <c r="H64" s="83" t="s">
        <v>101</v>
      </c>
      <c r="J64" s="798" t="s">
        <v>123</v>
      </c>
      <c r="K64" s="799"/>
      <c r="L64" s="799"/>
      <c r="M64" s="800"/>
      <c r="N64" s="846" t="str">
        <f>IF(SUM(N56:O63)=0,"",SUM(N56:O63))</f>
        <v/>
      </c>
      <c r="O64" s="847"/>
      <c r="P64" s="55" t="s">
        <v>149</v>
      </c>
      <c r="Q64" s="846" t="str">
        <f>IF(SUM(Q56:R63)=0,"",SUM(Q56:R63))</f>
        <v/>
      </c>
      <c r="R64" s="847"/>
      <c r="S64" s="55" t="s">
        <v>149</v>
      </c>
      <c r="T64" s="846" t="str">
        <f>IF(SUM(T56:U63)=0,"",SUM(T56:U63))</f>
        <v/>
      </c>
      <c r="U64" s="847"/>
      <c r="V64" s="55" t="s">
        <v>149</v>
      </c>
      <c r="W64" s="846" t="str">
        <f>IF(SUM(W56:X63)=0,"",SUM(W56:X63))</f>
        <v/>
      </c>
      <c r="X64" s="847"/>
      <c r="Y64" s="55" t="s">
        <v>149</v>
      </c>
      <c r="Z64" s="846" t="str">
        <f>IF(SUM(Z56:AA63)=0,"",SUM(Z56:AA63))</f>
        <v/>
      </c>
      <c r="AA64" s="847"/>
      <c r="AB64" s="55" t="s">
        <v>149</v>
      </c>
      <c r="AC64" s="846" t="str">
        <f>IF(SUM(AC56:AD63)=0,"",SUM(AC56:AD63))</f>
        <v/>
      </c>
      <c r="AD64" s="847"/>
      <c r="AE64" s="55" t="s">
        <v>149</v>
      </c>
      <c r="AG64" s="848" t="s">
        <v>123</v>
      </c>
      <c r="AH64" s="849"/>
      <c r="AI64" s="849"/>
      <c r="AJ64" s="798"/>
      <c r="AK64" s="846" t="str">
        <f>IF(SUM(AK56:AL63)=0,"",SUM(AK56:AL63))</f>
        <v/>
      </c>
      <c r="AL64" s="847"/>
      <c r="AM64" s="55" t="s">
        <v>101</v>
      </c>
      <c r="AN64" s="846" t="str">
        <f>IF(SUM(AN56:AO63)=0,"",SUM(AN56:AO63))</f>
        <v/>
      </c>
      <c r="AO64" s="847"/>
      <c r="AP64" s="55" t="s">
        <v>101</v>
      </c>
      <c r="AQ64" s="846" t="str">
        <f>IF(SUM(AQ56:AR63)=0,"",SUM(AQ56:AR63))</f>
        <v/>
      </c>
      <c r="AR64" s="847"/>
      <c r="AS64" s="55" t="s">
        <v>101</v>
      </c>
      <c r="AT64" s="846" t="str">
        <f>IF(SUM(AT56:AU63)=0,"",SUM(AT56:AU63))</f>
        <v/>
      </c>
      <c r="AU64" s="847"/>
      <c r="AV64" s="55" t="s">
        <v>101</v>
      </c>
      <c r="AW64" s="846" t="str">
        <f>IF(SUM(AW56:AX63)=0,"",SUM(AW56:AX63))</f>
        <v/>
      </c>
      <c r="AX64" s="847"/>
      <c r="AY64" s="55" t="s">
        <v>101</v>
      </c>
      <c r="AZ64" s="846" t="str">
        <f>IF(SUM(AZ56:BA63)=0,"",SUM(AZ56:BA63))</f>
        <v/>
      </c>
      <c r="BA64" s="847"/>
      <c r="BB64" s="87" t="s">
        <v>101</v>
      </c>
    </row>
    <row r="65" spans="1:54" ht="15" customHeight="1" thickTop="1" thickBot="1">
      <c r="A65" s="853"/>
      <c r="B65" s="807" t="s">
        <v>124</v>
      </c>
      <c r="C65" s="808"/>
      <c r="D65" s="808"/>
      <c r="E65" s="815"/>
      <c r="F65" s="816"/>
      <c r="G65" s="816"/>
      <c r="H65" s="63" t="s">
        <v>101</v>
      </c>
      <c r="Q65" s="14"/>
      <c r="R65" s="14"/>
      <c r="T65" s="14"/>
      <c r="U65" s="14"/>
      <c r="W65" s="14"/>
      <c r="X65" s="14"/>
      <c r="AN65" s="14"/>
      <c r="AO65" s="14"/>
      <c r="AQ65" s="14"/>
      <c r="AR65" s="14"/>
      <c r="AT65" s="14"/>
      <c r="AU65" s="14"/>
    </row>
    <row r="66" spans="1:54" ht="15" customHeight="1" thickBot="1">
      <c r="A66" s="854"/>
      <c r="B66" s="807" t="s">
        <v>125</v>
      </c>
      <c r="C66" s="808"/>
      <c r="D66" s="808"/>
      <c r="E66" s="815"/>
      <c r="F66" s="816"/>
      <c r="G66" s="816"/>
      <c r="H66" s="63" t="s">
        <v>101</v>
      </c>
      <c r="J66" s="843" t="s">
        <v>126</v>
      </c>
      <c r="K66" s="844"/>
      <c r="L66" s="844"/>
      <c r="M66" s="845"/>
      <c r="N66" s="841" t="str">
        <f>IFERROR(N51-N64,"")</f>
        <v/>
      </c>
      <c r="O66" s="842"/>
      <c r="P66" s="86" t="s">
        <v>149</v>
      </c>
      <c r="Q66" s="841" t="str">
        <f>IFERROR(Q51-Q64,"")</f>
        <v/>
      </c>
      <c r="R66" s="842"/>
      <c r="S66" s="86" t="s">
        <v>149</v>
      </c>
      <c r="T66" s="841" t="str">
        <f>IFERROR(T51-T64,"")</f>
        <v/>
      </c>
      <c r="U66" s="842"/>
      <c r="V66" s="86" t="s">
        <v>149</v>
      </c>
      <c r="W66" s="841" t="str">
        <f>IFERROR(W51-W64,"")</f>
        <v/>
      </c>
      <c r="X66" s="842"/>
      <c r="Y66" s="86" t="s">
        <v>149</v>
      </c>
      <c r="Z66" s="841" t="str">
        <f>IFERROR(Z51-Z64,"")</f>
        <v/>
      </c>
      <c r="AA66" s="842"/>
      <c r="AB66" s="86" t="s">
        <v>149</v>
      </c>
      <c r="AC66" s="841" t="str">
        <f>IFERROR(AC51-AC64,"")</f>
        <v/>
      </c>
      <c r="AD66" s="842"/>
      <c r="AE66" s="86" t="s">
        <v>149</v>
      </c>
      <c r="AG66" s="843" t="s">
        <v>126</v>
      </c>
      <c r="AH66" s="844"/>
      <c r="AI66" s="844"/>
      <c r="AJ66" s="845"/>
      <c r="AK66" s="841" t="str">
        <f>IFERROR(AK50-AK64,"")</f>
        <v/>
      </c>
      <c r="AL66" s="842"/>
      <c r="AM66" s="86" t="s">
        <v>101</v>
      </c>
      <c r="AN66" s="841" t="str">
        <f>IFERROR(AN50-AN64,"")</f>
        <v/>
      </c>
      <c r="AO66" s="842"/>
      <c r="AP66" s="86" t="s">
        <v>101</v>
      </c>
      <c r="AQ66" s="841" t="str">
        <f>IFERROR(AQ50-AQ64,"")</f>
        <v/>
      </c>
      <c r="AR66" s="842"/>
      <c r="AS66" s="86" t="s">
        <v>101</v>
      </c>
      <c r="AT66" s="841" t="str">
        <f>IFERROR(AT50-AT64,"")</f>
        <v/>
      </c>
      <c r="AU66" s="842"/>
      <c r="AV66" s="86" t="s">
        <v>101</v>
      </c>
      <c r="AW66" s="841" t="str">
        <f>IFERROR(AW50-AW64,"")</f>
        <v/>
      </c>
      <c r="AX66" s="842"/>
      <c r="AY66" s="86" t="s">
        <v>101</v>
      </c>
      <c r="AZ66" s="841" t="str">
        <f>IFERROR(AZ50-AZ64,"")</f>
        <v/>
      </c>
      <c r="BA66" s="842"/>
      <c r="BB66" s="86" t="s">
        <v>101</v>
      </c>
    </row>
    <row r="67" spans="1:54" ht="15" customHeight="1">
      <c r="A67" s="99">
        <v>8</v>
      </c>
      <c r="B67" s="807" t="s">
        <v>127</v>
      </c>
      <c r="C67" s="808"/>
      <c r="D67" s="808"/>
      <c r="E67" s="815"/>
      <c r="F67" s="816"/>
      <c r="G67" s="816"/>
      <c r="H67" s="63" t="s">
        <v>101</v>
      </c>
    </row>
    <row r="68" spans="1:54" ht="15" customHeight="1">
      <c r="A68" s="99">
        <v>9</v>
      </c>
      <c r="B68" s="807" t="s">
        <v>128</v>
      </c>
      <c r="C68" s="808"/>
      <c r="D68" s="808"/>
      <c r="E68" s="809" t="str">
        <f>IF(【耕種】労働時間!AD22=0,"",【耕種】労働時間!AD22)</f>
        <v/>
      </c>
      <c r="F68" s="810"/>
      <c r="G68" s="810"/>
      <c r="H68" s="63" t="s">
        <v>101</v>
      </c>
      <c r="J68" s="811" t="s">
        <v>150</v>
      </c>
      <c r="K68" s="811"/>
      <c r="L68" s="811"/>
      <c r="M68" s="811"/>
      <c r="AC68" s="12" t="s">
        <v>130</v>
      </c>
      <c r="AG68" s="812"/>
      <c r="AH68" s="812"/>
      <c r="AI68" s="812"/>
      <c r="AJ68" s="812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</row>
    <row r="69" spans="1:54" ht="15" customHeight="1">
      <c r="A69" s="99">
        <v>10</v>
      </c>
      <c r="B69" s="813" t="s">
        <v>131</v>
      </c>
      <c r="C69" s="814"/>
      <c r="D69" s="814"/>
      <c r="E69" s="815"/>
      <c r="F69" s="816"/>
      <c r="G69" s="816"/>
      <c r="H69" s="63" t="s">
        <v>101</v>
      </c>
      <c r="J69" s="817" t="s">
        <v>132</v>
      </c>
      <c r="K69" s="43"/>
      <c r="L69" s="44"/>
      <c r="M69" s="44"/>
      <c r="N69" s="43"/>
      <c r="O69" s="44"/>
      <c r="P69" s="45"/>
      <c r="Q69" s="44"/>
      <c r="R69" s="44"/>
      <c r="S69" s="52"/>
      <c r="T69" s="43"/>
      <c r="U69" s="44"/>
      <c r="V69" s="44"/>
      <c r="W69" s="43"/>
      <c r="X69" s="44"/>
      <c r="Y69" s="52"/>
      <c r="Z69" s="820" t="s">
        <v>134</v>
      </c>
      <c r="AA69" s="821"/>
      <c r="AB69" s="822"/>
      <c r="AC69" s="43"/>
      <c r="AD69" s="44"/>
      <c r="AE69" s="52"/>
      <c r="AG69" s="58"/>
      <c r="AH69" s="150"/>
      <c r="AI69" s="150"/>
      <c r="AJ69" s="150"/>
      <c r="AK69" s="150"/>
      <c r="AL69" s="150"/>
      <c r="AM69" s="150"/>
      <c r="AN69" s="150"/>
      <c r="AO69" s="150"/>
      <c r="AP69" s="37"/>
      <c r="AQ69" s="150"/>
      <c r="AR69" s="150"/>
      <c r="AS69" s="150"/>
      <c r="AT69" s="150"/>
      <c r="AU69" s="150"/>
      <c r="AV69" s="37"/>
      <c r="AW69" s="59"/>
      <c r="AX69" s="59"/>
      <c r="AY69" s="59"/>
      <c r="AZ69" s="150"/>
      <c r="BA69" s="150"/>
      <c r="BB69" s="37"/>
    </row>
    <row r="70" spans="1:54" ht="15" customHeight="1">
      <c r="A70" s="99">
        <v>11</v>
      </c>
      <c r="B70" s="807" t="s">
        <v>135</v>
      </c>
      <c r="C70" s="808"/>
      <c r="D70" s="808"/>
      <c r="E70" s="815"/>
      <c r="F70" s="816"/>
      <c r="G70" s="816"/>
      <c r="H70" s="63" t="s">
        <v>101</v>
      </c>
      <c r="J70" s="818"/>
      <c r="K70" s="49"/>
      <c r="L70" s="50"/>
      <c r="M70" s="148"/>
      <c r="N70" s="823" t="s">
        <v>136</v>
      </c>
      <c r="O70" s="824"/>
      <c r="P70" s="825"/>
      <c r="Q70" s="826" t="str">
        <f>IF(【耕種】労働時間!AE19=0,"",【耕種】労働時間!AE19)</f>
        <v/>
      </c>
      <c r="R70" s="827"/>
      <c r="S70" s="828"/>
      <c r="T70" s="823" t="s">
        <v>137</v>
      </c>
      <c r="U70" s="824"/>
      <c r="V70" s="825"/>
      <c r="W70" s="829" t="str">
        <f>IF(COUNTA(【必須】申請書!$P$60:$Q$63)=0,"",COUNTA(【必須】申請書!$P$60:$Q$63))</f>
        <v/>
      </c>
      <c r="X70" s="830"/>
      <c r="Y70" s="831"/>
      <c r="Z70" s="50"/>
      <c r="AA70" s="50"/>
      <c r="AB70" s="50"/>
      <c r="AC70" s="832" t="str">
        <f>IFERROR(Q70/W70,"")</f>
        <v/>
      </c>
      <c r="AD70" s="833"/>
      <c r="AE70" s="834"/>
      <c r="AG70" s="58"/>
      <c r="AH70" s="150"/>
      <c r="AI70" s="150"/>
      <c r="AJ70" s="37"/>
      <c r="AK70" s="59"/>
      <c r="AL70" s="59"/>
      <c r="AM70" s="59"/>
      <c r="AN70" s="150"/>
      <c r="AO70" s="36"/>
      <c r="AP70" s="36"/>
      <c r="AQ70" s="59"/>
      <c r="AR70" s="59"/>
      <c r="AS70" s="59"/>
      <c r="AT70" s="108"/>
      <c r="AU70" s="108"/>
      <c r="AV70" s="108"/>
      <c r="AW70" s="150"/>
      <c r="AX70" s="150"/>
      <c r="AY70" s="150"/>
      <c r="AZ70" s="39"/>
      <c r="BA70" s="40"/>
      <c r="BB70" s="40"/>
    </row>
    <row r="71" spans="1:54" ht="15" customHeight="1">
      <c r="A71" s="99">
        <v>12</v>
      </c>
      <c r="B71" s="807" t="s">
        <v>138</v>
      </c>
      <c r="C71" s="808"/>
      <c r="D71" s="808"/>
      <c r="E71" s="815"/>
      <c r="F71" s="816"/>
      <c r="G71" s="816"/>
      <c r="H71" s="63" t="s">
        <v>101</v>
      </c>
      <c r="J71" s="818"/>
      <c r="K71" s="835" t="str">
        <f>IFERROR(SUM(Q70+Q73),"")</f>
        <v/>
      </c>
      <c r="L71" s="836"/>
      <c r="M71" s="837"/>
      <c r="N71" s="46"/>
      <c r="O71" s="47"/>
      <c r="P71" s="48"/>
      <c r="Q71" s="47"/>
      <c r="R71" s="47"/>
      <c r="S71" s="83" t="s">
        <v>133</v>
      </c>
      <c r="T71" s="46"/>
      <c r="U71" s="47"/>
      <c r="V71" s="47"/>
      <c r="W71" s="46"/>
      <c r="X71" s="47"/>
      <c r="Y71" s="83" t="s">
        <v>199</v>
      </c>
      <c r="Z71" s="838" t="s">
        <v>139</v>
      </c>
      <c r="AA71" s="839"/>
      <c r="AB71" s="840"/>
      <c r="AC71" s="46"/>
      <c r="AD71" s="47"/>
      <c r="AE71" s="83" t="s">
        <v>133</v>
      </c>
      <c r="AG71" s="58"/>
      <c r="AH71" s="60"/>
      <c r="AI71" s="60"/>
      <c r="AJ71" s="6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09"/>
      <c r="AX71" s="109"/>
      <c r="AY71" s="109"/>
      <c r="AZ71" s="150"/>
      <c r="BA71" s="150"/>
      <c r="BB71" s="150"/>
    </row>
    <row r="72" spans="1:54" ht="15" customHeight="1">
      <c r="A72" s="99">
        <v>13</v>
      </c>
      <c r="B72" s="807" t="s">
        <v>140</v>
      </c>
      <c r="C72" s="808"/>
      <c r="D72" s="808"/>
      <c r="E72" s="815"/>
      <c r="F72" s="816"/>
      <c r="G72" s="816"/>
      <c r="H72" s="63" t="s">
        <v>101</v>
      </c>
      <c r="J72" s="818"/>
      <c r="K72" s="835"/>
      <c r="L72" s="836"/>
      <c r="M72" s="837"/>
      <c r="N72" s="49"/>
      <c r="O72" s="50"/>
      <c r="P72" s="51"/>
      <c r="Q72" s="50"/>
      <c r="R72" s="50"/>
      <c r="S72" s="100"/>
      <c r="AG72" s="58"/>
      <c r="AH72" s="60"/>
      <c r="AI72" s="60"/>
      <c r="AJ72" s="60"/>
      <c r="AK72" s="150"/>
      <c r="AL72" s="150"/>
      <c r="AM72" s="150"/>
      <c r="AN72" s="150"/>
      <c r="AO72" s="150"/>
      <c r="AP72" s="37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</row>
    <row r="73" spans="1:54" ht="15" customHeight="1">
      <c r="A73" s="99">
        <v>14</v>
      </c>
      <c r="B73" s="807" t="s">
        <v>141</v>
      </c>
      <c r="C73" s="808"/>
      <c r="D73" s="808"/>
      <c r="E73" s="815"/>
      <c r="F73" s="816"/>
      <c r="G73" s="816"/>
      <c r="H73" s="63" t="s">
        <v>101</v>
      </c>
      <c r="J73" s="818"/>
      <c r="K73" s="49"/>
      <c r="L73" s="50"/>
      <c r="M73" s="148" t="s">
        <v>133</v>
      </c>
      <c r="N73" s="823" t="s">
        <v>142</v>
      </c>
      <c r="O73" s="824"/>
      <c r="P73" s="825"/>
      <c r="Q73" s="826" t="str">
        <f>IF(【耕種】労働時間!AE20=0,"",【耕種】労働時間!AE20)</f>
        <v/>
      </c>
      <c r="R73" s="827"/>
      <c r="S73" s="828"/>
      <c r="AG73" s="58"/>
      <c r="AH73" s="150"/>
      <c r="AI73" s="150"/>
      <c r="AJ73" s="150"/>
      <c r="AK73" s="59"/>
      <c r="AL73" s="59"/>
      <c r="AM73" s="59"/>
      <c r="AN73" s="150"/>
      <c r="AO73" s="36"/>
      <c r="AP73" s="36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</row>
    <row r="74" spans="1:54" ht="15" customHeight="1">
      <c r="A74" s="99">
        <v>15</v>
      </c>
      <c r="B74" s="807" t="s">
        <v>143</v>
      </c>
      <c r="C74" s="808"/>
      <c r="D74" s="808"/>
      <c r="E74" s="815"/>
      <c r="F74" s="816"/>
      <c r="G74" s="816"/>
      <c r="H74" s="63" t="s">
        <v>101</v>
      </c>
      <c r="J74" s="819"/>
      <c r="K74" s="46"/>
      <c r="L74" s="47"/>
      <c r="M74" s="47"/>
      <c r="N74" s="46"/>
      <c r="O74" s="47"/>
      <c r="P74" s="48"/>
      <c r="Q74" s="47"/>
      <c r="R74" s="47"/>
      <c r="S74" s="83" t="s">
        <v>133</v>
      </c>
      <c r="AG74" s="58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</row>
    <row r="75" spans="1:54" ht="15" customHeight="1" thickBot="1">
      <c r="A75" s="798" t="s">
        <v>144</v>
      </c>
      <c r="B75" s="799"/>
      <c r="C75" s="799"/>
      <c r="D75" s="800"/>
      <c r="E75" s="801">
        <f>IFERROR(SUM(E56:G74),"")</f>
        <v>0</v>
      </c>
      <c r="F75" s="802"/>
      <c r="G75" s="802"/>
      <c r="H75" s="56" t="s">
        <v>101</v>
      </c>
      <c r="AC75" s="116"/>
    </row>
    <row r="76" spans="1:54" ht="15" customHeight="1" thickTop="1" thickBot="1">
      <c r="A76" s="803" t="s">
        <v>145</v>
      </c>
      <c r="B76" s="804"/>
      <c r="C76" s="804"/>
      <c r="D76" s="804"/>
      <c r="E76" s="805" t="str">
        <f>IFERROR(E52-E75,"")</f>
        <v/>
      </c>
      <c r="F76" s="806"/>
      <c r="G76" s="806"/>
      <c r="H76" s="57" t="s">
        <v>101</v>
      </c>
      <c r="V76" s="116"/>
    </row>
    <row r="77" spans="1:54" ht="15" customHeight="1" thickTop="1">
      <c r="A77" s="60"/>
      <c r="B77" s="60"/>
      <c r="C77" s="60"/>
      <c r="D77" s="60"/>
      <c r="E77" s="150"/>
      <c r="F77" s="150"/>
      <c r="G77" s="150"/>
      <c r="H77" s="37"/>
    </row>
  </sheetData>
  <sheetProtection algorithmName="SHA-512" hashValue="tDhgbaeZjYVvacVTi+NXLxw9Cr+C8NW7PBKuB5eYgsH0YF4Lvvn7UXzCM6xFOZAB3/bBiPLcqHCuZ80jYg3dew==" saltValue="FafqfIDrNUogsf8NBDPK7w==" spinCount="100000" sheet="1" objects="1" scenarios="1" selectLockedCells="1"/>
  <protectedRanges>
    <protectedRange sqref="AK56:BB63" name="範囲10"/>
    <protectedRange sqref="AK46:BB46 AK48:BB48 AK47:AL47 AN47:AO47 AQ47:AR47 AT47:AU47 AW47:AX47 AZ47:BA47" name="範囲9"/>
    <protectedRange sqref="E68:G73" name="範囲6"/>
    <protectedRange sqref="E65" name="範囲5"/>
    <protectedRange sqref="N46:AE46" name="範囲4"/>
    <protectedRange sqref="E30:G35 E74:G74" name="範囲3"/>
    <protectedRange sqref="E26" name="範囲2"/>
    <protectedRange sqref="AK17:AL24 AN17:AO24 AQ17:AR24 AT17:AU24 AW17:AX24 AZ17:BA24" name="範囲10_1"/>
    <protectedRange sqref="N5:P6 Q6:S6 AK5:BB6" name="範囲9_1"/>
    <protectedRange sqref="AM17:AM24 AP17:AP24 AS17:AS24 AV17:AV24 AY17:AY24 BB17:BB24" name="範囲8_1"/>
    <protectedRange sqref="Q5:S5 T5:AE6 AK9:BB9 AK7:AL8 AN7:AO8 AQ7:AR8 AT7:AU8 AW7:AX8 AZ7:BA8" name="範囲7_1"/>
    <protectedRange sqref="N7:AE7" name="範囲1_1"/>
  </protectedRanges>
  <mergeCells count="707">
    <mergeCell ref="A6:D6"/>
    <mergeCell ref="A16:D16"/>
    <mergeCell ref="A55:D55"/>
    <mergeCell ref="A45:D45"/>
    <mergeCell ref="AG45:AJ45"/>
    <mergeCell ref="AG44:AJ44"/>
    <mergeCell ref="AG6:AJ6"/>
    <mergeCell ref="AG5:AJ5"/>
    <mergeCell ref="AG1:BB1"/>
    <mergeCell ref="AG40:BB40"/>
    <mergeCell ref="J6:M6"/>
    <mergeCell ref="J5:M5"/>
    <mergeCell ref="J16:M16"/>
    <mergeCell ref="J15:M15"/>
    <mergeCell ref="J54:M54"/>
    <mergeCell ref="J55:M55"/>
    <mergeCell ref="AG16:AJ16"/>
    <mergeCell ref="AG55:AJ55"/>
    <mergeCell ref="J45:M45"/>
    <mergeCell ref="J44:M44"/>
    <mergeCell ref="AN6:AP6"/>
    <mergeCell ref="W6:Y6"/>
    <mergeCell ref="Z6:AB6"/>
    <mergeCell ref="AC6:AE6"/>
    <mergeCell ref="A1:F1"/>
    <mergeCell ref="I1:J1"/>
    <mergeCell ref="L1:P1"/>
    <mergeCell ref="A3:H3"/>
    <mergeCell ref="J3:AE3"/>
    <mergeCell ref="A5:H5"/>
    <mergeCell ref="N5:P5"/>
    <mergeCell ref="Q5:S5"/>
    <mergeCell ref="T5:V5"/>
    <mergeCell ref="AQ5:AS5"/>
    <mergeCell ref="AT5:AV5"/>
    <mergeCell ref="AW5:AY5"/>
    <mergeCell ref="AZ5:BB5"/>
    <mergeCell ref="E6:H6"/>
    <mergeCell ref="N6:P6"/>
    <mergeCell ref="Q6:S6"/>
    <mergeCell ref="T6:V6"/>
    <mergeCell ref="W5:Y5"/>
    <mergeCell ref="Z5:AB5"/>
    <mergeCell ref="AC5:AE5"/>
    <mergeCell ref="AK5:AM5"/>
    <mergeCell ref="AN5:AP5"/>
    <mergeCell ref="AQ6:AS6"/>
    <mergeCell ref="AT6:AV6"/>
    <mergeCell ref="AW6:AY6"/>
    <mergeCell ref="AZ6:BB6"/>
    <mergeCell ref="AK6:AM6"/>
    <mergeCell ref="AW8:AX8"/>
    <mergeCell ref="AZ8:BA8"/>
    <mergeCell ref="B8:D8"/>
    <mergeCell ref="E8:G8"/>
    <mergeCell ref="K8:M8"/>
    <mergeCell ref="N8:O8"/>
    <mergeCell ref="Q8:R8"/>
    <mergeCell ref="T8:U8"/>
    <mergeCell ref="W7:X7"/>
    <mergeCell ref="Z7:AA7"/>
    <mergeCell ref="AC7:AD7"/>
    <mergeCell ref="AQ7:AR7"/>
    <mergeCell ref="AT7:AU7"/>
    <mergeCell ref="AW7:AX7"/>
    <mergeCell ref="AZ7:BA7"/>
    <mergeCell ref="AH7:AJ7"/>
    <mergeCell ref="AK7:AL7"/>
    <mergeCell ref="AN7:AO7"/>
    <mergeCell ref="B7:D7"/>
    <mergeCell ref="E7:G7"/>
    <mergeCell ref="W8:X8"/>
    <mergeCell ref="Z8:AA8"/>
    <mergeCell ref="AC8:AD8"/>
    <mergeCell ref="AQ9:AR9"/>
    <mergeCell ref="K7:M7"/>
    <mergeCell ref="N7:O7"/>
    <mergeCell ref="Q7:R7"/>
    <mergeCell ref="T7:U7"/>
    <mergeCell ref="AQ8:AR8"/>
    <mergeCell ref="AT8:AU8"/>
    <mergeCell ref="K10:M10"/>
    <mergeCell ref="N10:O10"/>
    <mergeCell ref="AT9:AU9"/>
    <mergeCell ref="AH8:AJ8"/>
    <mergeCell ref="AK8:AL8"/>
    <mergeCell ref="AN8:AO8"/>
    <mergeCell ref="K9:M9"/>
    <mergeCell ref="N9:O9"/>
    <mergeCell ref="Q9:R9"/>
    <mergeCell ref="T9:U9"/>
    <mergeCell ref="AW9:AX9"/>
    <mergeCell ref="AZ9:BA9"/>
    <mergeCell ref="AH9:AJ9"/>
    <mergeCell ref="AK9:AL9"/>
    <mergeCell ref="AN9:AO9"/>
    <mergeCell ref="B9:D9"/>
    <mergeCell ref="E9:G9"/>
    <mergeCell ref="B11:D11"/>
    <mergeCell ref="E11:G11"/>
    <mergeCell ref="K11:M11"/>
    <mergeCell ref="N11:O11"/>
    <mergeCell ref="Q11:R11"/>
    <mergeCell ref="T11:U11"/>
    <mergeCell ref="W10:X10"/>
    <mergeCell ref="Z10:AA10"/>
    <mergeCell ref="AC10:AD10"/>
    <mergeCell ref="Q10:R10"/>
    <mergeCell ref="T10:U10"/>
    <mergeCell ref="W9:X9"/>
    <mergeCell ref="Z9:AA9"/>
    <mergeCell ref="AC9:AD9"/>
    <mergeCell ref="AQ10:AR10"/>
    <mergeCell ref="AT10:AU10"/>
    <mergeCell ref="AW10:AX10"/>
    <mergeCell ref="AZ10:BA10"/>
    <mergeCell ref="B12:D12"/>
    <mergeCell ref="E12:G12"/>
    <mergeCell ref="W11:X11"/>
    <mergeCell ref="Z11:AA11"/>
    <mergeCell ref="AC11:AD11"/>
    <mergeCell ref="AH10:AJ10"/>
    <mergeCell ref="AK10:AL10"/>
    <mergeCell ref="AN10:AO10"/>
    <mergeCell ref="AZ11:BA11"/>
    <mergeCell ref="AK11:AL11"/>
    <mergeCell ref="AN11:AO11"/>
    <mergeCell ref="AQ11:AR11"/>
    <mergeCell ref="AT11:AU11"/>
    <mergeCell ref="B10:D10"/>
    <mergeCell ref="E10:G10"/>
    <mergeCell ref="A15:H15"/>
    <mergeCell ref="N15:P15"/>
    <mergeCell ref="Q15:S15"/>
    <mergeCell ref="T15:V15"/>
    <mergeCell ref="W15:Y15"/>
    <mergeCell ref="Z15:AB15"/>
    <mergeCell ref="AC15:AE15"/>
    <mergeCell ref="AC12:AD12"/>
    <mergeCell ref="AG11:AJ11"/>
    <mergeCell ref="A13:D13"/>
    <mergeCell ref="E13:G13"/>
    <mergeCell ref="J12:M12"/>
    <mergeCell ref="N12:O12"/>
    <mergeCell ref="Q16:S16"/>
    <mergeCell ref="AN16:AP16"/>
    <mergeCell ref="AQ16:AS16"/>
    <mergeCell ref="AT16:AV16"/>
    <mergeCell ref="AW16:AY16"/>
    <mergeCell ref="AW11:AX11"/>
    <mergeCell ref="Q12:R12"/>
    <mergeCell ref="T12:U12"/>
    <mergeCell ref="W12:X12"/>
    <mergeCell ref="Z12:AA12"/>
    <mergeCell ref="T17:U17"/>
    <mergeCell ref="W17:X17"/>
    <mergeCell ref="Z17:AA17"/>
    <mergeCell ref="AC17:AD17"/>
    <mergeCell ref="AZ16:BB16"/>
    <mergeCell ref="B17:D17"/>
    <mergeCell ref="E17:G17"/>
    <mergeCell ref="K17:M17"/>
    <mergeCell ref="N17:O17"/>
    <mergeCell ref="Q17:R17"/>
    <mergeCell ref="T16:V16"/>
    <mergeCell ref="W16:Y16"/>
    <mergeCell ref="Z16:AB16"/>
    <mergeCell ref="AC16:AE16"/>
    <mergeCell ref="AK16:AM16"/>
    <mergeCell ref="AN17:AO17"/>
    <mergeCell ref="AQ17:AR17"/>
    <mergeCell ref="AT17:AU17"/>
    <mergeCell ref="AW17:AX17"/>
    <mergeCell ref="AZ17:BA17"/>
    <mergeCell ref="AH17:AJ17"/>
    <mergeCell ref="AK17:AL17"/>
    <mergeCell ref="E16:H16"/>
    <mergeCell ref="N16:P16"/>
    <mergeCell ref="AQ18:AR18"/>
    <mergeCell ref="AT18:AU18"/>
    <mergeCell ref="AW18:AX18"/>
    <mergeCell ref="AZ18:BA18"/>
    <mergeCell ref="B19:D19"/>
    <mergeCell ref="E19:G19"/>
    <mergeCell ref="K19:M19"/>
    <mergeCell ref="N19:O19"/>
    <mergeCell ref="Q19:R19"/>
    <mergeCell ref="T18:U18"/>
    <mergeCell ref="W18:X18"/>
    <mergeCell ref="Z18:AA18"/>
    <mergeCell ref="AC18:AD18"/>
    <mergeCell ref="AH18:AJ18"/>
    <mergeCell ref="AK18:AL18"/>
    <mergeCell ref="AN19:AO19"/>
    <mergeCell ref="AQ19:AR19"/>
    <mergeCell ref="AT19:AU19"/>
    <mergeCell ref="AW19:AX19"/>
    <mergeCell ref="AZ19:BA19"/>
    <mergeCell ref="AH19:AJ19"/>
    <mergeCell ref="AK19:AL19"/>
    <mergeCell ref="B18:D18"/>
    <mergeCell ref="E18:G18"/>
    <mergeCell ref="K20:M20"/>
    <mergeCell ref="N20:O20"/>
    <mergeCell ref="Q20:R20"/>
    <mergeCell ref="T19:U19"/>
    <mergeCell ref="W19:X19"/>
    <mergeCell ref="Z19:AA19"/>
    <mergeCell ref="AC19:AD19"/>
    <mergeCell ref="AN18:AO18"/>
    <mergeCell ref="K18:M18"/>
    <mergeCell ref="N18:O18"/>
    <mergeCell ref="Q18:R18"/>
    <mergeCell ref="AN20:AO20"/>
    <mergeCell ref="AQ20:AR20"/>
    <mergeCell ref="AT20:AU20"/>
    <mergeCell ref="AW20:AX20"/>
    <mergeCell ref="AZ20:BA20"/>
    <mergeCell ref="B21:D21"/>
    <mergeCell ref="E21:G21"/>
    <mergeCell ref="K21:M21"/>
    <mergeCell ref="N21:O21"/>
    <mergeCell ref="Q21:R21"/>
    <mergeCell ref="T20:U20"/>
    <mergeCell ref="W20:X20"/>
    <mergeCell ref="Z20:AA20"/>
    <mergeCell ref="AC20:AD20"/>
    <mergeCell ref="AH20:AJ20"/>
    <mergeCell ref="AK20:AL20"/>
    <mergeCell ref="AN21:AO21"/>
    <mergeCell ref="AQ21:AR21"/>
    <mergeCell ref="AT21:AU21"/>
    <mergeCell ref="AW21:AX21"/>
    <mergeCell ref="AZ21:BA21"/>
    <mergeCell ref="AH21:AJ21"/>
    <mergeCell ref="AK21:AL21"/>
    <mergeCell ref="B20:D20"/>
    <mergeCell ref="E20:G20"/>
    <mergeCell ref="A22:A24"/>
    <mergeCell ref="B22:D22"/>
    <mergeCell ref="E22:G22"/>
    <mergeCell ref="J22:J24"/>
    <mergeCell ref="K22:M22"/>
    <mergeCell ref="T21:U21"/>
    <mergeCell ref="W21:X21"/>
    <mergeCell ref="Z21:AA21"/>
    <mergeCell ref="AC21:AD21"/>
    <mergeCell ref="B24:D24"/>
    <mergeCell ref="E24:G24"/>
    <mergeCell ref="K24:M24"/>
    <mergeCell ref="N24:O24"/>
    <mergeCell ref="Q24:R24"/>
    <mergeCell ref="T24:U24"/>
    <mergeCell ref="W24:X24"/>
    <mergeCell ref="Z24:AA24"/>
    <mergeCell ref="AC23:AD23"/>
    <mergeCell ref="AW22:AX22"/>
    <mergeCell ref="AZ22:BA22"/>
    <mergeCell ref="B23:D23"/>
    <mergeCell ref="E23:G23"/>
    <mergeCell ref="K23:M23"/>
    <mergeCell ref="N23:O23"/>
    <mergeCell ref="Q23:R23"/>
    <mergeCell ref="T23:U23"/>
    <mergeCell ref="W23:X23"/>
    <mergeCell ref="Z23:AA23"/>
    <mergeCell ref="AG22:AG24"/>
    <mergeCell ref="AH22:AJ22"/>
    <mergeCell ref="AK22:AL22"/>
    <mergeCell ref="AN22:AO22"/>
    <mergeCell ref="AQ22:AR22"/>
    <mergeCell ref="AT22:AU22"/>
    <mergeCell ref="N22:O22"/>
    <mergeCell ref="Q22:R22"/>
    <mergeCell ref="T22:U22"/>
    <mergeCell ref="W22:X22"/>
    <mergeCell ref="Z22:AA22"/>
    <mergeCell ref="AC22:AD22"/>
    <mergeCell ref="AW23:AX23"/>
    <mergeCell ref="AZ23:BA23"/>
    <mergeCell ref="AH23:AJ23"/>
    <mergeCell ref="AK23:AL23"/>
    <mergeCell ref="AN23:AO23"/>
    <mergeCell ref="AQ23:AR23"/>
    <mergeCell ref="AT23:AU23"/>
    <mergeCell ref="AW24:AX24"/>
    <mergeCell ref="AZ24:BA24"/>
    <mergeCell ref="A25:A27"/>
    <mergeCell ref="B25:D25"/>
    <mergeCell ref="E25:G25"/>
    <mergeCell ref="J25:M25"/>
    <mergeCell ref="N25:O25"/>
    <mergeCell ref="Q25:R25"/>
    <mergeCell ref="T25:U25"/>
    <mergeCell ref="W25:X25"/>
    <mergeCell ref="AC24:AD24"/>
    <mergeCell ref="AH24:AJ24"/>
    <mergeCell ref="AK24:AL24"/>
    <mergeCell ref="AN24:AO24"/>
    <mergeCell ref="AQ24:AR24"/>
    <mergeCell ref="AT24:AU24"/>
    <mergeCell ref="AT25:AU25"/>
    <mergeCell ref="AW25:AX25"/>
    <mergeCell ref="AZ25:BA25"/>
    <mergeCell ref="B26:D26"/>
    <mergeCell ref="E26:G26"/>
    <mergeCell ref="AT26:AU26"/>
    <mergeCell ref="AW26:AX26"/>
    <mergeCell ref="AZ26:BA26"/>
    <mergeCell ref="Z25:AA25"/>
    <mergeCell ref="AC25:AD25"/>
    <mergeCell ref="AG25:AJ25"/>
    <mergeCell ref="AK25:AL25"/>
    <mergeCell ref="AN25:AO25"/>
    <mergeCell ref="AQ25:AR25"/>
    <mergeCell ref="AQ27:AR27"/>
    <mergeCell ref="AT27:AU27"/>
    <mergeCell ref="AW27:AX27"/>
    <mergeCell ref="AZ27:BA27"/>
    <mergeCell ref="B28:D28"/>
    <mergeCell ref="E28:G28"/>
    <mergeCell ref="W27:X27"/>
    <mergeCell ref="Z27:AA27"/>
    <mergeCell ref="AC27:AD27"/>
    <mergeCell ref="AG27:AJ27"/>
    <mergeCell ref="AK27:AL27"/>
    <mergeCell ref="AN27:AO27"/>
    <mergeCell ref="B27:D27"/>
    <mergeCell ref="E27:G27"/>
    <mergeCell ref="J27:M27"/>
    <mergeCell ref="N27:O27"/>
    <mergeCell ref="Q27:R27"/>
    <mergeCell ref="T27:U27"/>
    <mergeCell ref="B29:D29"/>
    <mergeCell ref="E29:G29"/>
    <mergeCell ref="J29:M29"/>
    <mergeCell ref="AG29:AJ29"/>
    <mergeCell ref="B30:D30"/>
    <mergeCell ref="E30:G30"/>
    <mergeCell ref="J30:J35"/>
    <mergeCell ref="Z30:AB30"/>
    <mergeCell ref="E33:G33"/>
    <mergeCell ref="B34:D34"/>
    <mergeCell ref="E34:G34"/>
    <mergeCell ref="N34:P34"/>
    <mergeCell ref="Q34:S34"/>
    <mergeCell ref="B31:D31"/>
    <mergeCell ref="E31:G31"/>
    <mergeCell ref="N31:P31"/>
    <mergeCell ref="Q31:S31"/>
    <mergeCell ref="T31:V31"/>
    <mergeCell ref="W31:Y31"/>
    <mergeCell ref="AC31:AE31"/>
    <mergeCell ref="B32:D32"/>
    <mergeCell ref="E32:G32"/>
    <mergeCell ref="K32:M33"/>
    <mergeCell ref="Z32:AB32"/>
    <mergeCell ref="AW44:AY44"/>
    <mergeCell ref="AZ44:BB44"/>
    <mergeCell ref="AK44:AM44"/>
    <mergeCell ref="AN44:AP44"/>
    <mergeCell ref="AQ44:AS44"/>
    <mergeCell ref="AT44:AV44"/>
    <mergeCell ref="B33:D33"/>
    <mergeCell ref="A38:D38"/>
    <mergeCell ref="E38:G38"/>
    <mergeCell ref="A40:F40"/>
    <mergeCell ref="I40:J40"/>
    <mergeCell ref="L40:P40"/>
    <mergeCell ref="B35:D35"/>
    <mergeCell ref="E35:G35"/>
    <mergeCell ref="A36:D36"/>
    <mergeCell ref="E36:G36"/>
    <mergeCell ref="A37:D37"/>
    <mergeCell ref="E37:G37"/>
    <mergeCell ref="AC44:AE44"/>
    <mergeCell ref="A42:H42"/>
    <mergeCell ref="J42:AE42"/>
    <mergeCell ref="A44:H44"/>
    <mergeCell ref="N44:P44"/>
    <mergeCell ref="Q44:S44"/>
    <mergeCell ref="T44:V44"/>
    <mergeCell ref="W44:Y44"/>
    <mergeCell ref="Z44:AB44"/>
    <mergeCell ref="AW45:AY45"/>
    <mergeCell ref="AZ45:BB45"/>
    <mergeCell ref="B46:D46"/>
    <mergeCell ref="E46:G46"/>
    <mergeCell ref="K46:M46"/>
    <mergeCell ref="N46:O46"/>
    <mergeCell ref="Q46:R46"/>
    <mergeCell ref="T46:U46"/>
    <mergeCell ref="W46:X46"/>
    <mergeCell ref="Z46:AA46"/>
    <mergeCell ref="AC45:AE45"/>
    <mergeCell ref="AK45:AM45"/>
    <mergeCell ref="AN45:AP45"/>
    <mergeCell ref="AQ45:AS45"/>
    <mergeCell ref="AT45:AV45"/>
    <mergeCell ref="E45:H45"/>
    <mergeCell ref="N45:P45"/>
    <mergeCell ref="Q45:S45"/>
    <mergeCell ref="T45:V45"/>
    <mergeCell ref="W45:Y45"/>
    <mergeCell ref="Z45:AB45"/>
    <mergeCell ref="B47:D47"/>
    <mergeCell ref="E47:G47"/>
    <mergeCell ref="K47:M47"/>
    <mergeCell ref="N47:O47"/>
    <mergeCell ref="Q47:R47"/>
    <mergeCell ref="T47:U47"/>
    <mergeCell ref="W47:X47"/>
    <mergeCell ref="Z47:AA47"/>
    <mergeCell ref="AC46:AD46"/>
    <mergeCell ref="AC48:AD48"/>
    <mergeCell ref="AW46:AX46"/>
    <mergeCell ref="AZ46:BA46"/>
    <mergeCell ref="B48:D48"/>
    <mergeCell ref="E48:G48"/>
    <mergeCell ref="K48:M48"/>
    <mergeCell ref="N48:O48"/>
    <mergeCell ref="Q48:R48"/>
    <mergeCell ref="T48:U48"/>
    <mergeCell ref="W48:X48"/>
    <mergeCell ref="Z48:AA48"/>
    <mergeCell ref="AC47:AD47"/>
    <mergeCell ref="AH46:AJ46"/>
    <mergeCell ref="AK46:AL46"/>
    <mergeCell ref="AN46:AO46"/>
    <mergeCell ref="AQ46:AR46"/>
    <mergeCell ref="AT46:AU46"/>
    <mergeCell ref="AW47:AX47"/>
    <mergeCell ref="AZ47:BA47"/>
    <mergeCell ref="AH47:AJ47"/>
    <mergeCell ref="AK47:AL47"/>
    <mergeCell ref="AN47:AO47"/>
    <mergeCell ref="AQ47:AR47"/>
    <mergeCell ref="AT47:AU47"/>
    <mergeCell ref="AW48:AX48"/>
    <mergeCell ref="AZ48:BA48"/>
    <mergeCell ref="B50:D50"/>
    <mergeCell ref="E50:G50"/>
    <mergeCell ref="K50:M50"/>
    <mergeCell ref="N50:O50"/>
    <mergeCell ref="Q50:R50"/>
    <mergeCell ref="T50:U50"/>
    <mergeCell ref="W50:X50"/>
    <mergeCell ref="Z50:AA50"/>
    <mergeCell ref="AC49:AD49"/>
    <mergeCell ref="AH48:AJ48"/>
    <mergeCell ref="AK48:AL48"/>
    <mergeCell ref="AN48:AO48"/>
    <mergeCell ref="AQ48:AR48"/>
    <mergeCell ref="AT48:AU48"/>
    <mergeCell ref="B49:D49"/>
    <mergeCell ref="E49:G49"/>
    <mergeCell ref="K49:M49"/>
    <mergeCell ref="N49:O49"/>
    <mergeCell ref="Q49:R49"/>
    <mergeCell ref="T49:U49"/>
    <mergeCell ref="W49:X49"/>
    <mergeCell ref="Z49:AA49"/>
    <mergeCell ref="AT49:AU49"/>
    <mergeCell ref="AW49:AX49"/>
    <mergeCell ref="AZ49:BA49"/>
    <mergeCell ref="B51:D51"/>
    <mergeCell ref="E51:G51"/>
    <mergeCell ref="Q51:R51"/>
    <mergeCell ref="T51:U51"/>
    <mergeCell ref="W51:X51"/>
    <mergeCell ref="Z51:AA51"/>
    <mergeCell ref="AC51:AD51"/>
    <mergeCell ref="AC50:AD50"/>
    <mergeCell ref="AH49:AJ49"/>
    <mergeCell ref="AK49:AL49"/>
    <mergeCell ref="AQ50:AR50"/>
    <mergeCell ref="AT50:AU50"/>
    <mergeCell ref="AW50:AX50"/>
    <mergeCell ref="AZ50:BA50"/>
    <mergeCell ref="AG50:AJ50"/>
    <mergeCell ref="AK50:AL50"/>
    <mergeCell ref="AN50:AO50"/>
    <mergeCell ref="A52:D52"/>
    <mergeCell ref="E52:G52"/>
    <mergeCell ref="J51:M51"/>
    <mergeCell ref="N51:O51"/>
    <mergeCell ref="AN49:AO49"/>
    <mergeCell ref="AQ49:AR49"/>
    <mergeCell ref="AC54:AE54"/>
    <mergeCell ref="E55:H55"/>
    <mergeCell ref="N55:P55"/>
    <mergeCell ref="Q55:S55"/>
    <mergeCell ref="T55:V55"/>
    <mergeCell ref="W55:Y55"/>
    <mergeCell ref="Z55:AB55"/>
    <mergeCell ref="AC55:AE55"/>
    <mergeCell ref="AK55:AM55"/>
    <mergeCell ref="A54:H54"/>
    <mergeCell ref="N54:P54"/>
    <mergeCell ref="Q54:S54"/>
    <mergeCell ref="T54:V54"/>
    <mergeCell ref="W54:Y54"/>
    <mergeCell ref="Z54:AB54"/>
    <mergeCell ref="AZ55:BB55"/>
    <mergeCell ref="AN55:AP55"/>
    <mergeCell ref="AQ55:AS55"/>
    <mergeCell ref="AT55:AV55"/>
    <mergeCell ref="AW55:AY55"/>
    <mergeCell ref="AZ56:BA56"/>
    <mergeCell ref="AH56:AJ56"/>
    <mergeCell ref="AK56:AL56"/>
    <mergeCell ref="AN56:AO56"/>
    <mergeCell ref="AQ56:AR56"/>
    <mergeCell ref="AT56:AU56"/>
    <mergeCell ref="AW56:AX56"/>
    <mergeCell ref="N57:O57"/>
    <mergeCell ref="Q57:R57"/>
    <mergeCell ref="T57:U57"/>
    <mergeCell ref="W57:X57"/>
    <mergeCell ref="Z57:AA57"/>
    <mergeCell ref="AC57:AD57"/>
    <mergeCell ref="E56:G56"/>
    <mergeCell ref="K56:M56"/>
    <mergeCell ref="N56:O56"/>
    <mergeCell ref="Q56:R56"/>
    <mergeCell ref="T56:U56"/>
    <mergeCell ref="W56:X56"/>
    <mergeCell ref="Z56:AA56"/>
    <mergeCell ref="AC56:AD56"/>
    <mergeCell ref="AZ57:BA57"/>
    <mergeCell ref="AH57:AJ57"/>
    <mergeCell ref="AK57:AL57"/>
    <mergeCell ref="AN57:AO57"/>
    <mergeCell ref="AQ57:AR57"/>
    <mergeCell ref="AT57:AU57"/>
    <mergeCell ref="AW57:AX57"/>
    <mergeCell ref="B56:D56"/>
    <mergeCell ref="AZ58:BA58"/>
    <mergeCell ref="AH58:AJ58"/>
    <mergeCell ref="AK58:AL58"/>
    <mergeCell ref="AN58:AO58"/>
    <mergeCell ref="B58:D58"/>
    <mergeCell ref="E58:G58"/>
    <mergeCell ref="K58:M58"/>
    <mergeCell ref="N58:O58"/>
    <mergeCell ref="Q58:R58"/>
    <mergeCell ref="T58:U58"/>
    <mergeCell ref="W58:X58"/>
    <mergeCell ref="Z58:AA58"/>
    <mergeCell ref="AC58:AD58"/>
    <mergeCell ref="B57:D57"/>
    <mergeCell ref="E57:G57"/>
    <mergeCell ref="K57:M57"/>
    <mergeCell ref="B59:D59"/>
    <mergeCell ref="E59:G59"/>
    <mergeCell ref="K59:M59"/>
    <mergeCell ref="N59:O59"/>
    <mergeCell ref="Q59:R59"/>
    <mergeCell ref="T59:U59"/>
    <mergeCell ref="W59:X59"/>
    <mergeCell ref="Z59:AA59"/>
    <mergeCell ref="AC59:AD59"/>
    <mergeCell ref="AZ61:BA61"/>
    <mergeCell ref="B62:D62"/>
    <mergeCell ref="E62:G62"/>
    <mergeCell ref="AQ58:AR58"/>
    <mergeCell ref="AT58:AU58"/>
    <mergeCell ref="AW58:AX58"/>
    <mergeCell ref="AZ59:BA59"/>
    <mergeCell ref="B60:D60"/>
    <mergeCell ref="E60:G60"/>
    <mergeCell ref="K60:M60"/>
    <mergeCell ref="N60:O60"/>
    <mergeCell ref="Q60:R60"/>
    <mergeCell ref="T60:U60"/>
    <mergeCell ref="W60:X60"/>
    <mergeCell ref="Z60:AA60"/>
    <mergeCell ref="AC60:AD60"/>
    <mergeCell ref="AH59:AJ59"/>
    <mergeCell ref="AK59:AL59"/>
    <mergeCell ref="AN59:AO59"/>
    <mergeCell ref="AQ59:AR59"/>
    <mergeCell ref="AT59:AU59"/>
    <mergeCell ref="AW59:AX59"/>
    <mergeCell ref="AZ60:BA60"/>
    <mergeCell ref="AH60:AJ60"/>
    <mergeCell ref="AT60:AU60"/>
    <mergeCell ref="AW60:AX60"/>
    <mergeCell ref="A61:A63"/>
    <mergeCell ref="B61:D61"/>
    <mergeCell ref="E61:G61"/>
    <mergeCell ref="J61:J63"/>
    <mergeCell ref="K61:M61"/>
    <mergeCell ref="N61:O61"/>
    <mergeCell ref="Q61:R61"/>
    <mergeCell ref="T61:U61"/>
    <mergeCell ref="W61:X61"/>
    <mergeCell ref="AQ61:AR61"/>
    <mergeCell ref="AT61:AU61"/>
    <mergeCell ref="AW61:AX61"/>
    <mergeCell ref="AK60:AL60"/>
    <mergeCell ref="AN60:AO60"/>
    <mergeCell ref="AQ60:AR60"/>
    <mergeCell ref="K62:M62"/>
    <mergeCell ref="N62:O62"/>
    <mergeCell ref="Q62:R62"/>
    <mergeCell ref="T62:U62"/>
    <mergeCell ref="Z61:AA61"/>
    <mergeCell ref="AC61:AD61"/>
    <mergeCell ref="AG61:AG63"/>
    <mergeCell ref="AH61:AJ61"/>
    <mergeCell ref="AK61:AL61"/>
    <mergeCell ref="AN61:AO61"/>
    <mergeCell ref="AQ62:AR62"/>
    <mergeCell ref="AT62:AU62"/>
    <mergeCell ref="AW62:AX62"/>
    <mergeCell ref="AZ62:BA62"/>
    <mergeCell ref="B63:D63"/>
    <mergeCell ref="E63:G63"/>
    <mergeCell ref="K63:M63"/>
    <mergeCell ref="N63:O63"/>
    <mergeCell ref="Q63:R63"/>
    <mergeCell ref="T63:U63"/>
    <mergeCell ref="W62:X62"/>
    <mergeCell ref="Z62:AA62"/>
    <mergeCell ref="AC62:AD62"/>
    <mergeCell ref="AH62:AJ62"/>
    <mergeCell ref="AK62:AL62"/>
    <mergeCell ref="AN62:AO62"/>
    <mergeCell ref="AQ63:AR63"/>
    <mergeCell ref="AT63:AU63"/>
    <mergeCell ref="AW63:AX63"/>
    <mergeCell ref="AZ63:BA63"/>
    <mergeCell ref="AH63:AJ63"/>
    <mergeCell ref="AK63:AL63"/>
    <mergeCell ref="AN63:AO63"/>
    <mergeCell ref="A64:A66"/>
    <mergeCell ref="B64:D64"/>
    <mergeCell ref="E64:G64"/>
    <mergeCell ref="J64:M64"/>
    <mergeCell ref="N64:O64"/>
    <mergeCell ref="Q64:R64"/>
    <mergeCell ref="W63:X63"/>
    <mergeCell ref="Z63:AA63"/>
    <mergeCell ref="AC63:AD63"/>
    <mergeCell ref="AN64:AO64"/>
    <mergeCell ref="AQ64:AR64"/>
    <mergeCell ref="AT64:AU64"/>
    <mergeCell ref="AW64:AX64"/>
    <mergeCell ref="AZ64:BA64"/>
    <mergeCell ref="B65:D65"/>
    <mergeCell ref="E65:G65"/>
    <mergeCell ref="T64:U64"/>
    <mergeCell ref="W64:X64"/>
    <mergeCell ref="Z64:AA64"/>
    <mergeCell ref="AC64:AD64"/>
    <mergeCell ref="AG64:AJ64"/>
    <mergeCell ref="AK64:AL64"/>
    <mergeCell ref="AW66:AX66"/>
    <mergeCell ref="AZ66:BA66"/>
    <mergeCell ref="B67:D67"/>
    <mergeCell ref="E67:G67"/>
    <mergeCell ref="W66:X66"/>
    <mergeCell ref="Z66:AA66"/>
    <mergeCell ref="AC66:AD66"/>
    <mergeCell ref="AG66:AJ66"/>
    <mergeCell ref="AK66:AL66"/>
    <mergeCell ref="AN66:AO66"/>
    <mergeCell ref="B66:D66"/>
    <mergeCell ref="E66:G66"/>
    <mergeCell ref="J66:M66"/>
    <mergeCell ref="N66:O66"/>
    <mergeCell ref="Q66:R66"/>
    <mergeCell ref="T66:U66"/>
    <mergeCell ref="B71:D71"/>
    <mergeCell ref="E71:G71"/>
    <mergeCell ref="K71:M72"/>
    <mergeCell ref="Z71:AB71"/>
    <mergeCell ref="B72:D72"/>
    <mergeCell ref="B74:D74"/>
    <mergeCell ref="AQ66:AR66"/>
    <mergeCell ref="AT66:AU66"/>
    <mergeCell ref="E74:G74"/>
    <mergeCell ref="A75:D75"/>
    <mergeCell ref="E75:G75"/>
    <mergeCell ref="A76:D76"/>
    <mergeCell ref="E76:G76"/>
    <mergeCell ref="B68:D68"/>
    <mergeCell ref="E68:G68"/>
    <mergeCell ref="J68:M68"/>
    <mergeCell ref="AG68:AJ68"/>
    <mergeCell ref="B69:D69"/>
    <mergeCell ref="E69:G69"/>
    <mergeCell ref="J69:J74"/>
    <mergeCell ref="Z69:AB69"/>
    <mergeCell ref="E72:G72"/>
    <mergeCell ref="N73:P73"/>
    <mergeCell ref="Q73:S73"/>
    <mergeCell ref="B73:D73"/>
    <mergeCell ref="E73:G73"/>
    <mergeCell ref="B70:D70"/>
    <mergeCell ref="E70:G70"/>
    <mergeCell ref="N70:P70"/>
    <mergeCell ref="Q70:S70"/>
    <mergeCell ref="T70:V70"/>
    <mergeCell ref="W70:Y70"/>
    <mergeCell ref="AC70:AE70"/>
  </mergeCells>
  <phoneticPr fontId="2"/>
  <dataValidations count="2">
    <dataValidation type="list" allowBlank="1" showInputMessage="1" showErrorMessage="1" sqref="N6:AE6" xr:uid="{F792C55E-CEEF-403E-8FAC-814F6DB8FCC3}">
      <formula1>"露地,施設"</formula1>
    </dataValidation>
    <dataValidation type="list" allowBlank="1" showInputMessage="1" showErrorMessage="1" sqref="P8" xr:uid="{FC44B904-2667-4162-9432-C09A2F650A96}">
      <formula1>"㎏,本"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32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BH36"/>
  <sheetViews>
    <sheetView zoomScaleNormal="100" workbookViewId="0">
      <selection activeCell="G3" sqref="G3:H3"/>
    </sheetView>
  </sheetViews>
  <sheetFormatPr defaultColWidth="5.5" defaultRowHeight="12"/>
  <cols>
    <col min="1" max="1" width="5.33203125" style="25" customWidth="1"/>
    <col min="2" max="2" width="7.5" style="25" customWidth="1"/>
    <col min="3" max="4" width="5.5" style="25"/>
    <col min="5" max="5" width="10.1640625" style="25" customWidth="1"/>
    <col min="6" max="6" width="3.5" style="25" customWidth="1"/>
    <col min="7" max="8" width="5.5" style="25"/>
    <col min="9" max="9" width="6.5" style="25" customWidth="1"/>
    <col min="10" max="13" width="5.5" style="25"/>
    <col min="14" max="14" width="7.1640625" style="25" customWidth="1"/>
    <col min="15" max="30" width="5.5" style="25"/>
    <col min="31" max="31" width="10.1640625" style="25" customWidth="1"/>
    <col min="32" max="32" width="3.5" style="25" customWidth="1"/>
    <col min="33" max="257" width="5.5" style="25"/>
    <col min="258" max="258" width="7.5" style="25" customWidth="1"/>
    <col min="259" max="260" width="5.5" style="25"/>
    <col min="261" max="261" width="10.1640625" style="25" customWidth="1"/>
    <col min="262" max="262" width="3.5" style="25" customWidth="1"/>
    <col min="263" max="264" width="5.5" style="25"/>
    <col min="265" max="265" width="6.5" style="25" customWidth="1"/>
    <col min="266" max="269" width="5.5" style="25"/>
    <col min="270" max="270" width="7.1640625" style="25" customWidth="1"/>
    <col min="271" max="287" width="5.5" style="25"/>
    <col min="288" max="288" width="7.6640625" style="25" customWidth="1"/>
    <col min="289" max="513" width="5.5" style="25"/>
    <col min="514" max="514" width="7.5" style="25" customWidth="1"/>
    <col min="515" max="516" width="5.5" style="25"/>
    <col min="517" max="517" width="10.1640625" style="25" customWidth="1"/>
    <col min="518" max="518" width="3.5" style="25" customWidth="1"/>
    <col min="519" max="520" width="5.5" style="25"/>
    <col min="521" max="521" width="6.5" style="25" customWidth="1"/>
    <col min="522" max="525" width="5.5" style="25"/>
    <col min="526" max="526" width="7.1640625" style="25" customWidth="1"/>
    <col min="527" max="543" width="5.5" style="25"/>
    <col min="544" max="544" width="7.6640625" style="25" customWidth="1"/>
    <col min="545" max="769" width="5.5" style="25"/>
    <col min="770" max="770" width="7.5" style="25" customWidth="1"/>
    <col min="771" max="772" width="5.5" style="25"/>
    <col min="773" max="773" width="10.1640625" style="25" customWidth="1"/>
    <col min="774" max="774" width="3.5" style="25" customWidth="1"/>
    <col min="775" max="776" width="5.5" style="25"/>
    <col min="777" max="777" width="6.5" style="25" customWidth="1"/>
    <col min="778" max="781" width="5.5" style="25"/>
    <col min="782" max="782" width="7.1640625" style="25" customWidth="1"/>
    <col min="783" max="799" width="5.5" style="25"/>
    <col min="800" max="800" width="7.6640625" style="25" customWidth="1"/>
    <col min="801" max="1025" width="5.5" style="25"/>
    <col min="1026" max="1026" width="7.5" style="25" customWidth="1"/>
    <col min="1027" max="1028" width="5.5" style="25"/>
    <col min="1029" max="1029" width="10.1640625" style="25" customWidth="1"/>
    <col min="1030" max="1030" width="3.5" style="25" customWidth="1"/>
    <col min="1031" max="1032" width="5.5" style="25"/>
    <col min="1033" max="1033" width="6.5" style="25" customWidth="1"/>
    <col min="1034" max="1037" width="5.5" style="25"/>
    <col min="1038" max="1038" width="7.1640625" style="25" customWidth="1"/>
    <col min="1039" max="1055" width="5.5" style="25"/>
    <col min="1056" max="1056" width="7.6640625" style="25" customWidth="1"/>
    <col min="1057" max="1281" width="5.5" style="25"/>
    <col min="1282" max="1282" width="7.5" style="25" customWidth="1"/>
    <col min="1283" max="1284" width="5.5" style="25"/>
    <col min="1285" max="1285" width="10.1640625" style="25" customWidth="1"/>
    <col min="1286" max="1286" width="3.5" style="25" customWidth="1"/>
    <col min="1287" max="1288" width="5.5" style="25"/>
    <col min="1289" max="1289" width="6.5" style="25" customWidth="1"/>
    <col min="1290" max="1293" width="5.5" style="25"/>
    <col min="1294" max="1294" width="7.1640625" style="25" customWidth="1"/>
    <col min="1295" max="1311" width="5.5" style="25"/>
    <col min="1312" max="1312" width="7.6640625" style="25" customWidth="1"/>
    <col min="1313" max="1537" width="5.5" style="25"/>
    <col min="1538" max="1538" width="7.5" style="25" customWidth="1"/>
    <col min="1539" max="1540" width="5.5" style="25"/>
    <col min="1541" max="1541" width="10.1640625" style="25" customWidth="1"/>
    <col min="1542" max="1542" width="3.5" style="25" customWidth="1"/>
    <col min="1543" max="1544" width="5.5" style="25"/>
    <col min="1545" max="1545" width="6.5" style="25" customWidth="1"/>
    <col min="1546" max="1549" width="5.5" style="25"/>
    <col min="1550" max="1550" width="7.1640625" style="25" customWidth="1"/>
    <col min="1551" max="1567" width="5.5" style="25"/>
    <col min="1568" max="1568" width="7.6640625" style="25" customWidth="1"/>
    <col min="1569" max="1793" width="5.5" style="25"/>
    <col min="1794" max="1794" width="7.5" style="25" customWidth="1"/>
    <col min="1795" max="1796" width="5.5" style="25"/>
    <col min="1797" max="1797" width="10.1640625" style="25" customWidth="1"/>
    <col min="1798" max="1798" width="3.5" style="25" customWidth="1"/>
    <col min="1799" max="1800" width="5.5" style="25"/>
    <col min="1801" max="1801" width="6.5" style="25" customWidth="1"/>
    <col min="1802" max="1805" width="5.5" style="25"/>
    <col min="1806" max="1806" width="7.1640625" style="25" customWidth="1"/>
    <col min="1807" max="1823" width="5.5" style="25"/>
    <col min="1824" max="1824" width="7.6640625" style="25" customWidth="1"/>
    <col min="1825" max="2049" width="5.5" style="25"/>
    <col min="2050" max="2050" width="7.5" style="25" customWidth="1"/>
    <col min="2051" max="2052" width="5.5" style="25"/>
    <col min="2053" max="2053" width="10.1640625" style="25" customWidth="1"/>
    <col min="2054" max="2054" width="3.5" style="25" customWidth="1"/>
    <col min="2055" max="2056" width="5.5" style="25"/>
    <col min="2057" max="2057" width="6.5" style="25" customWidth="1"/>
    <col min="2058" max="2061" width="5.5" style="25"/>
    <col min="2062" max="2062" width="7.1640625" style="25" customWidth="1"/>
    <col min="2063" max="2079" width="5.5" style="25"/>
    <col min="2080" max="2080" width="7.6640625" style="25" customWidth="1"/>
    <col min="2081" max="2305" width="5.5" style="25"/>
    <col min="2306" max="2306" width="7.5" style="25" customWidth="1"/>
    <col min="2307" max="2308" width="5.5" style="25"/>
    <col min="2309" max="2309" width="10.1640625" style="25" customWidth="1"/>
    <col min="2310" max="2310" width="3.5" style="25" customWidth="1"/>
    <col min="2311" max="2312" width="5.5" style="25"/>
    <col min="2313" max="2313" width="6.5" style="25" customWidth="1"/>
    <col min="2314" max="2317" width="5.5" style="25"/>
    <col min="2318" max="2318" width="7.1640625" style="25" customWidth="1"/>
    <col min="2319" max="2335" width="5.5" style="25"/>
    <col min="2336" max="2336" width="7.6640625" style="25" customWidth="1"/>
    <col min="2337" max="2561" width="5.5" style="25"/>
    <col min="2562" max="2562" width="7.5" style="25" customWidth="1"/>
    <col min="2563" max="2564" width="5.5" style="25"/>
    <col min="2565" max="2565" width="10.1640625" style="25" customWidth="1"/>
    <col min="2566" max="2566" width="3.5" style="25" customWidth="1"/>
    <col min="2567" max="2568" width="5.5" style="25"/>
    <col min="2569" max="2569" width="6.5" style="25" customWidth="1"/>
    <col min="2570" max="2573" width="5.5" style="25"/>
    <col min="2574" max="2574" width="7.1640625" style="25" customWidth="1"/>
    <col min="2575" max="2591" width="5.5" style="25"/>
    <col min="2592" max="2592" width="7.6640625" style="25" customWidth="1"/>
    <col min="2593" max="2817" width="5.5" style="25"/>
    <col min="2818" max="2818" width="7.5" style="25" customWidth="1"/>
    <col min="2819" max="2820" width="5.5" style="25"/>
    <col min="2821" max="2821" width="10.1640625" style="25" customWidth="1"/>
    <col min="2822" max="2822" width="3.5" style="25" customWidth="1"/>
    <col min="2823" max="2824" width="5.5" style="25"/>
    <col min="2825" max="2825" width="6.5" style="25" customWidth="1"/>
    <col min="2826" max="2829" width="5.5" style="25"/>
    <col min="2830" max="2830" width="7.1640625" style="25" customWidth="1"/>
    <col min="2831" max="2847" width="5.5" style="25"/>
    <col min="2848" max="2848" width="7.6640625" style="25" customWidth="1"/>
    <col min="2849" max="3073" width="5.5" style="25"/>
    <col min="3074" max="3074" width="7.5" style="25" customWidth="1"/>
    <col min="3075" max="3076" width="5.5" style="25"/>
    <col min="3077" max="3077" width="10.1640625" style="25" customWidth="1"/>
    <col min="3078" max="3078" width="3.5" style="25" customWidth="1"/>
    <col min="3079" max="3080" width="5.5" style="25"/>
    <col min="3081" max="3081" width="6.5" style="25" customWidth="1"/>
    <col min="3082" max="3085" width="5.5" style="25"/>
    <col min="3086" max="3086" width="7.1640625" style="25" customWidth="1"/>
    <col min="3087" max="3103" width="5.5" style="25"/>
    <col min="3104" max="3104" width="7.6640625" style="25" customWidth="1"/>
    <col min="3105" max="3329" width="5.5" style="25"/>
    <col min="3330" max="3330" width="7.5" style="25" customWidth="1"/>
    <col min="3331" max="3332" width="5.5" style="25"/>
    <col min="3333" max="3333" width="10.1640625" style="25" customWidth="1"/>
    <col min="3334" max="3334" width="3.5" style="25" customWidth="1"/>
    <col min="3335" max="3336" width="5.5" style="25"/>
    <col min="3337" max="3337" width="6.5" style="25" customWidth="1"/>
    <col min="3338" max="3341" width="5.5" style="25"/>
    <col min="3342" max="3342" width="7.1640625" style="25" customWidth="1"/>
    <col min="3343" max="3359" width="5.5" style="25"/>
    <col min="3360" max="3360" width="7.6640625" style="25" customWidth="1"/>
    <col min="3361" max="3585" width="5.5" style="25"/>
    <col min="3586" max="3586" width="7.5" style="25" customWidth="1"/>
    <col min="3587" max="3588" width="5.5" style="25"/>
    <col min="3589" max="3589" width="10.1640625" style="25" customWidth="1"/>
    <col min="3590" max="3590" width="3.5" style="25" customWidth="1"/>
    <col min="3591" max="3592" width="5.5" style="25"/>
    <col min="3593" max="3593" width="6.5" style="25" customWidth="1"/>
    <col min="3594" max="3597" width="5.5" style="25"/>
    <col min="3598" max="3598" width="7.1640625" style="25" customWidth="1"/>
    <col min="3599" max="3615" width="5.5" style="25"/>
    <col min="3616" max="3616" width="7.6640625" style="25" customWidth="1"/>
    <col min="3617" max="3841" width="5.5" style="25"/>
    <col min="3842" max="3842" width="7.5" style="25" customWidth="1"/>
    <col min="3843" max="3844" width="5.5" style="25"/>
    <col min="3845" max="3845" width="10.1640625" style="25" customWidth="1"/>
    <col min="3846" max="3846" width="3.5" style="25" customWidth="1"/>
    <col min="3847" max="3848" width="5.5" style="25"/>
    <col min="3849" max="3849" width="6.5" style="25" customWidth="1"/>
    <col min="3850" max="3853" width="5.5" style="25"/>
    <col min="3854" max="3854" width="7.1640625" style="25" customWidth="1"/>
    <col min="3855" max="3871" width="5.5" style="25"/>
    <col min="3872" max="3872" width="7.6640625" style="25" customWidth="1"/>
    <col min="3873" max="4097" width="5.5" style="25"/>
    <col min="4098" max="4098" width="7.5" style="25" customWidth="1"/>
    <col min="4099" max="4100" width="5.5" style="25"/>
    <col min="4101" max="4101" width="10.1640625" style="25" customWidth="1"/>
    <col min="4102" max="4102" width="3.5" style="25" customWidth="1"/>
    <col min="4103" max="4104" width="5.5" style="25"/>
    <col min="4105" max="4105" width="6.5" style="25" customWidth="1"/>
    <col min="4106" max="4109" width="5.5" style="25"/>
    <col min="4110" max="4110" width="7.1640625" style="25" customWidth="1"/>
    <col min="4111" max="4127" width="5.5" style="25"/>
    <col min="4128" max="4128" width="7.6640625" style="25" customWidth="1"/>
    <col min="4129" max="4353" width="5.5" style="25"/>
    <col min="4354" max="4354" width="7.5" style="25" customWidth="1"/>
    <col min="4355" max="4356" width="5.5" style="25"/>
    <col min="4357" max="4357" width="10.1640625" style="25" customWidth="1"/>
    <col min="4358" max="4358" width="3.5" style="25" customWidth="1"/>
    <col min="4359" max="4360" width="5.5" style="25"/>
    <col min="4361" max="4361" width="6.5" style="25" customWidth="1"/>
    <col min="4362" max="4365" width="5.5" style="25"/>
    <col min="4366" max="4366" width="7.1640625" style="25" customWidth="1"/>
    <col min="4367" max="4383" width="5.5" style="25"/>
    <col min="4384" max="4384" width="7.6640625" style="25" customWidth="1"/>
    <col min="4385" max="4609" width="5.5" style="25"/>
    <col min="4610" max="4610" width="7.5" style="25" customWidth="1"/>
    <col min="4611" max="4612" width="5.5" style="25"/>
    <col min="4613" max="4613" width="10.1640625" style="25" customWidth="1"/>
    <col min="4614" max="4614" width="3.5" style="25" customWidth="1"/>
    <col min="4615" max="4616" width="5.5" style="25"/>
    <col min="4617" max="4617" width="6.5" style="25" customWidth="1"/>
    <col min="4618" max="4621" width="5.5" style="25"/>
    <col min="4622" max="4622" width="7.1640625" style="25" customWidth="1"/>
    <col min="4623" max="4639" width="5.5" style="25"/>
    <col min="4640" max="4640" width="7.6640625" style="25" customWidth="1"/>
    <col min="4641" max="4865" width="5.5" style="25"/>
    <col min="4866" max="4866" width="7.5" style="25" customWidth="1"/>
    <col min="4867" max="4868" width="5.5" style="25"/>
    <col min="4869" max="4869" width="10.1640625" style="25" customWidth="1"/>
    <col min="4870" max="4870" width="3.5" style="25" customWidth="1"/>
    <col min="4871" max="4872" width="5.5" style="25"/>
    <col min="4873" max="4873" width="6.5" style="25" customWidth="1"/>
    <col min="4874" max="4877" width="5.5" style="25"/>
    <col min="4878" max="4878" width="7.1640625" style="25" customWidth="1"/>
    <col min="4879" max="4895" width="5.5" style="25"/>
    <col min="4896" max="4896" width="7.6640625" style="25" customWidth="1"/>
    <col min="4897" max="5121" width="5.5" style="25"/>
    <col min="5122" max="5122" width="7.5" style="25" customWidth="1"/>
    <col min="5123" max="5124" width="5.5" style="25"/>
    <col min="5125" max="5125" width="10.1640625" style="25" customWidth="1"/>
    <col min="5126" max="5126" width="3.5" style="25" customWidth="1"/>
    <col min="5127" max="5128" width="5.5" style="25"/>
    <col min="5129" max="5129" width="6.5" style="25" customWidth="1"/>
    <col min="5130" max="5133" width="5.5" style="25"/>
    <col min="5134" max="5134" width="7.1640625" style="25" customWidth="1"/>
    <col min="5135" max="5151" width="5.5" style="25"/>
    <col min="5152" max="5152" width="7.6640625" style="25" customWidth="1"/>
    <col min="5153" max="5377" width="5.5" style="25"/>
    <col min="5378" max="5378" width="7.5" style="25" customWidth="1"/>
    <col min="5379" max="5380" width="5.5" style="25"/>
    <col min="5381" max="5381" width="10.1640625" style="25" customWidth="1"/>
    <col min="5382" max="5382" width="3.5" style="25" customWidth="1"/>
    <col min="5383" max="5384" width="5.5" style="25"/>
    <col min="5385" max="5385" width="6.5" style="25" customWidth="1"/>
    <col min="5386" max="5389" width="5.5" style="25"/>
    <col min="5390" max="5390" width="7.1640625" style="25" customWidth="1"/>
    <col min="5391" max="5407" width="5.5" style="25"/>
    <col min="5408" max="5408" width="7.6640625" style="25" customWidth="1"/>
    <col min="5409" max="5633" width="5.5" style="25"/>
    <col min="5634" max="5634" width="7.5" style="25" customWidth="1"/>
    <col min="5635" max="5636" width="5.5" style="25"/>
    <col min="5637" max="5637" width="10.1640625" style="25" customWidth="1"/>
    <col min="5638" max="5638" width="3.5" style="25" customWidth="1"/>
    <col min="5639" max="5640" width="5.5" style="25"/>
    <col min="5641" max="5641" width="6.5" style="25" customWidth="1"/>
    <col min="5642" max="5645" width="5.5" style="25"/>
    <col min="5646" max="5646" width="7.1640625" style="25" customWidth="1"/>
    <col min="5647" max="5663" width="5.5" style="25"/>
    <col min="5664" max="5664" width="7.6640625" style="25" customWidth="1"/>
    <col min="5665" max="5889" width="5.5" style="25"/>
    <col min="5890" max="5890" width="7.5" style="25" customWidth="1"/>
    <col min="5891" max="5892" width="5.5" style="25"/>
    <col min="5893" max="5893" width="10.1640625" style="25" customWidth="1"/>
    <col min="5894" max="5894" width="3.5" style="25" customWidth="1"/>
    <col min="5895" max="5896" width="5.5" style="25"/>
    <col min="5897" max="5897" width="6.5" style="25" customWidth="1"/>
    <col min="5898" max="5901" width="5.5" style="25"/>
    <col min="5902" max="5902" width="7.1640625" style="25" customWidth="1"/>
    <col min="5903" max="5919" width="5.5" style="25"/>
    <col min="5920" max="5920" width="7.6640625" style="25" customWidth="1"/>
    <col min="5921" max="6145" width="5.5" style="25"/>
    <col min="6146" max="6146" width="7.5" style="25" customWidth="1"/>
    <col min="6147" max="6148" width="5.5" style="25"/>
    <col min="6149" max="6149" width="10.1640625" style="25" customWidth="1"/>
    <col min="6150" max="6150" width="3.5" style="25" customWidth="1"/>
    <col min="6151" max="6152" width="5.5" style="25"/>
    <col min="6153" max="6153" width="6.5" style="25" customWidth="1"/>
    <col min="6154" max="6157" width="5.5" style="25"/>
    <col min="6158" max="6158" width="7.1640625" style="25" customWidth="1"/>
    <col min="6159" max="6175" width="5.5" style="25"/>
    <col min="6176" max="6176" width="7.6640625" style="25" customWidth="1"/>
    <col min="6177" max="6401" width="5.5" style="25"/>
    <col min="6402" max="6402" width="7.5" style="25" customWidth="1"/>
    <col min="6403" max="6404" width="5.5" style="25"/>
    <col min="6405" max="6405" width="10.1640625" style="25" customWidth="1"/>
    <col min="6406" max="6406" width="3.5" style="25" customWidth="1"/>
    <col min="6407" max="6408" width="5.5" style="25"/>
    <col min="6409" max="6409" width="6.5" style="25" customWidth="1"/>
    <col min="6410" max="6413" width="5.5" style="25"/>
    <col min="6414" max="6414" width="7.1640625" style="25" customWidth="1"/>
    <col min="6415" max="6431" width="5.5" style="25"/>
    <col min="6432" max="6432" width="7.6640625" style="25" customWidth="1"/>
    <col min="6433" max="6657" width="5.5" style="25"/>
    <col min="6658" max="6658" width="7.5" style="25" customWidth="1"/>
    <col min="6659" max="6660" width="5.5" style="25"/>
    <col min="6661" max="6661" width="10.1640625" style="25" customWidth="1"/>
    <col min="6662" max="6662" width="3.5" style="25" customWidth="1"/>
    <col min="6663" max="6664" width="5.5" style="25"/>
    <col min="6665" max="6665" width="6.5" style="25" customWidth="1"/>
    <col min="6666" max="6669" width="5.5" style="25"/>
    <col min="6670" max="6670" width="7.1640625" style="25" customWidth="1"/>
    <col min="6671" max="6687" width="5.5" style="25"/>
    <col min="6688" max="6688" width="7.6640625" style="25" customWidth="1"/>
    <col min="6689" max="6913" width="5.5" style="25"/>
    <col min="6914" max="6914" width="7.5" style="25" customWidth="1"/>
    <col min="6915" max="6916" width="5.5" style="25"/>
    <col min="6917" max="6917" width="10.1640625" style="25" customWidth="1"/>
    <col min="6918" max="6918" width="3.5" style="25" customWidth="1"/>
    <col min="6919" max="6920" width="5.5" style="25"/>
    <col min="6921" max="6921" width="6.5" style="25" customWidth="1"/>
    <col min="6922" max="6925" width="5.5" style="25"/>
    <col min="6926" max="6926" width="7.1640625" style="25" customWidth="1"/>
    <col min="6927" max="6943" width="5.5" style="25"/>
    <col min="6944" max="6944" width="7.6640625" style="25" customWidth="1"/>
    <col min="6945" max="7169" width="5.5" style="25"/>
    <col min="7170" max="7170" width="7.5" style="25" customWidth="1"/>
    <col min="7171" max="7172" width="5.5" style="25"/>
    <col min="7173" max="7173" width="10.1640625" style="25" customWidth="1"/>
    <col min="7174" max="7174" width="3.5" style="25" customWidth="1"/>
    <col min="7175" max="7176" width="5.5" style="25"/>
    <col min="7177" max="7177" width="6.5" style="25" customWidth="1"/>
    <col min="7178" max="7181" width="5.5" style="25"/>
    <col min="7182" max="7182" width="7.1640625" style="25" customWidth="1"/>
    <col min="7183" max="7199" width="5.5" style="25"/>
    <col min="7200" max="7200" width="7.6640625" style="25" customWidth="1"/>
    <col min="7201" max="7425" width="5.5" style="25"/>
    <col min="7426" max="7426" width="7.5" style="25" customWidth="1"/>
    <col min="7427" max="7428" width="5.5" style="25"/>
    <col min="7429" max="7429" width="10.1640625" style="25" customWidth="1"/>
    <col min="7430" max="7430" width="3.5" style="25" customWidth="1"/>
    <col min="7431" max="7432" width="5.5" style="25"/>
    <col min="7433" max="7433" width="6.5" style="25" customWidth="1"/>
    <col min="7434" max="7437" width="5.5" style="25"/>
    <col min="7438" max="7438" width="7.1640625" style="25" customWidth="1"/>
    <col min="7439" max="7455" width="5.5" style="25"/>
    <col min="7456" max="7456" width="7.6640625" style="25" customWidth="1"/>
    <col min="7457" max="7681" width="5.5" style="25"/>
    <col min="7682" max="7682" width="7.5" style="25" customWidth="1"/>
    <col min="7683" max="7684" width="5.5" style="25"/>
    <col min="7685" max="7685" width="10.1640625" style="25" customWidth="1"/>
    <col min="7686" max="7686" width="3.5" style="25" customWidth="1"/>
    <col min="7687" max="7688" width="5.5" style="25"/>
    <col min="7689" max="7689" width="6.5" style="25" customWidth="1"/>
    <col min="7690" max="7693" width="5.5" style="25"/>
    <col min="7694" max="7694" width="7.1640625" style="25" customWidth="1"/>
    <col min="7695" max="7711" width="5.5" style="25"/>
    <col min="7712" max="7712" width="7.6640625" style="25" customWidth="1"/>
    <col min="7713" max="7937" width="5.5" style="25"/>
    <col min="7938" max="7938" width="7.5" style="25" customWidth="1"/>
    <col min="7939" max="7940" width="5.5" style="25"/>
    <col min="7941" max="7941" width="10.1640625" style="25" customWidth="1"/>
    <col min="7942" max="7942" width="3.5" style="25" customWidth="1"/>
    <col min="7943" max="7944" width="5.5" style="25"/>
    <col min="7945" max="7945" width="6.5" style="25" customWidth="1"/>
    <col min="7946" max="7949" width="5.5" style="25"/>
    <col min="7950" max="7950" width="7.1640625" style="25" customWidth="1"/>
    <col min="7951" max="7967" width="5.5" style="25"/>
    <col min="7968" max="7968" width="7.6640625" style="25" customWidth="1"/>
    <col min="7969" max="8193" width="5.5" style="25"/>
    <col min="8194" max="8194" width="7.5" style="25" customWidth="1"/>
    <col min="8195" max="8196" width="5.5" style="25"/>
    <col min="8197" max="8197" width="10.1640625" style="25" customWidth="1"/>
    <col min="8198" max="8198" width="3.5" style="25" customWidth="1"/>
    <col min="8199" max="8200" width="5.5" style="25"/>
    <col min="8201" max="8201" width="6.5" style="25" customWidth="1"/>
    <col min="8202" max="8205" width="5.5" style="25"/>
    <col min="8206" max="8206" width="7.1640625" style="25" customWidth="1"/>
    <col min="8207" max="8223" width="5.5" style="25"/>
    <col min="8224" max="8224" width="7.6640625" style="25" customWidth="1"/>
    <col min="8225" max="8449" width="5.5" style="25"/>
    <col min="8450" max="8450" width="7.5" style="25" customWidth="1"/>
    <col min="8451" max="8452" width="5.5" style="25"/>
    <col min="8453" max="8453" width="10.1640625" style="25" customWidth="1"/>
    <col min="8454" max="8454" width="3.5" style="25" customWidth="1"/>
    <col min="8455" max="8456" width="5.5" style="25"/>
    <col min="8457" max="8457" width="6.5" style="25" customWidth="1"/>
    <col min="8458" max="8461" width="5.5" style="25"/>
    <col min="8462" max="8462" width="7.1640625" style="25" customWidth="1"/>
    <col min="8463" max="8479" width="5.5" style="25"/>
    <col min="8480" max="8480" width="7.6640625" style="25" customWidth="1"/>
    <col min="8481" max="8705" width="5.5" style="25"/>
    <col min="8706" max="8706" width="7.5" style="25" customWidth="1"/>
    <col min="8707" max="8708" width="5.5" style="25"/>
    <col min="8709" max="8709" width="10.1640625" style="25" customWidth="1"/>
    <col min="8710" max="8710" width="3.5" style="25" customWidth="1"/>
    <col min="8711" max="8712" width="5.5" style="25"/>
    <col min="8713" max="8713" width="6.5" style="25" customWidth="1"/>
    <col min="8714" max="8717" width="5.5" style="25"/>
    <col min="8718" max="8718" width="7.1640625" style="25" customWidth="1"/>
    <col min="8719" max="8735" width="5.5" style="25"/>
    <col min="8736" max="8736" width="7.6640625" style="25" customWidth="1"/>
    <col min="8737" max="8961" width="5.5" style="25"/>
    <col min="8962" max="8962" width="7.5" style="25" customWidth="1"/>
    <col min="8963" max="8964" width="5.5" style="25"/>
    <col min="8965" max="8965" width="10.1640625" style="25" customWidth="1"/>
    <col min="8966" max="8966" width="3.5" style="25" customWidth="1"/>
    <col min="8967" max="8968" width="5.5" style="25"/>
    <col min="8969" max="8969" width="6.5" style="25" customWidth="1"/>
    <col min="8970" max="8973" width="5.5" style="25"/>
    <col min="8974" max="8974" width="7.1640625" style="25" customWidth="1"/>
    <col min="8975" max="8991" width="5.5" style="25"/>
    <col min="8992" max="8992" width="7.6640625" style="25" customWidth="1"/>
    <col min="8993" max="9217" width="5.5" style="25"/>
    <col min="9218" max="9218" width="7.5" style="25" customWidth="1"/>
    <col min="9219" max="9220" width="5.5" style="25"/>
    <col min="9221" max="9221" width="10.1640625" style="25" customWidth="1"/>
    <col min="9222" max="9222" width="3.5" style="25" customWidth="1"/>
    <col min="9223" max="9224" width="5.5" style="25"/>
    <col min="9225" max="9225" width="6.5" style="25" customWidth="1"/>
    <col min="9226" max="9229" width="5.5" style="25"/>
    <col min="9230" max="9230" width="7.1640625" style="25" customWidth="1"/>
    <col min="9231" max="9247" width="5.5" style="25"/>
    <col min="9248" max="9248" width="7.6640625" style="25" customWidth="1"/>
    <col min="9249" max="9473" width="5.5" style="25"/>
    <col min="9474" max="9474" width="7.5" style="25" customWidth="1"/>
    <col min="9475" max="9476" width="5.5" style="25"/>
    <col min="9477" max="9477" width="10.1640625" style="25" customWidth="1"/>
    <col min="9478" max="9478" width="3.5" style="25" customWidth="1"/>
    <col min="9479" max="9480" width="5.5" style="25"/>
    <col min="9481" max="9481" width="6.5" style="25" customWidth="1"/>
    <col min="9482" max="9485" width="5.5" style="25"/>
    <col min="9486" max="9486" width="7.1640625" style="25" customWidth="1"/>
    <col min="9487" max="9503" width="5.5" style="25"/>
    <col min="9504" max="9504" width="7.6640625" style="25" customWidth="1"/>
    <col min="9505" max="9729" width="5.5" style="25"/>
    <col min="9730" max="9730" width="7.5" style="25" customWidth="1"/>
    <col min="9731" max="9732" width="5.5" style="25"/>
    <col min="9733" max="9733" width="10.1640625" style="25" customWidth="1"/>
    <col min="9734" max="9734" width="3.5" style="25" customWidth="1"/>
    <col min="9735" max="9736" width="5.5" style="25"/>
    <col min="9737" max="9737" width="6.5" style="25" customWidth="1"/>
    <col min="9738" max="9741" width="5.5" style="25"/>
    <col min="9742" max="9742" width="7.1640625" style="25" customWidth="1"/>
    <col min="9743" max="9759" width="5.5" style="25"/>
    <col min="9760" max="9760" width="7.6640625" style="25" customWidth="1"/>
    <col min="9761" max="9985" width="5.5" style="25"/>
    <col min="9986" max="9986" width="7.5" style="25" customWidth="1"/>
    <col min="9987" max="9988" width="5.5" style="25"/>
    <col min="9989" max="9989" width="10.1640625" style="25" customWidth="1"/>
    <col min="9990" max="9990" width="3.5" style="25" customWidth="1"/>
    <col min="9991" max="9992" width="5.5" style="25"/>
    <col min="9993" max="9993" width="6.5" style="25" customWidth="1"/>
    <col min="9994" max="9997" width="5.5" style="25"/>
    <col min="9998" max="9998" width="7.1640625" style="25" customWidth="1"/>
    <col min="9999" max="10015" width="5.5" style="25"/>
    <col min="10016" max="10016" width="7.6640625" style="25" customWidth="1"/>
    <col min="10017" max="10241" width="5.5" style="25"/>
    <col min="10242" max="10242" width="7.5" style="25" customWidth="1"/>
    <col min="10243" max="10244" width="5.5" style="25"/>
    <col min="10245" max="10245" width="10.1640625" style="25" customWidth="1"/>
    <col min="10246" max="10246" width="3.5" style="25" customWidth="1"/>
    <col min="10247" max="10248" width="5.5" style="25"/>
    <col min="10249" max="10249" width="6.5" style="25" customWidth="1"/>
    <col min="10250" max="10253" width="5.5" style="25"/>
    <col min="10254" max="10254" width="7.1640625" style="25" customWidth="1"/>
    <col min="10255" max="10271" width="5.5" style="25"/>
    <col min="10272" max="10272" width="7.6640625" style="25" customWidth="1"/>
    <col min="10273" max="10497" width="5.5" style="25"/>
    <col min="10498" max="10498" width="7.5" style="25" customWidth="1"/>
    <col min="10499" max="10500" width="5.5" style="25"/>
    <col min="10501" max="10501" width="10.1640625" style="25" customWidth="1"/>
    <col min="10502" max="10502" width="3.5" style="25" customWidth="1"/>
    <col min="10503" max="10504" width="5.5" style="25"/>
    <col min="10505" max="10505" width="6.5" style="25" customWidth="1"/>
    <col min="10506" max="10509" width="5.5" style="25"/>
    <col min="10510" max="10510" width="7.1640625" style="25" customWidth="1"/>
    <col min="10511" max="10527" width="5.5" style="25"/>
    <col min="10528" max="10528" width="7.6640625" style="25" customWidth="1"/>
    <col min="10529" max="10753" width="5.5" style="25"/>
    <col min="10754" max="10754" width="7.5" style="25" customWidth="1"/>
    <col min="10755" max="10756" width="5.5" style="25"/>
    <col min="10757" max="10757" width="10.1640625" style="25" customWidth="1"/>
    <col min="10758" max="10758" width="3.5" style="25" customWidth="1"/>
    <col min="10759" max="10760" width="5.5" style="25"/>
    <col min="10761" max="10761" width="6.5" style="25" customWidth="1"/>
    <col min="10762" max="10765" width="5.5" style="25"/>
    <col min="10766" max="10766" width="7.1640625" style="25" customWidth="1"/>
    <col min="10767" max="10783" width="5.5" style="25"/>
    <col min="10784" max="10784" width="7.6640625" style="25" customWidth="1"/>
    <col min="10785" max="11009" width="5.5" style="25"/>
    <col min="11010" max="11010" width="7.5" style="25" customWidth="1"/>
    <col min="11011" max="11012" width="5.5" style="25"/>
    <col min="11013" max="11013" width="10.1640625" style="25" customWidth="1"/>
    <col min="11014" max="11014" width="3.5" style="25" customWidth="1"/>
    <col min="11015" max="11016" width="5.5" style="25"/>
    <col min="11017" max="11017" width="6.5" style="25" customWidth="1"/>
    <col min="11018" max="11021" width="5.5" style="25"/>
    <col min="11022" max="11022" width="7.1640625" style="25" customWidth="1"/>
    <col min="11023" max="11039" width="5.5" style="25"/>
    <col min="11040" max="11040" width="7.6640625" style="25" customWidth="1"/>
    <col min="11041" max="11265" width="5.5" style="25"/>
    <col min="11266" max="11266" width="7.5" style="25" customWidth="1"/>
    <col min="11267" max="11268" width="5.5" style="25"/>
    <col min="11269" max="11269" width="10.1640625" style="25" customWidth="1"/>
    <col min="11270" max="11270" width="3.5" style="25" customWidth="1"/>
    <col min="11271" max="11272" width="5.5" style="25"/>
    <col min="11273" max="11273" width="6.5" style="25" customWidth="1"/>
    <col min="11274" max="11277" width="5.5" style="25"/>
    <col min="11278" max="11278" width="7.1640625" style="25" customWidth="1"/>
    <col min="11279" max="11295" width="5.5" style="25"/>
    <col min="11296" max="11296" width="7.6640625" style="25" customWidth="1"/>
    <col min="11297" max="11521" width="5.5" style="25"/>
    <col min="11522" max="11522" width="7.5" style="25" customWidth="1"/>
    <col min="11523" max="11524" width="5.5" style="25"/>
    <col min="11525" max="11525" width="10.1640625" style="25" customWidth="1"/>
    <col min="11526" max="11526" width="3.5" style="25" customWidth="1"/>
    <col min="11527" max="11528" width="5.5" style="25"/>
    <col min="11529" max="11529" width="6.5" style="25" customWidth="1"/>
    <col min="11530" max="11533" width="5.5" style="25"/>
    <col min="11534" max="11534" width="7.1640625" style="25" customWidth="1"/>
    <col min="11535" max="11551" width="5.5" style="25"/>
    <col min="11552" max="11552" width="7.6640625" style="25" customWidth="1"/>
    <col min="11553" max="11777" width="5.5" style="25"/>
    <col min="11778" max="11778" width="7.5" style="25" customWidth="1"/>
    <col min="11779" max="11780" width="5.5" style="25"/>
    <col min="11781" max="11781" width="10.1640625" style="25" customWidth="1"/>
    <col min="11782" max="11782" width="3.5" style="25" customWidth="1"/>
    <col min="11783" max="11784" width="5.5" style="25"/>
    <col min="11785" max="11785" width="6.5" style="25" customWidth="1"/>
    <col min="11786" max="11789" width="5.5" style="25"/>
    <col min="11790" max="11790" width="7.1640625" style="25" customWidth="1"/>
    <col min="11791" max="11807" width="5.5" style="25"/>
    <col min="11808" max="11808" width="7.6640625" style="25" customWidth="1"/>
    <col min="11809" max="12033" width="5.5" style="25"/>
    <col min="12034" max="12034" width="7.5" style="25" customWidth="1"/>
    <col min="12035" max="12036" width="5.5" style="25"/>
    <col min="12037" max="12037" width="10.1640625" style="25" customWidth="1"/>
    <col min="12038" max="12038" width="3.5" style="25" customWidth="1"/>
    <col min="12039" max="12040" width="5.5" style="25"/>
    <col min="12041" max="12041" width="6.5" style="25" customWidth="1"/>
    <col min="12042" max="12045" width="5.5" style="25"/>
    <col min="12046" max="12046" width="7.1640625" style="25" customWidth="1"/>
    <col min="12047" max="12063" width="5.5" style="25"/>
    <col min="12064" max="12064" width="7.6640625" style="25" customWidth="1"/>
    <col min="12065" max="12289" width="5.5" style="25"/>
    <col min="12290" max="12290" width="7.5" style="25" customWidth="1"/>
    <col min="12291" max="12292" width="5.5" style="25"/>
    <col min="12293" max="12293" width="10.1640625" style="25" customWidth="1"/>
    <col min="12294" max="12294" width="3.5" style="25" customWidth="1"/>
    <col min="12295" max="12296" width="5.5" style="25"/>
    <col min="12297" max="12297" width="6.5" style="25" customWidth="1"/>
    <col min="12298" max="12301" width="5.5" style="25"/>
    <col min="12302" max="12302" width="7.1640625" style="25" customWidth="1"/>
    <col min="12303" max="12319" width="5.5" style="25"/>
    <col min="12320" max="12320" width="7.6640625" style="25" customWidth="1"/>
    <col min="12321" max="12545" width="5.5" style="25"/>
    <col min="12546" max="12546" width="7.5" style="25" customWidth="1"/>
    <col min="12547" max="12548" width="5.5" style="25"/>
    <col min="12549" max="12549" width="10.1640625" style="25" customWidth="1"/>
    <col min="12550" max="12550" width="3.5" style="25" customWidth="1"/>
    <col min="12551" max="12552" width="5.5" style="25"/>
    <col min="12553" max="12553" width="6.5" style="25" customWidth="1"/>
    <col min="12554" max="12557" width="5.5" style="25"/>
    <col min="12558" max="12558" width="7.1640625" style="25" customWidth="1"/>
    <col min="12559" max="12575" width="5.5" style="25"/>
    <col min="12576" max="12576" width="7.6640625" style="25" customWidth="1"/>
    <col min="12577" max="12801" width="5.5" style="25"/>
    <col min="12802" max="12802" width="7.5" style="25" customWidth="1"/>
    <col min="12803" max="12804" width="5.5" style="25"/>
    <col min="12805" max="12805" width="10.1640625" style="25" customWidth="1"/>
    <col min="12806" max="12806" width="3.5" style="25" customWidth="1"/>
    <col min="12807" max="12808" width="5.5" style="25"/>
    <col min="12809" max="12809" width="6.5" style="25" customWidth="1"/>
    <col min="12810" max="12813" width="5.5" style="25"/>
    <col min="12814" max="12814" width="7.1640625" style="25" customWidth="1"/>
    <col min="12815" max="12831" width="5.5" style="25"/>
    <col min="12832" max="12832" width="7.6640625" style="25" customWidth="1"/>
    <col min="12833" max="13057" width="5.5" style="25"/>
    <col min="13058" max="13058" width="7.5" style="25" customWidth="1"/>
    <col min="13059" max="13060" width="5.5" style="25"/>
    <col min="13061" max="13061" width="10.1640625" style="25" customWidth="1"/>
    <col min="13062" max="13062" width="3.5" style="25" customWidth="1"/>
    <col min="13063" max="13064" width="5.5" style="25"/>
    <col min="13065" max="13065" width="6.5" style="25" customWidth="1"/>
    <col min="13066" max="13069" width="5.5" style="25"/>
    <col min="13070" max="13070" width="7.1640625" style="25" customWidth="1"/>
    <col min="13071" max="13087" width="5.5" style="25"/>
    <col min="13088" max="13088" width="7.6640625" style="25" customWidth="1"/>
    <col min="13089" max="13313" width="5.5" style="25"/>
    <col min="13314" max="13314" width="7.5" style="25" customWidth="1"/>
    <col min="13315" max="13316" width="5.5" style="25"/>
    <col min="13317" max="13317" width="10.1640625" style="25" customWidth="1"/>
    <col min="13318" max="13318" width="3.5" style="25" customWidth="1"/>
    <col min="13319" max="13320" width="5.5" style="25"/>
    <col min="13321" max="13321" width="6.5" style="25" customWidth="1"/>
    <col min="13322" max="13325" width="5.5" style="25"/>
    <col min="13326" max="13326" width="7.1640625" style="25" customWidth="1"/>
    <col min="13327" max="13343" width="5.5" style="25"/>
    <col min="13344" max="13344" width="7.6640625" style="25" customWidth="1"/>
    <col min="13345" max="13569" width="5.5" style="25"/>
    <col min="13570" max="13570" width="7.5" style="25" customWidth="1"/>
    <col min="13571" max="13572" width="5.5" style="25"/>
    <col min="13573" max="13573" width="10.1640625" style="25" customWidth="1"/>
    <col min="13574" max="13574" width="3.5" style="25" customWidth="1"/>
    <col min="13575" max="13576" width="5.5" style="25"/>
    <col min="13577" max="13577" width="6.5" style="25" customWidth="1"/>
    <col min="13578" max="13581" width="5.5" style="25"/>
    <col min="13582" max="13582" width="7.1640625" style="25" customWidth="1"/>
    <col min="13583" max="13599" width="5.5" style="25"/>
    <col min="13600" max="13600" width="7.6640625" style="25" customWidth="1"/>
    <col min="13601" max="13825" width="5.5" style="25"/>
    <col min="13826" max="13826" width="7.5" style="25" customWidth="1"/>
    <col min="13827" max="13828" width="5.5" style="25"/>
    <col min="13829" max="13829" width="10.1640625" style="25" customWidth="1"/>
    <col min="13830" max="13830" width="3.5" style="25" customWidth="1"/>
    <col min="13831" max="13832" width="5.5" style="25"/>
    <col min="13833" max="13833" width="6.5" style="25" customWidth="1"/>
    <col min="13834" max="13837" width="5.5" style="25"/>
    <col min="13838" max="13838" width="7.1640625" style="25" customWidth="1"/>
    <col min="13839" max="13855" width="5.5" style="25"/>
    <col min="13856" max="13856" width="7.6640625" style="25" customWidth="1"/>
    <col min="13857" max="14081" width="5.5" style="25"/>
    <col min="14082" max="14082" width="7.5" style="25" customWidth="1"/>
    <col min="14083" max="14084" width="5.5" style="25"/>
    <col min="14085" max="14085" width="10.1640625" style="25" customWidth="1"/>
    <col min="14086" max="14086" width="3.5" style="25" customWidth="1"/>
    <col min="14087" max="14088" width="5.5" style="25"/>
    <col min="14089" max="14089" width="6.5" style="25" customWidth="1"/>
    <col min="14090" max="14093" width="5.5" style="25"/>
    <col min="14094" max="14094" width="7.1640625" style="25" customWidth="1"/>
    <col min="14095" max="14111" width="5.5" style="25"/>
    <col min="14112" max="14112" width="7.6640625" style="25" customWidth="1"/>
    <col min="14113" max="14337" width="5.5" style="25"/>
    <col min="14338" max="14338" width="7.5" style="25" customWidth="1"/>
    <col min="14339" max="14340" width="5.5" style="25"/>
    <col min="14341" max="14341" width="10.1640625" style="25" customWidth="1"/>
    <col min="14342" max="14342" width="3.5" style="25" customWidth="1"/>
    <col min="14343" max="14344" width="5.5" style="25"/>
    <col min="14345" max="14345" width="6.5" style="25" customWidth="1"/>
    <col min="14346" max="14349" width="5.5" style="25"/>
    <col min="14350" max="14350" width="7.1640625" style="25" customWidth="1"/>
    <col min="14351" max="14367" width="5.5" style="25"/>
    <col min="14368" max="14368" width="7.6640625" style="25" customWidth="1"/>
    <col min="14369" max="14593" width="5.5" style="25"/>
    <col min="14594" max="14594" width="7.5" style="25" customWidth="1"/>
    <col min="14595" max="14596" width="5.5" style="25"/>
    <col min="14597" max="14597" width="10.1640625" style="25" customWidth="1"/>
    <col min="14598" max="14598" width="3.5" style="25" customWidth="1"/>
    <col min="14599" max="14600" width="5.5" style="25"/>
    <col min="14601" max="14601" width="6.5" style="25" customWidth="1"/>
    <col min="14602" max="14605" width="5.5" style="25"/>
    <col min="14606" max="14606" width="7.1640625" style="25" customWidth="1"/>
    <col min="14607" max="14623" width="5.5" style="25"/>
    <col min="14624" max="14624" width="7.6640625" style="25" customWidth="1"/>
    <col min="14625" max="14849" width="5.5" style="25"/>
    <col min="14850" max="14850" width="7.5" style="25" customWidth="1"/>
    <col min="14851" max="14852" width="5.5" style="25"/>
    <col min="14853" max="14853" width="10.1640625" style="25" customWidth="1"/>
    <col min="14854" max="14854" width="3.5" style="25" customWidth="1"/>
    <col min="14855" max="14856" width="5.5" style="25"/>
    <col min="14857" max="14857" width="6.5" style="25" customWidth="1"/>
    <col min="14858" max="14861" width="5.5" style="25"/>
    <col min="14862" max="14862" width="7.1640625" style="25" customWidth="1"/>
    <col min="14863" max="14879" width="5.5" style="25"/>
    <col min="14880" max="14880" width="7.6640625" style="25" customWidth="1"/>
    <col min="14881" max="15105" width="5.5" style="25"/>
    <col min="15106" max="15106" width="7.5" style="25" customWidth="1"/>
    <col min="15107" max="15108" width="5.5" style="25"/>
    <col min="15109" max="15109" width="10.1640625" style="25" customWidth="1"/>
    <col min="15110" max="15110" width="3.5" style="25" customWidth="1"/>
    <col min="15111" max="15112" width="5.5" style="25"/>
    <col min="15113" max="15113" width="6.5" style="25" customWidth="1"/>
    <col min="15114" max="15117" width="5.5" style="25"/>
    <col min="15118" max="15118" width="7.1640625" style="25" customWidth="1"/>
    <col min="15119" max="15135" width="5.5" style="25"/>
    <col min="15136" max="15136" width="7.6640625" style="25" customWidth="1"/>
    <col min="15137" max="15361" width="5.5" style="25"/>
    <col min="15362" max="15362" width="7.5" style="25" customWidth="1"/>
    <col min="15363" max="15364" width="5.5" style="25"/>
    <col min="15365" max="15365" width="10.1640625" style="25" customWidth="1"/>
    <col min="15366" max="15366" width="3.5" style="25" customWidth="1"/>
    <col min="15367" max="15368" width="5.5" style="25"/>
    <col min="15369" max="15369" width="6.5" style="25" customWidth="1"/>
    <col min="15370" max="15373" width="5.5" style="25"/>
    <col min="15374" max="15374" width="7.1640625" style="25" customWidth="1"/>
    <col min="15375" max="15391" width="5.5" style="25"/>
    <col min="15392" max="15392" width="7.6640625" style="25" customWidth="1"/>
    <col min="15393" max="15617" width="5.5" style="25"/>
    <col min="15618" max="15618" width="7.5" style="25" customWidth="1"/>
    <col min="15619" max="15620" width="5.5" style="25"/>
    <col min="15621" max="15621" width="10.1640625" style="25" customWidth="1"/>
    <col min="15622" max="15622" width="3.5" style="25" customWidth="1"/>
    <col min="15623" max="15624" width="5.5" style="25"/>
    <col min="15625" max="15625" width="6.5" style="25" customWidth="1"/>
    <col min="15626" max="15629" width="5.5" style="25"/>
    <col min="15630" max="15630" width="7.1640625" style="25" customWidth="1"/>
    <col min="15631" max="15647" width="5.5" style="25"/>
    <col min="15648" max="15648" width="7.6640625" style="25" customWidth="1"/>
    <col min="15649" max="15873" width="5.5" style="25"/>
    <col min="15874" max="15874" width="7.5" style="25" customWidth="1"/>
    <col min="15875" max="15876" width="5.5" style="25"/>
    <col min="15877" max="15877" width="10.1640625" style="25" customWidth="1"/>
    <col min="15878" max="15878" width="3.5" style="25" customWidth="1"/>
    <col min="15879" max="15880" width="5.5" style="25"/>
    <col min="15881" max="15881" width="6.5" style="25" customWidth="1"/>
    <col min="15882" max="15885" width="5.5" style="25"/>
    <col min="15886" max="15886" width="7.1640625" style="25" customWidth="1"/>
    <col min="15887" max="15903" width="5.5" style="25"/>
    <col min="15904" max="15904" width="7.6640625" style="25" customWidth="1"/>
    <col min="15905" max="16129" width="5.5" style="25"/>
    <col min="16130" max="16130" width="7.5" style="25" customWidth="1"/>
    <col min="16131" max="16132" width="5.5" style="25"/>
    <col min="16133" max="16133" width="10.1640625" style="25" customWidth="1"/>
    <col min="16134" max="16134" width="3.5" style="25" customWidth="1"/>
    <col min="16135" max="16136" width="5.5" style="25"/>
    <col min="16137" max="16137" width="6.5" style="25" customWidth="1"/>
    <col min="16138" max="16141" width="5.5" style="25"/>
    <col min="16142" max="16142" width="7.1640625" style="25" customWidth="1"/>
    <col min="16143" max="16159" width="5.5" style="25"/>
    <col min="16160" max="16160" width="7.6640625" style="25" customWidth="1"/>
    <col min="16161" max="16384" width="5.5" style="25"/>
  </cols>
  <sheetData>
    <row r="1" spans="1:60" s="23" customFormat="1" ht="19.5" thickBot="1">
      <c r="A1" s="21">
        <v>1</v>
      </c>
      <c r="B1" s="1245" t="s">
        <v>151</v>
      </c>
      <c r="C1" s="1245"/>
      <c r="D1" s="1245"/>
      <c r="E1" s="1245"/>
      <c r="F1" s="22"/>
      <c r="AH1" s="144" t="s">
        <v>188</v>
      </c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1" t="s">
        <v>189</v>
      </c>
    </row>
    <row r="2" spans="1:60" ht="12.75" thickTop="1">
      <c r="A2" s="117"/>
      <c r="B2" s="1183" t="s">
        <v>152</v>
      </c>
      <c r="C2" s="1183"/>
      <c r="D2" s="1183"/>
      <c r="E2" s="1184" t="s">
        <v>153</v>
      </c>
      <c r="F2" s="1184"/>
      <c r="G2" s="1185" t="s">
        <v>154</v>
      </c>
      <c r="H2" s="1185"/>
      <c r="I2" s="1185" t="s">
        <v>155</v>
      </c>
      <c r="J2" s="1185"/>
      <c r="K2" s="1185" t="s">
        <v>156</v>
      </c>
      <c r="L2" s="1185"/>
      <c r="M2" s="1185" t="s">
        <v>157</v>
      </c>
      <c r="N2" s="1185"/>
      <c r="O2" s="1185" t="s">
        <v>158</v>
      </c>
      <c r="P2" s="1185"/>
      <c r="Q2" s="1185" t="s">
        <v>159</v>
      </c>
      <c r="R2" s="1185"/>
      <c r="S2" s="1185" t="s">
        <v>160</v>
      </c>
      <c r="T2" s="1185"/>
      <c r="U2" s="1185" t="s">
        <v>161</v>
      </c>
      <c r="V2" s="1185"/>
      <c r="W2" s="1185" t="s">
        <v>162</v>
      </c>
      <c r="X2" s="1185"/>
      <c r="Y2" s="1185" t="s">
        <v>163</v>
      </c>
      <c r="Z2" s="1185"/>
      <c r="AA2" s="1185" t="s">
        <v>164</v>
      </c>
      <c r="AB2" s="1185"/>
      <c r="AC2" s="1185" t="s">
        <v>165</v>
      </c>
      <c r="AD2" s="1185"/>
      <c r="AE2" s="1186" t="s">
        <v>166</v>
      </c>
      <c r="AF2" s="1187"/>
      <c r="AH2" s="1227" t="s">
        <v>152</v>
      </c>
      <c r="AI2" s="1228"/>
      <c r="AJ2" s="1228"/>
      <c r="AK2" s="1218" t="s">
        <v>154</v>
      </c>
      <c r="AL2" s="1218"/>
      <c r="AM2" s="1218" t="s">
        <v>155</v>
      </c>
      <c r="AN2" s="1218"/>
      <c r="AO2" s="1218" t="s">
        <v>156</v>
      </c>
      <c r="AP2" s="1218"/>
      <c r="AQ2" s="1218" t="s">
        <v>157</v>
      </c>
      <c r="AR2" s="1218"/>
      <c r="AS2" s="1218" t="s">
        <v>158</v>
      </c>
      <c r="AT2" s="1218"/>
      <c r="AU2" s="1218" t="s">
        <v>159</v>
      </c>
      <c r="AV2" s="1218"/>
      <c r="AW2" s="1218" t="s">
        <v>160</v>
      </c>
      <c r="AX2" s="1218"/>
      <c r="AY2" s="1218" t="s">
        <v>161</v>
      </c>
      <c r="AZ2" s="1218"/>
      <c r="BA2" s="1218" t="s">
        <v>162</v>
      </c>
      <c r="BB2" s="1218"/>
      <c r="BC2" s="1218" t="s">
        <v>163</v>
      </c>
      <c r="BD2" s="1218"/>
      <c r="BE2" s="1218" t="s">
        <v>164</v>
      </c>
      <c r="BF2" s="1218"/>
      <c r="BG2" s="1218" t="s">
        <v>165</v>
      </c>
      <c r="BH2" s="1218"/>
    </row>
    <row r="3" spans="1:60" ht="14.25">
      <c r="A3" s="1237" t="s">
        <v>94</v>
      </c>
      <c r="B3" s="1234" t="str">
        <f>'【耕種】経営現状と目標 (現状入力)'!B7:D7</f>
        <v/>
      </c>
      <c r="C3" s="1235"/>
      <c r="D3" s="1236"/>
      <c r="E3" s="118" t="str">
        <f>IF('【耕種】経営現状と目標 (現状入力)'!N7=0,"",'【耕種】経営現状と目標 (現状入力)'!N7)</f>
        <v/>
      </c>
      <c r="F3" s="125" t="s">
        <v>103</v>
      </c>
      <c r="G3" s="1180"/>
      <c r="H3" s="1177"/>
      <c r="I3" s="1177"/>
      <c r="J3" s="1177"/>
      <c r="K3" s="1177"/>
      <c r="L3" s="1177"/>
      <c r="M3" s="1177"/>
      <c r="N3" s="1177"/>
      <c r="O3" s="1177"/>
      <c r="P3" s="1177"/>
      <c r="Q3" s="1177"/>
      <c r="R3" s="1177"/>
      <c r="S3" s="1177"/>
      <c r="T3" s="1177"/>
      <c r="U3" s="1177"/>
      <c r="V3" s="1177"/>
      <c r="W3" s="1177"/>
      <c r="X3" s="1177"/>
      <c r="Y3" s="1177"/>
      <c r="Z3" s="1177"/>
      <c r="AA3" s="1177"/>
      <c r="AB3" s="1177"/>
      <c r="AC3" s="1177"/>
      <c r="AD3" s="1177"/>
      <c r="AE3" s="1209" t="str">
        <f t="shared" ref="AE3:AE8" si="0">IF(SUM(G3:AD3)=0,"",SUM(G3:AD3))</f>
        <v/>
      </c>
      <c r="AF3" s="1210"/>
      <c r="AH3" s="1201" t="str">
        <f>B3</f>
        <v/>
      </c>
      <c r="AI3" s="1202"/>
      <c r="AJ3" s="1202"/>
      <c r="AK3" s="1229" t="str">
        <f t="shared" ref="AK3:AK8" si="1">IFERROR(IF($E3=0,"",ROUND((G3/$E3*10),1)),"")</f>
        <v/>
      </c>
      <c r="AL3" s="1230"/>
      <c r="AM3" s="1229" t="str">
        <f>IFERROR(IF($E3=0,"",ROUND((I3/$E3*10),1)),"")</f>
        <v/>
      </c>
      <c r="AN3" s="1230"/>
      <c r="AO3" s="1229" t="str">
        <f t="shared" ref="AO3" si="2">IFERROR(IF($E3=0,"",ROUND((K3/$E3*10),1)),"")</f>
        <v/>
      </c>
      <c r="AP3" s="1230"/>
      <c r="AQ3" s="1229" t="str">
        <f t="shared" ref="AQ3" si="3">IFERROR(IF($E3=0,"",ROUND((M3/$E3*10),1)),"")</f>
        <v/>
      </c>
      <c r="AR3" s="1230"/>
      <c r="AS3" s="1229" t="str">
        <f t="shared" ref="AS3" si="4">IFERROR(IF($E3=0,"",ROUND((O3/$E3*10),1)),"")</f>
        <v/>
      </c>
      <c r="AT3" s="1230"/>
      <c r="AU3" s="1229" t="str">
        <f t="shared" ref="AU3" si="5">IFERROR(IF($E3=0,"",ROUND((Q3/$E3*10),1)),"")</f>
        <v/>
      </c>
      <c r="AV3" s="1230"/>
      <c r="AW3" s="1229" t="str">
        <f t="shared" ref="AW3" si="6">IFERROR(IF($E3=0,"",ROUND((S3/$E3*10),1)),"")</f>
        <v/>
      </c>
      <c r="AX3" s="1230"/>
      <c r="AY3" s="1229" t="str">
        <f t="shared" ref="AY3" si="7">IFERROR(IF($E3=0,"",ROUND((U3/$E3*10),1)),"")</f>
        <v/>
      </c>
      <c r="AZ3" s="1230"/>
      <c r="BA3" s="1229" t="str">
        <f t="shared" ref="BA3" si="8">IFERROR(IF($E3=0,"",ROUND((W3/$E3*10),1)),"")</f>
        <v/>
      </c>
      <c r="BB3" s="1230"/>
      <c r="BC3" s="1229" t="str">
        <f t="shared" ref="BC3" si="9">IFERROR(IF($E3=0,"",ROUND((Y3/$E3*10),1)),"")</f>
        <v/>
      </c>
      <c r="BD3" s="1230"/>
      <c r="BE3" s="1229" t="str">
        <f t="shared" ref="BE3" si="10">IFERROR(IF($E3=0,"",ROUND((AA3/$E3*10),1)),"")</f>
        <v/>
      </c>
      <c r="BF3" s="1230"/>
      <c r="BG3" s="1229" t="str">
        <f t="shared" ref="BG3" si="11">IFERROR(IF($E3=0,"",ROUND((AC3/$E3*10),1)),"")</f>
        <v/>
      </c>
      <c r="BH3" s="1230"/>
    </row>
    <row r="4" spans="1:60" ht="14.25">
      <c r="A4" s="1237"/>
      <c r="B4" s="1234" t="str">
        <f>'【耕種】経営現状と目標 (現状入力)'!B8:D8</f>
        <v/>
      </c>
      <c r="C4" s="1235"/>
      <c r="D4" s="1236"/>
      <c r="E4" s="118" t="str">
        <f>IF('【耕種】経営現状と目標 (現状入力)'!Q7=0,"",'【耕種】経営現状と目標 (現状入力)'!Q7)</f>
        <v/>
      </c>
      <c r="F4" s="125" t="s">
        <v>103</v>
      </c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1209" t="str">
        <f t="shared" si="0"/>
        <v/>
      </c>
      <c r="AF4" s="1210"/>
      <c r="AH4" s="1201" t="str">
        <f>B4</f>
        <v/>
      </c>
      <c r="AI4" s="1202"/>
      <c r="AJ4" s="1202"/>
      <c r="AK4" s="1229" t="str">
        <f t="shared" si="1"/>
        <v/>
      </c>
      <c r="AL4" s="1230"/>
      <c r="AM4" s="1229" t="str">
        <f t="shared" ref="AM4:AM8" si="12">IFERROR(IF($E4=0,"",ROUND((I4/$E4*10),1)),"")</f>
        <v/>
      </c>
      <c r="AN4" s="1230"/>
      <c r="AO4" s="1229" t="str">
        <f t="shared" ref="AO4:AO8" si="13">IFERROR(IF($E4=0,"",ROUND((K4/$E4*10),1)),"")</f>
        <v/>
      </c>
      <c r="AP4" s="1230"/>
      <c r="AQ4" s="1229" t="str">
        <f t="shared" ref="AQ4:AQ8" si="14">IFERROR(IF($E4=0,"",ROUND((M4/$E4*10),1)),"")</f>
        <v/>
      </c>
      <c r="AR4" s="1230"/>
      <c r="AS4" s="1229" t="str">
        <f t="shared" ref="AS4:AS8" si="15">IFERROR(IF($E4=0,"",ROUND((O4/$E4*10),1)),"")</f>
        <v/>
      </c>
      <c r="AT4" s="1230"/>
      <c r="AU4" s="1229" t="str">
        <f t="shared" ref="AU4:AU8" si="16">IFERROR(IF($E4=0,"",ROUND((Q4/$E4*10),1)),"")</f>
        <v/>
      </c>
      <c r="AV4" s="1230"/>
      <c r="AW4" s="1229" t="str">
        <f t="shared" ref="AW4:AW8" si="17">IFERROR(IF($E4=0,"",ROUND((S4/$E4*10),1)),"")</f>
        <v/>
      </c>
      <c r="AX4" s="1230"/>
      <c r="AY4" s="1229" t="str">
        <f t="shared" ref="AY4:AY8" si="18">IFERROR(IF($E4=0,"",ROUND((U4/$E4*10),1)),"")</f>
        <v/>
      </c>
      <c r="AZ4" s="1230"/>
      <c r="BA4" s="1229" t="str">
        <f t="shared" ref="BA4:BA8" si="19">IFERROR(IF($E4=0,"",ROUND((W4/$E4*10),1)),"")</f>
        <v/>
      </c>
      <c r="BB4" s="1230"/>
      <c r="BC4" s="1229" t="str">
        <f t="shared" ref="BC4:BC8" si="20">IFERROR(IF($E4=0,"",ROUND((Y4/$E4*10),1)),"")</f>
        <v/>
      </c>
      <c r="BD4" s="1230"/>
      <c r="BE4" s="1229" t="str">
        <f t="shared" ref="BE4:BE8" si="21">IFERROR(IF($E4=0,"",ROUND((AA4/$E4*10),1)),"")</f>
        <v/>
      </c>
      <c r="BF4" s="1230"/>
      <c r="BG4" s="1229" t="str">
        <f t="shared" ref="BG4:BG8" si="22">IFERROR(IF($E4=0,"",ROUND((AC4/$E4*10),1)),"")</f>
        <v/>
      </c>
      <c r="BH4" s="1230"/>
    </row>
    <row r="5" spans="1:60" ht="14.25">
      <c r="A5" s="1237"/>
      <c r="B5" s="1234" t="str">
        <f>'【耕種】経営現状と目標 (現状入力)'!B9:D9</f>
        <v/>
      </c>
      <c r="C5" s="1235"/>
      <c r="D5" s="1236"/>
      <c r="E5" s="118" t="str">
        <f>IF('【耕種】経営現状と目標 (現状入力)'!T7=0,"",'【耕種】経営現状と目標 (現状入力)'!T7)</f>
        <v/>
      </c>
      <c r="F5" s="125" t="s">
        <v>103</v>
      </c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1209" t="str">
        <f t="shared" si="0"/>
        <v/>
      </c>
      <c r="AF5" s="1210"/>
      <c r="AH5" s="1201" t="str">
        <f t="shared" ref="AH5:AH8" si="23">B5</f>
        <v/>
      </c>
      <c r="AI5" s="1202"/>
      <c r="AJ5" s="1202"/>
      <c r="AK5" s="1229" t="str">
        <f t="shared" si="1"/>
        <v/>
      </c>
      <c r="AL5" s="1230"/>
      <c r="AM5" s="1229" t="str">
        <f t="shared" si="12"/>
        <v/>
      </c>
      <c r="AN5" s="1230"/>
      <c r="AO5" s="1229" t="str">
        <f t="shared" si="13"/>
        <v/>
      </c>
      <c r="AP5" s="1230"/>
      <c r="AQ5" s="1229" t="str">
        <f t="shared" si="14"/>
        <v/>
      </c>
      <c r="AR5" s="1230"/>
      <c r="AS5" s="1229" t="str">
        <f t="shared" si="15"/>
        <v/>
      </c>
      <c r="AT5" s="1230"/>
      <c r="AU5" s="1229" t="str">
        <f t="shared" si="16"/>
        <v/>
      </c>
      <c r="AV5" s="1230"/>
      <c r="AW5" s="1229" t="str">
        <f t="shared" si="17"/>
        <v/>
      </c>
      <c r="AX5" s="1230"/>
      <c r="AY5" s="1229" t="str">
        <f t="shared" si="18"/>
        <v/>
      </c>
      <c r="AZ5" s="1230"/>
      <c r="BA5" s="1229" t="str">
        <f t="shared" si="19"/>
        <v/>
      </c>
      <c r="BB5" s="1230"/>
      <c r="BC5" s="1229" t="str">
        <f t="shared" si="20"/>
        <v/>
      </c>
      <c r="BD5" s="1230"/>
      <c r="BE5" s="1229" t="str">
        <f t="shared" si="21"/>
        <v/>
      </c>
      <c r="BF5" s="1230"/>
      <c r="BG5" s="1229" t="str">
        <f t="shared" si="22"/>
        <v/>
      </c>
      <c r="BH5" s="1230"/>
    </row>
    <row r="6" spans="1:60" ht="14.25">
      <c r="A6" s="1238"/>
      <c r="B6" s="1234" t="str">
        <f>'【耕種】経営現状と目標 (現状入力)'!B10:D10</f>
        <v/>
      </c>
      <c r="C6" s="1235"/>
      <c r="D6" s="1236"/>
      <c r="E6" s="118" t="str">
        <f>IF('【耕種】経営現状と目標 (現状入力)'!W7=0,"",'【耕種】経営現状と目標 (現状入力)'!W7)</f>
        <v/>
      </c>
      <c r="F6" s="125" t="s">
        <v>103</v>
      </c>
      <c r="G6" s="581"/>
      <c r="H6" s="581"/>
      <c r="I6" s="581"/>
      <c r="J6" s="581"/>
      <c r="K6" s="581"/>
      <c r="L6" s="581"/>
      <c r="M6" s="581"/>
      <c r="N6" s="581"/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  <c r="AA6" s="581"/>
      <c r="AB6" s="581"/>
      <c r="AC6" s="581"/>
      <c r="AD6" s="581"/>
      <c r="AE6" s="1209" t="str">
        <f t="shared" si="0"/>
        <v/>
      </c>
      <c r="AF6" s="1210"/>
      <c r="AH6" s="1201" t="str">
        <f t="shared" si="23"/>
        <v/>
      </c>
      <c r="AI6" s="1202"/>
      <c r="AJ6" s="1202"/>
      <c r="AK6" s="1229" t="str">
        <f t="shared" si="1"/>
        <v/>
      </c>
      <c r="AL6" s="1230"/>
      <c r="AM6" s="1229" t="str">
        <f t="shared" si="12"/>
        <v/>
      </c>
      <c r="AN6" s="1230"/>
      <c r="AO6" s="1229" t="str">
        <f t="shared" si="13"/>
        <v/>
      </c>
      <c r="AP6" s="1230"/>
      <c r="AQ6" s="1229" t="str">
        <f t="shared" si="14"/>
        <v/>
      </c>
      <c r="AR6" s="1230"/>
      <c r="AS6" s="1229" t="str">
        <f t="shared" si="15"/>
        <v/>
      </c>
      <c r="AT6" s="1230"/>
      <c r="AU6" s="1229" t="str">
        <f t="shared" si="16"/>
        <v/>
      </c>
      <c r="AV6" s="1230"/>
      <c r="AW6" s="1229" t="str">
        <f t="shared" si="17"/>
        <v/>
      </c>
      <c r="AX6" s="1230"/>
      <c r="AY6" s="1229" t="str">
        <f t="shared" si="18"/>
        <v/>
      </c>
      <c r="AZ6" s="1230"/>
      <c r="BA6" s="1229" t="str">
        <f t="shared" si="19"/>
        <v/>
      </c>
      <c r="BB6" s="1230"/>
      <c r="BC6" s="1229" t="str">
        <f t="shared" si="20"/>
        <v/>
      </c>
      <c r="BD6" s="1230"/>
      <c r="BE6" s="1229" t="str">
        <f t="shared" si="21"/>
        <v/>
      </c>
      <c r="BF6" s="1230"/>
      <c r="BG6" s="1229" t="str">
        <f t="shared" si="22"/>
        <v/>
      </c>
      <c r="BH6" s="1230"/>
    </row>
    <row r="7" spans="1:60" ht="14.25">
      <c r="A7" s="1238"/>
      <c r="B7" s="1234" t="str">
        <f>'【耕種】経営現状と目標 (現状入力)'!B11:D11</f>
        <v/>
      </c>
      <c r="C7" s="1235"/>
      <c r="D7" s="1236"/>
      <c r="E7" s="118" t="str">
        <f>IF('【耕種】経営現状と目標 (現状入力)'!Z7=0,"",'【耕種】経営現状と目標 (現状入力)'!Z7)</f>
        <v/>
      </c>
      <c r="F7" s="125" t="s">
        <v>103</v>
      </c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581"/>
      <c r="V7" s="581"/>
      <c r="W7" s="581"/>
      <c r="X7" s="581"/>
      <c r="Y7" s="581"/>
      <c r="Z7" s="581"/>
      <c r="AA7" s="581"/>
      <c r="AB7" s="581"/>
      <c r="AC7" s="581"/>
      <c r="AD7" s="581"/>
      <c r="AE7" s="1209" t="str">
        <f t="shared" si="0"/>
        <v/>
      </c>
      <c r="AF7" s="1210"/>
      <c r="AH7" s="1201" t="str">
        <f t="shared" si="23"/>
        <v/>
      </c>
      <c r="AI7" s="1202"/>
      <c r="AJ7" s="1202"/>
      <c r="AK7" s="1229" t="str">
        <f t="shared" si="1"/>
        <v/>
      </c>
      <c r="AL7" s="1230"/>
      <c r="AM7" s="1229" t="str">
        <f t="shared" si="12"/>
        <v/>
      </c>
      <c r="AN7" s="1230"/>
      <c r="AO7" s="1229" t="str">
        <f t="shared" si="13"/>
        <v/>
      </c>
      <c r="AP7" s="1230"/>
      <c r="AQ7" s="1229" t="str">
        <f t="shared" si="14"/>
        <v/>
      </c>
      <c r="AR7" s="1230"/>
      <c r="AS7" s="1229" t="str">
        <f t="shared" si="15"/>
        <v/>
      </c>
      <c r="AT7" s="1230"/>
      <c r="AU7" s="1229" t="str">
        <f t="shared" si="16"/>
        <v/>
      </c>
      <c r="AV7" s="1230"/>
      <c r="AW7" s="1229" t="str">
        <f t="shared" si="17"/>
        <v/>
      </c>
      <c r="AX7" s="1230"/>
      <c r="AY7" s="1229" t="str">
        <f t="shared" si="18"/>
        <v/>
      </c>
      <c r="AZ7" s="1230"/>
      <c r="BA7" s="1229" t="str">
        <f t="shared" si="19"/>
        <v/>
      </c>
      <c r="BB7" s="1230"/>
      <c r="BC7" s="1229" t="str">
        <f t="shared" si="20"/>
        <v/>
      </c>
      <c r="BD7" s="1230"/>
      <c r="BE7" s="1229" t="str">
        <f t="shared" si="21"/>
        <v/>
      </c>
      <c r="BF7" s="1230"/>
      <c r="BG7" s="1229" t="str">
        <f t="shared" si="22"/>
        <v/>
      </c>
      <c r="BH7" s="1230"/>
    </row>
    <row r="8" spans="1:60" ht="15" thickBot="1">
      <c r="A8" s="1238"/>
      <c r="B8" s="1231" t="str">
        <f>'【耕種】経営現状と目標 (現状入力)'!B12:D12</f>
        <v/>
      </c>
      <c r="C8" s="1232"/>
      <c r="D8" s="1233"/>
      <c r="E8" s="129" t="str">
        <f>IF('【耕種】経営現状と目標 (現状入力)'!AC7=0,"",'【耕種】経営現状と目標 (現状入力)'!AC7)</f>
        <v/>
      </c>
      <c r="F8" s="130" t="s">
        <v>103</v>
      </c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1199" t="str">
        <f t="shared" si="0"/>
        <v/>
      </c>
      <c r="AF8" s="1200"/>
      <c r="AH8" s="1201" t="str">
        <f t="shared" si="23"/>
        <v/>
      </c>
      <c r="AI8" s="1202"/>
      <c r="AJ8" s="1202"/>
      <c r="AK8" s="1229" t="str">
        <f t="shared" si="1"/>
        <v/>
      </c>
      <c r="AL8" s="1230"/>
      <c r="AM8" s="1229" t="str">
        <f t="shared" si="12"/>
        <v/>
      </c>
      <c r="AN8" s="1230"/>
      <c r="AO8" s="1229" t="str">
        <f t="shared" si="13"/>
        <v/>
      </c>
      <c r="AP8" s="1230"/>
      <c r="AQ8" s="1229" t="str">
        <f t="shared" si="14"/>
        <v/>
      </c>
      <c r="AR8" s="1230"/>
      <c r="AS8" s="1229" t="str">
        <f t="shared" si="15"/>
        <v/>
      </c>
      <c r="AT8" s="1230"/>
      <c r="AU8" s="1229" t="str">
        <f t="shared" si="16"/>
        <v/>
      </c>
      <c r="AV8" s="1230"/>
      <c r="AW8" s="1229" t="str">
        <f t="shared" si="17"/>
        <v/>
      </c>
      <c r="AX8" s="1230"/>
      <c r="AY8" s="1229" t="str">
        <f t="shared" si="18"/>
        <v/>
      </c>
      <c r="AZ8" s="1230"/>
      <c r="BA8" s="1229" t="str">
        <f t="shared" si="19"/>
        <v/>
      </c>
      <c r="BB8" s="1230"/>
      <c r="BC8" s="1229" t="str">
        <f t="shared" si="20"/>
        <v/>
      </c>
      <c r="BD8" s="1230"/>
      <c r="BE8" s="1229" t="str">
        <f t="shared" si="21"/>
        <v/>
      </c>
      <c r="BF8" s="1230"/>
      <c r="BG8" s="1229" t="str">
        <f t="shared" si="22"/>
        <v/>
      </c>
      <c r="BH8" s="1230"/>
    </row>
    <row r="9" spans="1:60" ht="15.75" thickTop="1" thickBot="1">
      <c r="A9" s="1239"/>
      <c r="B9" s="1159" t="s">
        <v>166</v>
      </c>
      <c r="C9" s="1160"/>
      <c r="D9" s="1160"/>
      <c r="E9" s="119" t="str">
        <f>IF(SUM(E3:E8)=0,"",SUM(E3:E8))</f>
        <v/>
      </c>
      <c r="F9" s="132" t="s">
        <v>103</v>
      </c>
      <c r="G9" s="1198" t="str">
        <f>IF(SUM(G3:H8)=0,"",SUM(G3:H8))</f>
        <v/>
      </c>
      <c r="H9" s="1196"/>
      <c r="I9" s="1196" t="str">
        <f t="shared" ref="I9" si="24">IF(SUM(I3:J8)=0,"",SUM(I3:J8))</f>
        <v/>
      </c>
      <c r="J9" s="1196"/>
      <c r="K9" s="1196" t="str">
        <f t="shared" ref="K9" si="25">IF(SUM(K3:L8)=0,"",SUM(K3:L8))</f>
        <v/>
      </c>
      <c r="L9" s="1196"/>
      <c r="M9" s="1196" t="str">
        <f t="shared" ref="M9" si="26">IF(SUM(M3:N8)=0,"",SUM(M3:N8))</f>
        <v/>
      </c>
      <c r="N9" s="1196"/>
      <c r="O9" s="1196" t="str">
        <f t="shared" ref="O9" si="27">IF(SUM(O3:P8)=0,"",SUM(O3:P8))</f>
        <v/>
      </c>
      <c r="P9" s="1196"/>
      <c r="Q9" s="1196" t="str">
        <f t="shared" ref="Q9" si="28">IF(SUM(Q3:R8)=0,"",SUM(Q3:R8))</f>
        <v/>
      </c>
      <c r="R9" s="1196"/>
      <c r="S9" s="1196" t="str">
        <f t="shared" ref="S9" si="29">IF(SUM(S3:T8)=0,"",SUM(S3:T8))</f>
        <v/>
      </c>
      <c r="T9" s="1196"/>
      <c r="U9" s="1196" t="str">
        <f t="shared" ref="U9" si="30">IF(SUM(U3:V8)=0,"",SUM(U3:V8))</f>
        <v/>
      </c>
      <c r="V9" s="1196"/>
      <c r="W9" s="1196" t="str">
        <f t="shared" ref="W9" si="31">IF(SUM(W3:X8)=0,"",SUM(W3:X8))</f>
        <v/>
      </c>
      <c r="X9" s="1196"/>
      <c r="Y9" s="1196" t="str">
        <f t="shared" ref="Y9" si="32">IF(SUM(Y3:Z8)=0,"",SUM(Y3:Z8))</f>
        <v/>
      </c>
      <c r="Z9" s="1196"/>
      <c r="AA9" s="1196" t="str">
        <f t="shared" ref="AA9" si="33">IF(SUM(AA3:AB8)=0,"",SUM(AA3:AB8))</f>
        <v/>
      </c>
      <c r="AB9" s="1196"/>
      <c r="AC9" s="1196" t="str">
        <f t="shared" ref="AC9:AE9" si="34">IF(SUM(AC3:AD8)=0,"",SUM(AC3:AD8))</f>
        <v/>
      </c>
      <c r="AD9" s="1196"/>
      <c r="AE9" s="1196" t="str">
        <f t="shared" si="34"/>
        <v/>
      </c>
      <c r="AF9" s="1197"/>
    </row>
    <row r="10" spans="1:60" ht="13.5" customHeight="1" thickTop="1">
      <c r="A10" s="1238"/>
      <c r="B10" s="1195" t="s">
        <v>167</v>
      </c>
      <c r="C10" s="1195"/>
      <c r="D10" s="1195"/>
      <c r="E10" s="1243"/>
      <c r="F10" s="1243"/>
      <c r="G10" s="1191" t="str">
        <f>IF(G28=0,"",G28)</f>
        <v/>
      </c>
      <c r="H10" s="1191"/>
      <c r="I10" s="1191" t="str">
        <f t="shared" ref="I10" si="35">IF(I28=0,"",I28)</f>
        <v/>
      </c>
      <c r="J10" s="1191"/>
      <c r="K10" s="1191" t="str">
        <f t="shared" ref="K10" si="36">IF(K28=0,"",K28)</f>
        <v/>
      </c>
      <c r="L10" s="1191"/>
      <c r="M10" s="1191" t="str">
        <f t="shared" ref="M10" si="37">IF(M28=0,"",M28)</f>
        <v/>
      </c>
      <c r="N10" s="1191"/>
      <c r="O10" s="1191" t="str">
        <f t="shared" ref="O10" si="38">IF(O28=0,"",O28)</f>
        <v/>
      </c>
      <c r="P10" s="1191"/>
      <c r="Q10" s="1191" t="str">
        <f t="shared" ref="Q10" si="39">IF(Q28=0,"",Q28)</f>
        <v/>
      </c>
      <c r="R10" s="1191"/>
      <c r="S10" s="1191" t="str">
        <f t="shared" ref="S10" si="40">IF(S28=0,"",S28)</f>
        <v/>
      </c>
      <c r="T10" s="1191"/>
      <c r="U10" s="1191" t="str">
        <f t="shared" ref="U10" si="41">IF(U28=0,"",U28)</f>
        <v/>
      </c>
      <c r="V10" s="1191"/>
      <c r="W10" s="1191" t="str">
        <f t="shared" ref="W10" si="42">IF(W28=0,"",W28)</f>
        <v/>
      </c>
      <c r="X10" s="1191"/>
      <c r="Y10" s="1191" t="str">
        <f t="shared" ref="Y10" si="43">IF(Y28=0,"",Y28)</f>
        <v/>
      </c>
      <c r="Z10" s="1191"/>
      <c r="AA10" s="1191" t="str">
        <f t="shared" ref="AA10" si="44">IF(AA28=0,"",AA28)</f>
        <v/>
      </c>
      <c r="AB10" s="1191"/>
      <c r="AC10" s="1191" t="str">
        <f t="shared" ref="AC10" si="45">IF(AC28=0,"",AC28)</f>
        <v/>
      </c>
      <c r="AD10" s="1191"/>
      <c r="AE10" s="1192" t="str">
        <f t="shared" ref="AE10:AE17" si="46">IF(SUM(G10:AD10)=0,"",SUM(G10:AD10))</f>
        <v/>
      </c>
      <c r="AF10" s="1193"/>
      <c r="AH10" s="145" t="s">
        <v>190</v>
      </c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4" t="s">
        <v>189</v>
      </c>
    </row>
    <row r="11" spans="1:60" ht="13.5" customHeight="1" thickBot="1">
      <c r="A11" s="1240"/>
      <c r="B11" s="1194" t="s">
        <v>168</v>
      </c>
      <c r="C11" s="1194"/>
      <c r="D11" s="1194"/>
      <c r="E11" s="1244"/>
      <c r="F11" s="1244"/>
      <c r="G11" s="1188" t="str">
        <f>IFERROR(G9-G10,"")</f>
        <v/>
      </c>
      <c r="H11" s="1188"/>
      <c r="I11" s="1188" t="str">
        <f t="shared" ref="I11" si="47">IFERROR(I9-I10,"")</f>
        <v/>
      </c>
      <c r="J11" s="1188"/>
      <c r="K11" s="1188" t="str">
        <f t="shared" ref="K11" si="48">IFERROR(K9-K10,"")</f>
        <v/>
      </c>
      <c r="L11" s="1188"/>
      <c r="M11" s="1188" t="str">
        <f t="shared" ref="M11" si="49">IFERROR(M9-M10,"")</f>
        <v/>
      </c>
      <c r="N11" s="1188"/>
      <c r="O11" s="1188" t="str">
        <f t="shared" ref="O11" si="50">IFERROR(O9-O10,"")</f>
        <v/>
      </c>
      <c r="P11" s="1188"/>
      <c r="Q11" s="1188" t="str">
        <f t="shared" ref="Q11" si="51">IFERROR(Q9-Q10,"")</f>
        <v/>
      </c>
      <c r="R11" s="1188"/>
      <c r="S11" s="1188" t="str">
        <f t="shared" ref="S11" si="52">IFERROR(S9-S10,"")</f>
        <v/>
      </c>
      <c r="T11" s="1188"/>
      <c r="U11" s="1188" t="str">
        <f t="shared" ref="U11" si="53">IFERROR(U9-U10,"")</f>
        <v/>
      </c>
      <c r="V11" s="1188"/>
      <c r="W11" s="1188" t="str">
        <f t="shared" ref="W11" si="54">IFERROR(W9-W10,"")</f>
        <v/>
      </c>
      <c r="X11" s="1188"/>
      <c r="Y11" s="1188" t="str">
        <f t="shared" ref="Y11" si="55">IFERROR(Y9-Y10,"")</f>
        <v/>
      </c>
      <c r="Z11" s="1188"/>
      <c r="AA11" s="1188" t="str">
        <f t="shared" ref="AA11" si="56">IFERROR(AA9-AA10,"")</f>
        <v/>
      </c>
      <c r="AB11" s="1188"/>
      <c r="AC11" s="1188" t="str">
        <f t="shared" ref="AC11" si="57">IFERROR(AC9-AC10,"")</f>
        <v/>
      </c>
      <c r="AD11" s="1188"/>
      <c r="AE11" s="1189" t="str">
        <f t="shared" si="46"/>
        <v/>
      </c>
      <c r="AF11" s="1190"/>
      <c r="AH11" s="1227" t="s">
        <v>152</v>
      </c>
      <c r="AI11" s="1228"/>
      <c r="AJ11" s="1228"/>
      <c r="AK11" s="1218" t="s">
        <v>154</v>
      </c>
      <c r="AL11" s="1218"/>
      <c r="AM11" s="1218" t="s">
        <v>155</v>
      </c>
      <c r="AN11" s="1218"/>
      <c r="AO11" s="1218" t="s">
        <v>156</v>
      </c>
      <c r="AP11" s="1218"/>
      <c r="AQ11" s="1218" t="s">
        <v>157</v>
      </c>
      <c r="AR11" s="1218"/>
      <c r="AS11" s="1218" t="s">
        <v>158</v>
      </c>
      <c r="AT11" s="1218"/>
      <c r="AU11" s="1218" t="s">
        <v>159</v>
      </c>
      <c r="AV11" s="1218"/>
      <c r="AW11" s="1218" t="s">
        <v>160</v>
      </c>
      <c r="AX11" s="1218"/>
      <c r="AY11" s="1218" t="s">
        <v>161</v>
      </c>
      <c r="AZ11" s="1218"/>
      <c r="BA11" s="1218" t="s">
        <v>162</v>
      </c>
      <c r="BB11" s="1218"/>
      <c r="BC11" s="1218" t="s">
        <v>163</v>
      </c>
      <c r="BD11" s="1218"/>
      <c r="BE11" s="1218" t="s">
        <v>164</v>
      </c>
      <c r="BF11" s="1218"/>
      <c r="BG11" s="1218" t="s">
        <v>165</v>
      </c>
      <c r="BH11" s="1218"/>
    </row>
    <row r="12" spans="1:60" ht="14.25" customHeight="1" thickTop="1">
      <c r="A12" s="1219" t="s">
        <v>148</v>
      </c>
      <c r="B12" s="1224" t="str">
        <f>'【耕種】経営現状と目標 (現状入力)'!N44</f>
        <v/>
      </c>
      <c r="C12" s="1186"/>
      <c r="D12" s="1225"/>
      <c r="E12" s="127" t="str">
        <f>IF('【耕種】経営現状と目標 (現状入力)'!N46=0,"",'【耕種】経営現状と目標 (現状入力)'!N46)</f>
        <v/>
      </c>
      <c r="F12" s="128" t="s">
        <v>103</v>
      </c>
      <c r="G12" s="1226" t="str">
        <f>IF($E12="","",ROUND(($E12/10*AK12),1))</f>
        <v/>
      </c>
      <c r="H12" s="1215"/>
      <c r="I12" s="1215" t="str">
        <f>IF($E12="","",ROUND(($E12/10*AM12),1))</f>
        <v/>
      </c>
      <c r="J12" s="1215"/>
      <c r="K12" s="1215" t="str">
        <f>IF($E12="","",ROUND(($E12/10*AO12),1))</f>
        <v/>
      </c>
      <c r="L12" s="1215"/>
      <c r="M12" s="1215" t="str">
        <f>IF($E12="","",ROUND(($E12/10*AQ12),1))</f>
        <v/>
      </c>
      <c r="N12" s="1215"/>
      <c r="O12" s="1215" t="str">
        <f>IF($E12="","",ROUND(($E12/10*AS12),1))</f>
        <v/>
      </c>
      <c r="P12" s="1215"/>
      <c r="Q12" s="1215" t="str">
        <f>IF($E12="","",ROUND(($E12/10*AU12),1))</f>
        <v/>
      </c>
      <c r="R12" s="1215"/>
      <c r="S12" s="1215" t="str">
        <f>IF($E12="","",ROUND(($E12/10*AW12),1))</f>
        <v/>
      </c>
      <c r="T12" s="1215"/>
      <c r="U12" s="1215" t="str">
        <f>IF($E12="","",ROUND(($E12/10*AY12),1))</f>
        <v/>
      </c>
      <c r="V12" s="1215"/>
      <c r="W12" s="1215" t="str">
        <f>IF($E12="","",ROUND(($E12/10*BA12),1))</f>
        <v/>
      </c>
      <c r="X12" s="1215"/>
      <c r="Y12" s="1215" t="str">
        <f>IF($E12="","",ROUND(($E12/10*BC12),1))</f>
        <v/>
      </c>
      <c r="Z12" s="1215"/>
      <c r="AA12" s="1215" t="str">
        <f>IF($E12="","",ROUND(($E12/10*BE12),1))</f>
        <v/>
      </c>
      <c r="AB12" s="1215"/>
      <c r="AC12" s="1215" t="str">
        <f>IF($E12="","",ROUND(($E12/10*BG12),1))</f>
        <v/>
      </c>
      <c r="AD12" s="1215"/>
      <c r="AE12" s="1216" t="str">
        <f t="shared" si="46"/>
        <v/>
      </c>
      <c r="AF12" s="1217"/>
      <c r="AH12" s="1201" t="str">
        <f>B12</f>
        <v/>
      </c>
      <c r="AI12" s="1202"/>
      <c r="AJ12" s="1202"/>
      <c r="AK12" s="1177"/>
      <c r="AL12" s="1177"/>
      <c r="AM12" s="1177"/>
      <c r="AN12" s="1177"/>
      <c r="AO12" s="1177"/>
      <c r="AP12" s="1177"/>
      <c r="AQ12" s="1177"/>
      <c r="AR12" s="1177"/>
      <c r="AS12" s="1177"/>
      <c r="AT12" s="1177"/>
      <c r="AU12" s="1177"/>
      <c r="AV12" s="1177"/>
      <c r="AW12" s="1177"/>
      <c r="AX12" s="1177"/>
      <c r="AY12" s="1177"/>
      <c r="AZ12" s="1177"/>
      <c r="BA12" s="1177"/>
      <c r="BB12" s="1177"/>
      <c r="BC12" s="1177"/>
      <c r="BD12" s="1177"/>
      <c r="BE12" s="1177"/>
      <c r="BF12" s="1177"/>
      <c r="BG12" s="1177"/>
      <c r="BH12" s="1177"/>
    </row>
    <row r="13" spans="1:60" ht="14.25">
      <c r="A13" s="1220"/>
      <c r="B13" s="1211" t="str">
        <f>'【耕種】経営現状と目標 (現状入力)'!Q44</f>
        <v/>
      </c>
      <c r="C13" s="1212"/>
      <c r="D13" s="1213"/>
      <c r="E13" s="118" t="str">
        <f>IF('【耕種】経営現状と目標 (現状入力)'!Q46=0,"",'【耕種】経営現状と目標 (現状入力)'!Q46)</f>
        <v/>
      </c>
      <c r="F13" s="126" t="s">
        <v>103</v>
      </c>
      <c r="G13" s="1214" t="str">
        <f>IF($E13="","",ROUND(($E13/10*AK13),1))</f>
        <v/>
      </c>
      <c r="H13" s="1208"/>
      <c r="I13" s="1208" t="str">
        <f t="shared" ref="I13:I17" si="58">IF($E13="","",ROUND(($E13/10*AM13),1))</f>
        <v/>
      </c>
      <c r="J13" s="1208"/>
      <c r="K13" s="1208" t="str">
        <f t="shared" ref="K13:K17" si="59">IF($E13="","",ROUND(($E13/10*AO13),1))</f>
        <v/>
      </c>
      <c r="L13" s="1208"/>
      <c r="M13" s="1208" t="str">
        <f t="shared" ref="M13:M17" si="60">IF($E13="","",ROUND(($E13/10*AQ13),1))</f>
        <v/>
      </c>
      <c r="N13" s="1208"/>
      <c r="O13" s="1208" t="str">
        <f t="shared" ref="O13:O17" si="61">IF($E13="","",ROUND(($E13/10*AS13),1))</f>
        <v/>
      </c>
      <c r="P13" s="1208"/>
      <c r="Q13" s="1208" t="str">
        <f t="shared" ref="Q13:Q17" si="62">IF($E13="","",ROUND(($E13/10*AU13),1))</f>
        <v/>
      </c>
      <c r="R13" s="1208"/>
      <c r="S13" s="1208" t="str">
        <f t="shared" ref="S13:S17" si="63">IF($E13="","",ROUND(($E13/10*AW13),1))</f>
        <v/>
      </c>
      <c r="T13" s="1208"/>
      <c r="U13" s="1208" t="str">
        <f t="shared" ref="U13:U17" si="64">IF($E13="","",ROUND(($E13/10*AY13),1))</f>
        <v/>
      </c>
      <c r="V13" s="1208"/>
      <c r="W13" s="1208" t="str">
        <f t="shared" ref="W13:W17" si="65">IF($E13="","",ROUND(($E13/10*BA13),1))</f>
        <v/>
      </c>
      <c r="X13" s="1208"/>
      <c r="Y13" s="1208" t="str">
        <f t="shared" ref="Y13:Y17" si="66">IF($E13="","",ROUND(($E13/10*BC13),1))</f>
        <v/>
      </c>
      <c r="Z13" s="1208"/>
      <c r="AA13" s="1208" t="str">
        <f t="shared" ref="AA13:AA17" si="67">IF($E13="","",ROUND(($E13/10*BE13),1))</f>
        <v/>
      </c>
      <c r="AB13" s="1208"/>
      <c r="AC13" s="1208" t="str">
        <f t="shared" ref="AC13:AC17" si="68">IF($E13="","",ROUND(($E13/10*BG13),1))</f>
        <v/>
      </c>
      <c r="AD13" s="1208"/>
      <c r="AE13" s="1209" t="str">
        <f t="shared" si="46"/>
        <v/>
      </c>
      <c r="AF13" s="1210"/>
      <c r="AH13" s="1201" t="str">
        <f>B13</f>
        <v/>
      </c>
      <c r="AI13" s="1202"/>
      <c r="AJ13" s="1202"/>
      <c r="AK13" s="581"/>
      <c r="AL13" s="581"/>
      <c r="AM13" s="581"/>
      <c r="AN13" s="581"/>
      <c r="AO13" s="581"/>
      <c r="AP13" s="581"/>
      <c r="AQ13" s="581"/>
      <c r="AR13" s="581"/>
      <c r="AS13" s="581"/>
      <c r="AT13" s="581"/>
      <c r="AU13" s="581"/>
      <c r="AV13" s="581"/>
      <c r="AW13" s="581"/>
      <c r="AX13" s="581"/>
      <c r="AY13" s="581"/>
      <c r="AZ13" s="581"/>
      <c r="BA13" s="581"/>
      <c r="BB13" s="581"/>
      <c r="BC13" s="581"/>
      <c r="BD13" s="581"/>
      <c r="BE13" s="581"/>
      <c r="BF13" s="581"/>
      <c r="BG13" s="581"/>
      <c r="BH13" s="581"/>
    </row>
    <row r="14" spans="1:60" ht="14.25">
      <c r="A14" s="1220"/>
      <c r="B14" s="1211" t="str">
        <f>'【耕種】経営現状と目標 (現状入力)'!T44</f>
        <v/>
      </c>
      <c r="C14" s="1212"/>
      <c r="D14" s="1213"/>
      <c r="E14" s="118" t="str">
        <f>IF('【耕種】経営現状と目標 (現状入力)'!T46=0,"",'【耕種】経営現状と目標 (現状入力)'!T46)</f>
        <v/>
      </c>
      <c r="F14" s="126" t="s">
        <v>103</v>
      </c>
      <c r="G14" s="1214" t="str">
        <f t="shared" ref="G14:G17" si="69">IF($E14="","",ROUND(($E14/10*AK14),1))</f>
        <v/>
      </c>
      <c r="H14" s="1208"/>
      <c r="I14" s="1208" t="str">
        <f t="shared" si="58"/>
        <v/>
      </c>
      <c r="J14" s="1208"/>
      <c r="K14" s="1208" t="str">
        <f t="shared" si="59"/>
        <v/>
      </c>
      <c r="L14" s="1208"/>
      <c r="M14" s="1208" t="str">
        <f t="shared" si="60"/>
        <v/>
      </c>
      <c r="N14" s="1208"/>
      <c r="O14" s="1208" t="str">
        <f t="shared" si="61"/>
        <v/>
      </c>
      <c r="P14" s="1208"/>
      <c r="Q14" s="1208" t="str">
        <f t="shared" si="62"/>
        <v/>
      </c>
      <c r="R14" s="1208"/>
      <c r="S14" s="1208" t="str">
        <f t="shared" si="63"/>
        <v/>
      </c>
      <c r="T14" s="1208"/>
      <c r="U14" s="1208" t="str">
        <f t="shared" si="64"/>
        <v/>
      </c>
      <c r="V14" s="1208"/>
      <c r="W14" s="1208" t="str">
        <f t="shared" si="65"/>
        <v/>
      </c>
      <c r="X14" s="1208"/>
      <c r="Y14" s="1208" t="str">
        <f t="shared" si="66"/>
        <v/>
      </c>
      <c r="Z14" s="1208"/>
      <c r="AA14" s="1208" t="str">
        <f t="shared" si="67"/>
        <v/>
      </c>
      <c r="AB14" s="1208"/>
      <c r="AC14" s="1208" t="str">
        <f t="shared" si="68"/>
        <v/>
      </c>
      <c r="AD14" s="1208"/>
      <c r="AE14" s="1209" t="str">
        <f t="shared" si="46"/>
        <v/>
      </c>
      <c r="AF14" s="1210"/>
      <c r="AH14" s="1201" t="str">
        <f t="shared" ref="AH14:AH17" si="70">B14</f>
        <v/>
      </c>
      <c r="AI14" s="1202"/>
      <c r="AJ14" s="1202"/>
      <c r="AK14" s="581"/>
      <c r="AL14" s="581"/>
      <c r="AM14" s="581"/>
      <c r="AN14" s="581"/>
      <c r="AO14" s="581"/>
      <c r="AP14" s="581"/>
      <c r="AQ14" s="581"/>
      <c r="AR14" s="581"/>
      <c r="AS14" s="581"/>
      <c r="AT14" s="581"/>
      <c r="AU14" s="581"/>
      <c r="AV14" s="581"/>
      <c r="AW14" s="581"/>
      <c r="AX14" s="581"/>
      <c r="AY14" s="581"/>
      <c r="AZ14" s="581"/>
      <c r="BA14" s="581"/>
      <c r="BB14" s="581"/>
      <c r="BC14" s="581"/>
      <c r="BD14" s="581"/>
      <c r="BE14" s="581"/>
      <c r="BF14" s="581"/>
      <c r="BG14" s="581"/>
      <c r="BH14" s="581"/>
    </row>
    <row r="15" spans="1:60" ht="14.25">
      <c r="A15" s="1221"/>
      <c r="B15" s="1211" t="str">
        <f>'【耕種】経営現状と目標 (現状入力)'!W44</f>
        <v/>
      </c>
      <c r="C15" s="1212"/>
      <c r="D15" s="1213"/>
      <c r="E15" s="118" t="str">
        <f>IF('【耕種】経営現状と目標 (現状入力)'!W46=0,"",'【耕種】経営現状と目標 (現状入力)'!W46)</f>
        <v/>
      </c>
      <c r="F15" s="126" t="s">
        <v>103</v>
      </c>
      <c r="G15" s="1214" t="str">
        <f t="shared" si="69"/>
        <v/>
      </c>
      <c r="H15" s="1208"/>
      <c r="I15" s="1208" t="str">
        <f t="shared" si="58"/>
        <v/>
      </c>
      <c r="J15" s="1208"/>
      <c r="K15" s="1208" t="str">
        <f>IF($E15="","",ROUND(($E15/10*AO15),1))</f>
        <v/>
      </c>
      <c r="L15" s="1208"/>
      <c r="M15" s="1208" t="str">
        <f t="shared" si="60"/>
        <v/>
      </c>
      <c r="N15" s="1208"/>
      <c r="O15" s="1208" t="str">
        <f t="shared" si="61"/>
        <v/>
      </c>
      <c r="P15" s="1208"/>
      <c r="Q15" s="1208" t="str">
        <f t="shared" si="62"/>
        <v/>
      </c>
      <c r="R15" s="1208"/>
      <c r="S15" s="1208" t="str">
        <f t="shared" si="63"/>
        <v/>
      </c>
      <c r="T15" s="1208"/>
      <c r="U15" s="1208" t="str">
        <f t="shared" si="64"/>
        <v/>
      </c>
      <c r="V15" s="1208"/>
      <c r="W15" s="1208" t="str">
        <f t="shared" si="65"/>
        <v/>
      </c>
      <c r="X15" s="1208"/>
      <c r="Y15" s="1208" t="str">
        <f t="shared" si="66"/>
        <v/>
      </c>
      <c r="Z15" s="1208"/>
      <c r="AA15" s="1208" t="str">
        <f t="shared" si="67"/>
        <v/>
      </c>
      <c r="AB15" s="1208"/>
      <c r="AC15" s="1208" t="str">
        <f t="shared" si="68"/>
        <v/>
      </c>
      <c r="AD15" s="1208"/>
      <c r="AE15" s="1209" t="str">
        <f t="shared" si="46"/>
        <v/>
      </c>
      <c r="AF15" s="1210"/>
      <c r="AH15" s="1201" t="str">
        <f t="shared" si="70"/>
        <v/>
      </c>
      <c r="AI15" s="1202"/>
      <c r="AJ15" s="1202"/>
      <c r="AK15" s="581"/>
      <c r="AL15" s="581"/>
      <c r="AM15" s="581"/>
      <c r="AN15" s="581"/>
      <c r="AO15" s="581"/>
      <c r="AP15" s="581"/>
      <c r="AQ15" s="581"/>
      <c r="AR15" s="581"/>
      <c r="AS15" s="581"/>
      <c r="AT15" s="581"/>
      <c r="AU15" s="581"/>
      <c r="AV15" s="581"/>
      <c r="AW15" s="581"/>
      <c r="AX15" s="581"/>
      <c r="AY15" s="581"/>
      <c r="AZ15" s="581"/>
      <c r="BA15" s="581"/>
      <c r="BB15" s="581"/>
      <c r="BC15" s="581"/>
      <c r="BD15" s="581"/>
      <c r="BE15" s="581"/>
      <c r="BF15" s="581"/>
      <c r="BG15" s="581"/>
      <c r="BH15" s="581"/>
    </row>
    <row r="16" spans="1:60" ht="14.25">
      <c r="A16" s="1221"/>
      <c r="B16" s="1211" t="str">
        <f>'【耕種】経営現状と目標 (現状入力)'!Z44</f>
        <v/>
      </c>
      <c r="C16" s="1212"/>
      <c r="D16" s="1213"/>
      <c r="E16" s="118" t="str">
        <f>IF('【耕種】経営現状と目標 (現状入力)'!Z46=0,"",'【耕種】経営現状と目標 (現状入力)'!Z46)</f>
        <v/>
      </c>
      <c r="F16" s="126" t="s">
        <v>103</v>
      </c>
      <c r="G16" s="1214" t="str">
        <f t="shared" si="69"/>
        <v/>
      </c>
      <c r="H16" s="1208"/>
      <c r="I16" s="1208" t="str">
        <f t="shared" si="58"/>
        <v/>
      </c>
      <c r="J16" s="1208"/>
      <c r="K16" s="1208" t="str">
        <f t="shared" si="59"/>
        <v/>
      </c>
      <c r="L16" s="1208"/>
      <c r="M16" s="1208" t="str">
        <f t="shared" si="60"/>
        <v/>
      </c>
      <c r="N16" s="1208"/>
      <c r="O16" s="1208" t="str">
        <f t="shared" si="61"/>
        <v/>
      </c>
      <c r="P16" s="1208"/>
      <c r="Q16" s="1208" t="str">
        <f t="shared" si="62"/>
        <v/>
      </c>
      <c r="R16" s="1208"/>
      <c r="S16" s="1208" t="str">
        <f t="shared" si="63"/>
        <v/>
      </c>
      <c r="T16" s="1208"/>
      <c r="U16" s="1208" t="str">
        <f t="shared" si="64"/>
        <v/>
      </c>
      <c r="V16" s="1208"/>
      <c r="W16" s="1208" t="str">
        <f t="shared" si="65"/>
        <v/>
      </c>
      <c r="X16" s="1208"/>
      <c r="Y16" s="1208" t="str">
        <f t="shared" si="66"/>
        <v/>
      </c>
      <c r="Z16" s="1208"/>
      <c r="AA16" s="1208" t="str">
        <f t="shared" si="67"/>
        <v/>
      </c>
      <c r="AB16" s="1208"/>
      <c r="AC16" s="1208" t="str">
        <f t="shared" si="68"/>
        <v/>
      </c>
      <c r="AD16" s="1208"/>
      <c r="AE16" s="1209" t="str">
        <f t="shared" si="46"/>
        <v/>
      </c>
      <c r="AF16" s="1210"/>
      <c r="AH16" s="1201" t="str">
        <f t="shared" si="70"/>
        <v/>
      </c>
      <c r="AI16" s="1202"/>
      <c r="AJ16" s="1202"/>
      <c r="AK16" s="581"/>
      <c r="AL16" s="581"/>
      <c r="AM16" s="581"/>
      <c r="AN16" s="581"/>
      <c r="AO16" s="581"/>
      <c r="AP16" s="581"/>
      <c r="AQ16" s="581"/>
      <c r="AR16" s="581"/>
      <c r="AS16" s="581"/>
      <c r="AT16" s="581"/>
      <c r="AU16" s="581"/>
      <c r="AV16" s="581"/>
      <c r="AW16" s="581"/>
      <c r="AX16" s="581"/>
      <c r="AY16" s="581"/>
      <c r="AZ16" s="581"/>
      <c r="BA16" s="581"/>
      <c r="BB16" s="581"/>
      <c r="BC16" s="581"/>
      <c r="BD16" s="581"/>
      <c r="BE16" s="581"/>
      <c r="BF16" s="581"/>
      <c r="BG16" s="581"/>
      <c r="BH16" s="581"/>
    </row>
    <row r="17" spans="1:60" ht="15" thickBot="1">
      <c r="A17" s="1221"/>
      <c r="B17" s="1204" t="str">
        <f>'【耕種】経営現状と目標 (現状入力)'!AC44</f>
        <v/>
      </c>
      <c r="C17" s="1205"/>
      <c r="D17" s="1206"/>
      <c r="E17" s="129" t="str">
        <f>IF('【耕種】経営現状と目標 (現状入力)'!AC46=0,"",'【耕種】経営現状と目標 (現状入力)'!NAA46)</f>
        <v/>
      </c>
      <c r="F17" s="131" t="s">
        <v>103</v>
      </c>
      <c r="G17" s="1207" t="str">
        <f t="shared" si="69"/>
        <v/>
      </c>
      <c r="H17" s="1203"/>
      <c r="I17" s="1203" t="str">
        <f t="shared" si="58"/>
        <v/>
      </c>
      <c r="J17" s="1203"/>
      <c r="K17" s="1203" t="str">
        <f t="shared" si="59"/>
        <v/>
      </c>
      <c r="L17" s="1203"/>
      <c r="M17" s="1203" t="str">
        <f t="shared" si="60"/>
        <v/>
      </c>
      <c r="N17" s="1203"/>
      <c r="O17" s="1203" t="str">
        <f t="shared" si="61"/>
        <v/>
      </c>
      <c r="P17" s="1203"/>
      <c r="Q17" s="1203" t="str">
        <f t="shared" si="62"/>
        <v/>
      </c>
      <c r="R17" s="1203"/>
      <c r="S17" s="1203" t="str">
        <f t="shared" si="63"/>
        <v/>
      </c>
      <c r="T17" s="1203"/>
      <c r="U17" s="1203" t="str">
        <f t="shared" si="64"/>
        <v/>
      </c>
      <c r="V17" s="1203"/>
      <c r="W17" s="1203" t="str">
        <f t="shared" si="65"/>
        <v/>
      </c>
      <c r="X17" s="1203"/>
      <c r="Y17" s="1203" t="str">
        <f t="shared" si="66"/>
        <v/>
      </c>
      <c r="Z17" s="1203"/>
      <c r="AA17" s="1203" t="str">
        <f t="shared" si="67"/>
        <v/>
      </c>
      <c r="AB17" s="1203"/>
      <c r="AC17" s="1203" t="str">
        <f t="shared" si="68"/>
        <v/>
      </c>
      <c r="AD17" s="1203"/>
      <c r="AE17" s="1199" t="str">
        <f t="shared" si="46"/>
        <v/>
      </c>
      <c r="AF17" s="1200"/>
      <c r="AH17" s="1201" t="str">
        <f t="shared" si="70"/>
        <v/>
      </c>
      <c r="AI17" s="1202"/>
      <c r="AJ17" s="1202"/>
      <c r="AK17" s="581"/>
      <c r="AL17" s="581"/>
      <c r="AM17" s="581"/>
      <c r="AN17" s="581"/>
      <c r="AO17" s="581"/>
      <c r="AP17" s="581"/>
      <c r="AQ17" s="581"/>
      <c r="AR17" s="581"/>
      <c r="AS17" s="581"/>
      <c r="AT17" s="581"/>
      <c r="AU17" s="581"/>
      <c r="AV17" s="581"/>
      <c r="AW17" s="581"/>
      <c r="AX17" s="581"/>
      <c r="AY17" s="581"/>
      <c r="AZ17" s="581"/>
      <c r="BA17" s="581"/>
      <c r="BB17" s="581"/>
      <c r="BC17" s="581"/>
      <c r="BD17" s="581"/>
      <c r="BE17" s="581"/>
      <c r="BF17" s="581"/>
      <c r="BG17" s="581"/>
      <c r="BH17" s="581"/>
    </row>
    <row r="18" spans="1:60" ht="15.75" thickTop="1" thickBot="1">
      <c r="A18" s="1222"/>
      <c r="B18" s="1159" t="s">
        <v>166</v>
      </c>
      <c r="C18" s="1160"/>
      <c r="D18" s="1160"/>
      <c r="E18" s="119" t="str">
        <f>IF(SUM(E12:E17)=0,"",SUM(E12:E17))</f>
        <v/>
      </c>
      <c r="F18" s="133" t="s">
        <v>103</v>
      </c>
      <c r="G18" s="1198" t="str">
        <f>IF(SUM(G12:H17)=0,"",SUM(G12:H17))</f>
        <v/>
      </c>
      <c r="H18" s="1196"/>
      <c r="I18" s="1196" t="str">
        <f t="shared" ref="I18" si="71">IF(SUM(I12:J17)=0,"",SUM(I12:J17))</f>
        <v/>
      </c>
      <c r="J18" s="1196"/>
      <c r="K18" s="1196" t="str">
        <f>IF(SUM(K12:L17)=0,"",SUM(K12:L17))</f>
        <v/>
      </c>
      <c r="L18" s="1196"/>
      <c r="M18" s="1196" t="str">
        <f t="shared" ref="M18" si="72">IF(SUM(M12:N17)=0,"",SUM(M12:N17))</f>
        <v/>
      </c>
      <c r="N18" s="1196"/>
      <c r="O18" s="1196" t="str">
        <f t="shared" ref="O18" si="73">IF(SUM(O12:P17)=0,"",SUM(O12:P17))</f>
        <v/>
      </c>
      <c r="P18" s="1196"/>
      <c r="Q18" s="1196" t="str">
        <f t="shared" ref="Q18" si="74">IF(SUM(Q12:R17)=0,"",SUM(Q12:R17))</f>
        <v/>
      </c>
      <c r="R18" s="1196"/>
      <c r="S18" s="1196" t="str">
        <f t="shared" ref="S18" si="75">IF(SUM(S12:T17)=0,"",SUM(S12:T17))</f>
        <v/>
      </c>
      <c r="T18" s="1196"/>
      <c r="U18" s="1196" t="str">
        <f t="shared" ref="U18" si="76">IF(SUM(U12:V17)=0,"",SUM(U12:V17))</f>
        <v/>
      </c>
      <c r="V18" s="1196"/>
      <c r="W18" s="1196" t="str">
        <f t="shared" ref="W18" si="77">IF(SUM(W12:X17)=0,"",SUM(W12:X17))</f>
        <v/>
      </c>
      <c r="X18" s="1196"/>
      <c r="Y18" s="1196" t="str">
        <f t="shared" ref="Y18" si="78">IF(SUM(Y12:Z17)=0,"",SUM(Y12:Z17))</f>
        <v/>
      </c>
      <c r="Z18" s="1196"/>
      <c r="AA18" s="1196" t="str">
        <f t="shared" ref="AA18" si="79">IF(SUM(AA12:AB17)=0,"",SUM(AA12:AB17))</f>
        <v/>
      </c>
      <c r="AB18" s="1196"/>
      <c r="AC18" s="1196" t="str">
        <f t="shared" ref="AC18" si="80">IF(SUM(AC12:AD17)=0,"",SUM(AC12:AD17))</f>
        <v/>
      </c>
      <c r="AD18" s="1196"/>
      <c r="AE18" s="1196" t="str">
        <f>IF(SUM(AE12:AF17)=0,"",SUM(AE12:AF17))</f>
        <v/>
      </c>
      <c r="AF18" s="1197"/>
    </row>
    <row r="19" spans="1:60" ht="15" customHeight="1" thickTop="1">
      <c r="A19" s="1221"/>
      <c r="B19" s="1195" t="s">
        <v>167</v>
      </c>
      <c r="C19" s="1195"/>
      <c r="D19" s="1195"/>
      <c r="E19" s="1241"/>
      <c r="F19" s="1241"/>
      <c r="G19" s="1191" t="str">
        <f>IF(G33=0,"",G33)</f>
        <v/>
      </c>
      <c r="H19" s="1191"/>
      <c r="I19" s="1191" t="str">
        <f t="shared" ref="I19" si="81">IF(I33=0,"",I33)</f>
        <v/>
      </c>
      <c r="J19" s="1191"/>
      <c r="K19" s="1191" t="str">
        <f t="shared" ref="K19:AC19" si="82">IF(K33=0,"",K33)</f>
        <v/>
      </c>
      <c r="L19" s="1191"/>
      <c r="M19" s="1191" t="str">
        <f t="shared" si="82"/>
        <v/>
      </c>
      <c r="N19" s="1191"/>
      <c r="O19" s="1191" t="str">
        <f t="shared" si="82"/>
        <v/>
      </c>
      <c r="P19" s="1191"/>
      <c r="Q19" s="1191" t="str">
        <f t="shared" si="82"/>
        <v/>
      </c>
      <c r="R19" s="1191"/>
      <c r="S19" s="1191" t="str">
        <f t="shared" si="82"/>
        <v/>
      </c>
      <c r="T19" s="1191"/>
      <c r="U19" s="1191" t="str">
        <f t="shared" si="82"/>
        <v/>
      </c>
      <c r="V19" s="1191"/>
      <c r="W19" s="1191" t="str">
        <f t="shared" si="82"/>
        <v/>
      </c>
      <c r="X19" s="1191"/>
      <c r="Y19" s="1191" t="str">
        <f t="shared" si="82"/>
        <v/>
      </c>
      <c r="Z19" s="1191"/>
      <c r="AA19" s="1191" t="str">
        <f t="shared" si="82"/>
        <v/>
      </c>
      <c r="AB19" s="1191"/>
      <c r="AC19" s="1191" t="str">
        <f t="shared" si="82"/>
        <v/>
      </c>
      <c r="AD19" s="1191"/>
      <c r="AE19" s="1192" t="str">
        <f>IF(SUM(G19:AD19)=0,"",SUM(G19:AD19))</f>
        <v/>
      </c>
      <c r="AF19" s="1193"/>
    </row>
    <row r="20" spans="1:60" ht="13.5" customHeight="1" thickBot="1">
      <c r="A20" s="1223"/>
      <c r="B20" s="1194" t="s">
        <v>168</v>
      </c>
      <c r="C20" s="1194"/>
      <c r="D20" s="1194"/>
      <c r="E20" s="1242"/>
      <c r="F20" s="1242"/>
      <c r="G20" s="1188" t="str">
        <f>IFERROR(G18-G19,"")</f>
        <v/>
      </c>
      <c r="H20" s="1188"/>
      <c r="I20" s="1188" t="str">
        <f t="shared" ref="I20" si="83">IFERROR(I18-I19,"")</f>
        <v/>
      </c>
      <c r="J20" s="1188"/>
      <c r="K20" s="1188" t="str">
        <f>IFERROR(K18-K19,"")</f>
        <v/>
      </c>
      <c r="L20" s="1188"/>
      <c r="M20" s="1188" t="str">
        <f t="shared" ref="M20" si="84">IFERROR(M18-M19,"")</f>
        <v/>
      </c>
      <c r="N20" s="1188"/>
      <c r="O20" s="1188" t="str">
        <f t="shared" ref="O20" si="85">IFERROR(O18-O19,"")</f>
        <v/>
      </c>
      <c r="P20" s="1188"/>
      <c r="Q20" s="1188" t="str">
        <f t="shared" ref="Q20" si="86">IFERROR(Q18-Q19,"")</f>
        <v/>
      </c>
      <c r="R20" s="1188"/>
      <c r="S20" s="1188" t="str">
        <f t="shared" ref="S20" si="87">IFERROR(S18-S19,"")</f>
        <v/>
      </c>
      <c r="T20" s="1188"/>
      <c r="U20" s="1188" t="str">
        <f t="shared" ref="U20" si="88">IFERROR(U18-U19,"")</f>
        <v/>
      </c>
      <c r="V20" s="1188"/>
      <c r="W20" s="1188" t="str">
        <f t="shared" ref="W20" si="89">IFERROR(W18-W19,"")</f>
        <v/>
      </c>
      <c r="X20" s="1188"/>
      <c r="Y20" s="1188" t="str">
        <f t="shared" ref="Y20" si="90">IFERROR(Y18-Y19,"")</f>
        <v/>
      </c>
      <c r="Z20" s="1188"/>
      <c r="AA20" s="1188" t="str">
        <f t="shared" ref="AA20" si="91">IFERROR(AA18-AA19,"")</f>
        <v/>
      </c>
      <c r="AB20" s="1188"/>
      <c r="AC20" s="1188" t="str">
        <f t="shared" ref="AC20" si="92">IFERROR(AC18-AC19,"")</f>
        <v/>
      </c>
      <c r="AD20" s="1188"/>
      <c r="AE20" s="1189" t="str">
        <f>IF(SUM(G20:AD20)=0,"",SUM(G20:AD20))</f>
        <v/>
      </c>
      <c r="AF20" s="1190"/>
    </row>
    <row r="21" spans="1:60" ht="12.75" thickTop="1">
      <c r="Y21" s="142" t="s">
        <v>307</v>
      </c>
      <c r="Z21" s="478">
        <v>896</v>
      </c>
      <c r="AA21" s="25" t="s">
        <v>191</v>
      </c>
      <c r="AD21" s="142" t="s">
        <v>192</v>
      </c>
      <c r="AE21" s="157">
        <f>IF(SUMIF(G20:AD20,"&gt;0")="","",(SUMIF(G20:AD20,"&gt;0")))</f>
        <v>0</v>
      </c>
      <c r="AF21" s="157" t="s">
        <v>202</v>
      </c>
      <c r="AI21" s="1181"/>
      <c r="AJ21" s="1181"/>
    </row>
    <row r="22" spans="1:60" ht="19.5" thickBot="1">
      <c r="A22" s="143">
        <v>2</v>
      </c>
      <c r="B22" s="22" t="s">
        <v>169</v>
      </c>
      <c r="C22" s="134"/>
      <c r="D22" s="134"/>
      <c r="E22" s="134"/>
      <c r="F22" s="134"/>
      <c r="G22" s="134"/>
      <c r="H22" s="134"/>
      <c r="I22" s="134"/>
      <c r="J22" s="134"/>
      <c r="AA22" s="25" t="s">
        <v>170</v>
      </c>
      <c r="AB22" s="135"/>
      <c r="AC22" s="135"/>
      <c r="AD22" s="1182">
        <f>IFERROR(AE21*Z21,"")</f>
        <v>0</v>
      </c>
      <c r="AE22" s="1182"/>
      <c r="AF22" s="25" t="s">
        <v>101</v>
      </c>
      <c r="AK22" s="26"/>
    </row>
    <row r="23" spans="1:60" ht="12.75" thickTop="1">
      <c r="A23" s="24"/>
      <c r="B23" s="1183" t="s">
        <v>171</v>
      </c>
      <c r="C23" s="1183"/>
      <c r="D23" s="1183"/>
      <c r="E23" s="1184" t="s">
        <v>172</v>
      </c>
      <c r="F23" s="1184"/>
      <c r="G23" s="1185" t="s">
        <v>154</v>
      </c>
      <c r="H23" s="1185"/>
      <c r="I23" s="1185" t="s">
        <v>155</v>
      </c>
      <c r="J23" s="1185"/>
      <c r="K23" s="1185" t="s">
        <v>156</v>
      </c>
      <c r="L23" s="1185"/>
      <c r="M23" s="1185" t="s">
        <v>157</v>
      </c>
      <c r="N23" s="1185"/>
      <c r="O23" s="1185" t="s">
        <v>158</v>
      </c>
      <c r="P23" s="1185"/>
      <c r="Q23" s="1185" t="s">
        <v>159</v>
      </c>
      <c r="R23" s="1185"/>
      <c r="S23" s="1185" t="s">
        <v>160</v>
      </c>
      <c r="T23" s="1185"/>
      <c r="U23" s="1185" t="s">
        <v>161</v>
      </c>
      <c r="V23" s="1185"/>
      <c r="W23" s="1185" t="s">
        <v>162</v>
      </c>
      <c r="X23" s="1185"/>
      <c r="Y23" s="1185" t="s">
        <v>163</v>
      </c>
      <c r="Z23" s="1185"/>
      <c r="AA23" s="1185" t="s">
        <v>164</v>
      </c>
      <c r="AB23" s="1185"/>
      <c r="AC23" s="1185" t="s">
        <v>165</v>
      </c>
      <c r="AD23" s="1185"/>
      <c r="AE23" s="1186" t="s">
        <v>173</v>
      </c>
      <c r="AF23" s="1187"/>
    </row>
    <row r="24" spans="1:60" ht="14.25">
      <c r="A24" s="1178" t="s">
        <v>94</v>
      </c>
      <c r="B24" s="601" t="str">
        <f>IF(【必須】申請書!C60="","",【必須】申請書!C60)</f>
        <v/>
      </c>
      <c r="C24" s="601"/>
      <c r="D24" s="1176"/>
      <c r="E24" s="136" t="str">
        <f>IFERROR(AE24/8,"")</f>
        <v/>
      </c>
      <c r="F24" s="137" t="s">
        <v>200</v>
      </c>
      <c r="G24" s="1180"/>
      <c r="H24" s="1177"/>
      <c r="I24" s="1177"/>
      <c r="J24" s="1177"/>
      <c r="K24" s="1177"/>
      <c r="L24" s="1177"/>
      <c r="M24" s="1177"/>
      <c r="N24" s="1177"/>
      <c r="O24" s="1177"/>
      <c r="P24" s="1177"/>
      <c r="Q24" s="1177"/>
      <c r="R24" s="1177"/>
      <c r="S24" s="1177"/>
      <c r="T24" s="1177"/>
      <c r="U24" s="1177"/>
      <c r="V24" s="1177"/>
      <c r="W24" s="1177"/>
      <c r="X24" s="1177"/>
      <c r="Y24" s="1177"/>
      <c r="Z24" s="1177"/>
      <c r="AA24" s="1177"/>
      <c r="AB24" s="1177"/>
      <c r="AC24" s="1177"/>
      <c r="AD24" s="1177"/>
      <c r="AE24" s="1166" t="str">
        <f>IF(SUM(G24:AD24)=0,"",SUM(G24:AD24))</f>
        <v/>
      </c>
      <c r="AF24" s="1167"/>
    </row>
    <row r="25" spans="1:60" ht="14.25">
      <c r="A25" s="1178"/>
      <c r="B25" s="601" t="str">
        <f>IF(【必須】申請書!C61="","",【必須】申請書!C61)</f>
        <v/>
      </c>
      <c r="C25" s="601"/>
      <c r="D25" s="1176"/>
      <c r="E25" s="136" t="str">
        <f t="shared" ref="E25:E27" si="93">IFERROR(AE25/8,"")</f>
        <v/>
      </c>
      <c r="F25" s="137" t="s">
        <v>200</v>
      </c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1166" t="str">
        <f>IF(SUM(G25:AD25)=0,"",SUM(G25:AD25))</f>
        <v/>
      </c>
      <c r="AF25" s="1167"/>
      <c r="AM25" s="25" t="s">
        <v>201</v>
      </c>
    </row>
    <row r="26" spans="1:60" ht="14.25">
      <c r="A26" s="1178"/>
      <c r="B26" s="601" t="str">
        <f>IF(【必須】申請書!C62="","",【必須】申請書!C62)</f>
        <v/>
      </c>
      <c r="C26" s="601"/>
      <c r="D26" s="1176"/>
      <c r="E26" s="136" t="str">
        <f t="shared" si="93"/>
        <v/>
      </c>
      <c r="F26" s="137" t="s">
        <v>200</v>
      </c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81"/>
      <c r="R26" s="581"/>
      <c r="S26" s="581"/>
      <c r="T26" s="581"/>
      <c r="U26" s="581"/>
      <c r="V26" s="581"/>
      <c r="W26" s="581"/>
      <c r="X26" s="581"/>
      <c r="Y26" s="581"/>
      <c r="Z26" s="581"/>
      <c r="AA26" s="581"/>
      <c r="AB26" s="581"/>
      <c r="AC26" s="581"/>
      <c r="AD26" s="581"/>
      <c r="AE26" s="1166" t="str">
        <f>IF(SUM(G26:AD26)=0,"",SUM(G26:AD26))</f>
        <v/>
      </c>
      <c r="AF26" s="1167"/>
    </row>
    <row r="27" spans="1:60" ht="15" thickBot="1">
      <c r="A27" s="1178"/>
      <c r="B27" s="601" t="str">
        <f>IF(【必須】申請書!C63="","",【必須】申請書!C63)</f>
        <v/>
      </c>
      <c r="C27" s="601"/>
      <c r="D27" s="1176"/>
      <c r="E27" s="136" t="str">
        <f t="shared" si="93"/>
        <v/>
      </c>
      <c r="F27" s="137" t="s">
        <v>200</v>
      </c>
      <c r="G27" s="1162"/>
      <c r="H27" s="1162"/>
      <c r="I27" s="1162"/>
      <c r="J27" s="1162"/>
      <c r="K27" s="1162"/>
      <c r="L27" s="1162"/>
      <c r="M27" s="1162"/>
      <c r="N27" s="1162"/>
      <c r="O27" s="1162"/>
      <c r="P27" s="1162"/>
      <c r="Q27" s="1162"/>
      <c r="R27" s="1162"/>
      <c r="S27" s="1162"/>
      <c r="T27" s="1162"/>
      <c r="U27" s="1162"/>
      <c r="V27" s="1162"/>
      <c r="W27" s="1162"/>
      <c r="X27" s="1162"/>
      <c r="Y27" s="1162"/>
      <c r="Z27" s="1162"/>
      <c r="AA27" s="1162"/>
      <c r="AB27" s="1162"/>
      <c r="AC27" s="1162"/>
      <c r="AD27" s="1162"/>
      <c r="AE27" s="1164" t="str">
        <f>IF(SUM(G27:AD27)=0,"",SUM(G27:AD27))</f>
        <v/>
      </c>
      <c r="AF27" s="1165"/>
    </row>
    <row r="28" spans="1:60" ht="13.5" thickTop="1" thickBot="1">
      <c r="A28" s="1179"/>
      <c r="B28" s="1159" t="s">
        <v>166</v>
      </c>
      <c r="C28" s="1160"/>
      <c r="D28" s="1160"/>
      <c r="E28" s="139" t="str">
        <f>IF(SUM(E24:F27)=0,"",SUM(E24:F27))</f>
        <v/>
      </c>
      <c r="F28" s="138" t="s">
        <v>200</v>
      </c>
      <c r="G28" s="1161" t="str">
        <f>IF(SUM(G24:H27)=0,"",SUM(G24:H27))</f>
        <v/>
      </c>
      <c r="H28" s="1161"/>
      <c r="I28" s="1161" t="str">
        <f t="shared" ref="I28" si="94">IF(SUM(I24:J27)=0,"",SUM(I24:J27))</f>
        <v/>
      </c>
      <c r="J28" s="1161"/>
      <c r="K28" s="1161" t="str">
        <f t="shared" ref="K28" si="95">IF(SUM(K24:L27)=0,"",SUM(K24:L27))</f>
        <v/>
      </c>
      <c r="L28" s="1161"/>
      <c r="M28" s="1161" t="str">
        <f t="shared" ref="M28" si="96">IF(SUM(M24:N27)=0,"",SUM(M24:N27))</f>
        <v/>
      </c>
      <c r="N28" s="1161"/>
      <c r="O28" s="1161" t="str">
        <f t="shared" ref="O28" si="97">IF(SUM(O24:P27)=0,"",SUM(O24:P27))</f>
        <v/>
      </c>
      <c r="P28" s="1161"/>
      <c r="Q28" s="1161" t="str">
        <f t="shared" ref="Q28" si="98">IF(SUM(Q24:R27)=0,"",SUM(Q24:R27))</f>
        <v/>
      </c>
      <c r="R28" s="1161"/>
      <c r="S28" s="1161" t="str">
        <f t="shared" ref="S28" si="99">IF(SUM(S24:T27)=0,"",SUM(S24:T27))</f>
        <v/>
      </c>
      <c r="T28" s="1161"/>
      <c r="U28" s="1161" t="str">
        <f t="shared" ref="U28" si="100">IF(SUM(U24:V27)=0,"",SUM(U24:V27))</f>
        <v/>
      </c>
      <c r="V28" s="1161"/>
      <c r="W28" s="1161" t="str">
        <f t="shared" ref="W28" si="101">IF(SUM(W24:X27)=0,"",SUM(W24:X27))</f>
        <v/>
      </c>
      <c r="X28" s="1161"/>
      <c r="Y28" s="1161" t="str">
        <f t="shared" ref="Y28" si="102">IF(SUM(Y24:Z27)=0,"",SUM(Y24:Z27))</f>
        <v/>
      </c>
      <c r="Z28" s="1161"/>
      <c r="AA28" s="1161" t="str">
        <f t="shared" ref="AA28" si="103">IF(SUM(AA24:AB27)=0,"",SUM(AA24:AB27))</f>
        <v/>
      </c>
      <c r="AB28" s="1161"/>
      <c r="AC28" s="1161" t="str">
        <f t="shared" ref="AC28" si="104">IF(SUM(AC24:AD27)=0,"",SUM(AC24:AD27))</f>
        <v/>
      </c>
      <c r="AD28" s="1161"/>
      <c r="AE28" s="1161" t="str">
        <f t="shared" ref="AE28" si="105">IF(SUM(AE24:AF27)=0,"",SUM(AE24:AF27))</f>
        <v/>
      </c>
      <c r="AF28" s="1163"/>
    </row>
    <row r="29" spans="1:60" ht="15" thickTop="1">
      <c r="A29" s="1172" t="s">
        <v>148</v>
      </c>
      <c r="B29" s="1175" t="str">
        <f>B24</f>
        <v/>
      </c>
      <c r="C29" s="1175"/>
      <c r="D29" s="1175"/>
      <c r="E29" s="136" t="str">
        <f t="shared" ref="E29:E32" si="106">IFERROR(AE29/8,"")</f>
        <v/>
      </c>
      <c r="F29" s="137" t="s">
        <v>200</v>
      </c>
      <c r="G29" s="1171"/>
      <c r="H29" s="1171"/>
      <c r="I29" s="1171"/>
      <c r="J29" s="1171"/>
      <c r="K29" s="1171"/>
      <c r="L29" s="1171"/>
      <c r="M29" s="1171"/>
      <c r="N29" s="1171"/>
      <c r="O29" s="1171"/>
      <c r="P29" s="1171"/>
      <c r="Q29" s="1171"/>
      <c r="R29" s="1171"/>
      <c r="S29" s="1171"/>
      <c r="T29" s="1171"/>
      <c r="U29" s="1171"/>
      <c r="V29" s="1171"/>
      <c r="W29" s="1171"/>
      <c r="X29" s="1171"/>
      <c r="Y29" s="1171"/>
      <c r="Z29" s="1171"/>
      <c r="AA29" s="1171"/>
      <c r="AB29" s="1171"/>
      <c r="AC29" s="1171"/>
      <c r="AD29" s="1171"/>
      <c r="AE29" s="1169" t="str">
        <f>IF(SUM(G29:AD29)=0,"",SUM(G29:AD29))</f>
        <v/>
      </c>
      <c r="AF29" s="1170"/>
    </row>
    <row r="30" spans="1:60" ht="14.25">
      <c r="A30" s="1173"/>
      <c r="B30" s="601" t="str">
        <f>B25</f>
        <v/>
      </c>
      <c r="C30" s="601"/>
      <c r="D30" s="601"/>
      <c r="E30" s="136" t="str">
        <f t="shared" si="106"/>
        <v/>
      </c>
      <c r="F30" s="137" t="s">
        <v>200</v>
      </c>
      <c r="G30" s="581"/>
      <c r="H30" s="581"/>
      <c r="I30" s="581"/>
      <c r="J30" s="581"/>
      <c r="K30" s="581"/>
      <c r="L30" s="581"/>
      <c r="M30" s="581"/>
      <c r="N30" s="581"/>
      <c r="O30" s="581"/>
      <c r="P30" s="581"/>
      <c r="Q30" s="581"/>
      <c r="R30" s="581"/>
      <c r="S30" s="581"/>
      <c r="T30" s="581"/>
      <c r="U30" s="581"/>
      <c r="V30" s="581"/>
      <c r="W30" s="581"/>
      <c r="X30" s="581"/>
      <c r="Y30" s="581"/>
      <c r="Z30" s="581"/>
      <c r="AA30" s="581"/>
      <c r="AB30" s="581"/>
      <c r="AC30" s="581"/>
      <c r="AD30" s="581"/>
      <c r="AE30" s="1166" t="str">
        <f>IF(SUM(G30:AD30)=0,"",SUM(G30:AD30))</f>
        <v/>
      </c>
      <c r="AF30" s="1167"/>
    </row>
    <row r="31" spans="1:60" ht="14.25">
      <c r="A31" s="1173"/>
      <c r="B31" s="601" t="str">
        <f>B26</f>
        <v/>
      </c>
      <c r="C31" s="601"/>
      <c r="D31" s="601"/>
      <c r="E31" s="136" t="str">
        <f t="shared" si="106"/>
        <v/>
      </c>
      <c r="F31" s="137" t="s">
        <v>200</v>
      </c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1166" t="str">
        <f>IF(SUM(G31:AD31)=0,"",SUM(G31:AD31))</f>
        <v/>
      </c>
      <c r="AF31" s="1167"/>
    </row>
    <row r="32" spans="1:60" ht="15" thickBot="1">
      <c r="A32" s="1173"/>
      <c r="B32" s="1168" t="str">
        <f>B27</f>
        <v/>
      </c>
      <c r="C32" s="1168"/>
      <c r="D32" s="1168"/>
      <c r="E32" s="136" t="str">
        <f t="shared" si="106"/>
        <v/>
      </c>
      <c r="F32" s="137" t="s">
        <v>200</v>
      </c>
      <c r="G32" s="1162"/>
      <c r="H32" s="1162"/>
      <c r="I32" s="1162"/>
      <c r="J32" s="1162"/>
      <c r="K32" s="1162"/>
      <c r="L32" s="1162"/>
      <c r="M32" s="1162"/>
      <c r="N32" s="1162"/>
      <c r="O32" s="1162"/>
      <c r="P32" s="1162"/>
      <c r="Q32" s="1162"/>
      <c r="R32" s="1162"/>
      <c r="S32" s="1162"/>
      <c r="T32" s="1162"/>
      <c r="U32" s="1162"/>
      <c r="V32" s="1162"/>
      <c r="W32" s="1162"/>
      <c r="X32" s="1162"/>
      <c r="Y32" s="1162"/>
      <c r="Z32" s="1162"/>
      <c r="AA32" s="1162"/>
      <c r="AB32" s="1162"/>
      <c r="AC32" s="1162"/>
      <c r="AD32" s="1162"/>
      <c r="AE32" s="1164" t="str">
        <f>IF(SUM(G32:AD32)=0,"",SUM(G32:AD32))</f>
        <v/>
      </c>
      <c r="AF32" s="1165"/>
    </row>
    <row r="33" spans="1:32" ht="13.5" thickTop="1" thickBot="1">
      <c r="A33" s="1174"/>
      <c r="B33" s="1159" t="s">
        <v>166</v>
      </c>
      <c r="C33" s="1160"/>
      <c r="D33" s="1160"/>
      <c r="E33" s="141" t="str">
        <f>IF(SUM(E29:F32)=0,"",SUM(E29:F32))</f>
        <v/>
      </c>
      <c r="F33" s="140" t="s">
        <v>200</v>
      </c>
      <c r="G33" s="1161" t="str">
        <f>IF(SUM(G29:H32)=0,"",SUM(G29:H32))</f>
        <v/>
      </c>
      <c r="H33" s="1161"/>
      <c r="I33" s="1161" t="str">
        <f t="shared" ref="I33" si="107">IF(SUM(I29:J32)=0,"",SUM(I29:J32))</f>
        <v/>
      </c>
      <c r="J33" s="1161"/>
      <c r="K33" s="1161" t="str">
        <f t="shared" ref="K33" si="108">IF(SUM(K29:L32)=0,"",SUM(K29:L32))</f>
        <v/>
      </c>
      <c r="L33" s="1161"/>
      <c r="M33" s="1161" t="str">
        <f t="shared" ref="M33" si="109">IF(SUM(M29:N32)=0,"",SUM(M29:N32))</f>
        <v/>
      </c>
      <c r="N33" s="1161"/>
      <c r="O33" s="1161" t="str">
        <f t="shared" ref="O33" si="110">IF(SUM(O29:P32)=0,"",SUM(O29:P32))</f>
        <v/>
      </c>
      <c r="P33" s="1161"/>
      <c r="Q33" s="1161" t="str">
        <f t="shared" ref="Q33" si="111">IF(SUM(Q29:R32)=0,"",SUM(Q29:R32))</f>
        <v/>
      </c>
      <c r="R33" s="1161"/>
      <c r="S33" s="1161" t="str">
        <f t="shared" ref="S33" si="112">IF(SUM(S29:T32)=0,"",SUM(S29:T32))</f>
        <v/>
      </c>
      <c r="T33" s="1161"/>
      <c r="U33" s="1161" t="str">
        <f t="shared" ref="U33" si="113">IF(SUM(U29:V32)=0,"",SUM(U29:V32))</f>
        <v/>
      </c>
      <c r="V33" s="1161"/>
      <c r="W33" s="1161" t="str">
        <f t="shared" ref="W33" si="114">IF(SUM(W29:X32)=0,"",SUM(W29:X32))</f>
        <v/>
      </c>
      <c r="X33" s="1161"/>
      <c r="Y33" s="1161" t="str">
        <f t="shared" ref="Y33" si="115">IF(SUM(Y29:Z32)=0,"",SUM(Y29:Z32))</f>
        <v/>
      </c>
      <c r="Z33" s="1161"/>
      <c r="AA33" s="1161" t="str">
        <f t="shared" ref="AA33" si="116">IF(SUM(AA29:AB32)=0,"",SUM(AA29:AB32))</f>
        <v/>
      </c>
      <c r="AB33" s="1161"/>
      <c r="AC33" s="1161" t="str">
        <f t="shared" ref="AC33" si="117">IF(SUM(AC29:AD32)=0,"",SUM(AC29:AD32))</f>
        <v/>
      </c>
      <c r="AD33" s="1161"/>
      <c r="AE33" s="1161" t="str">
        <f t="shared" ref="AE33" si="118">IF(SUM(AE29:AF32)=0,"",SUM(AE29:AF32))</f>
        <v/>
      </c>
      <c r="AF33" s="1163"/>
    </row>
    <row r="34" spans="1:32" ht="12.75" thickTop="1"/>
    <row r="36" spans="1:32">
      <c r="K36" s="27"/>
    </row>
  </sheetData>
  <sheetProtection algorithmName="SHA-512" hashValue="OyBwX91MNw2y3YQdkCe2PHdnf9f+LVT8tfN2r9o3M3yNlNcwRhYLSZ19NPkYJLHulYoKVuEmVUoptGZoy3vyiA==" saltValue="M1YGLfrFklNN1e0okX8xSg==" spinCount="100000" sheet="1" objects="1" scenarios="1" selectLockedCells="1"/>
  <mergeCells count="613">
    <mergeCell ref="E19:F20"/>
    <mergeCell ref="E10:F11"/>
    <mergeCell ref="Q2:R2"/>
    <mergeCell ref="S2:T2"/>
    <mergeCell ref="U2:V2"/>
    <mergeCell ref="W2:X2"/>
    <mergeCell ref="B1:E1"/>
    <mergeCell ref="B2:D2"/>
    <mergeCell ref="E2:F2"/>
    <mergeCell ref="G2:H2"/>
    <mergeCell ref="I2:J2"/>
    <mergeCell ref="K2:L2"/>
    <mergeCell ref="M3:N3"/>
    <mergeCell ref="O3:P3"/>
    <mergeCell ref="Q3:R3"/>
    <mergeCell ref="S3:T3"/>
    <mergeCell ref="U3:V3"/>
    <mergeCell ref="W3:X3"/>
    <mergeCell ref="S4:T4"/>
    <mergeCell ref="U4:V4"/>
    <mergeCell ref="W4:X4"/>
    <mergeCell ref="B5:D5"/>
    <mergeCell ref="G5:H5"/>
    <mergeCell ref="I5:J5"/>
    <mergeCell ref="AY2:AZ2"/>
    <mergeCell ref="BA2:BB2"/>
    <mergeCell ref="BC2:BD2"/>
    <mergeCell ref="BE2:BF2"/>
    <mergeCell ref="BG2:BH2"/>
    <mergeCell ref="A3:A11"/>
    <mergeCell ref="B3:D3"/>
    <mergeCell ref="G3:H3"/>
    <mergeCell ref="I3:J3"/>
    <mergeCell ref="K3:L3"/>
    <mergeCell ref="AM2:AN2"/>
    <mergeCell ref="AO2:AP2"/>
    <mergeCell ref="AQ2:AR2"/>
    <mergeCell ref="AS2:AT2"/>
    <mergeCell ref="AU2:AV2"/>
    <mergeCell ref="AW2:AX2"/>
    <mergeCell ref="Y2:Z2"/>
    <mergeCell ref="AA2:AB2"/>
    <mergeCell ref="AC2:AD2"/>
    <mergeCell ref="AE2:AF2"/>
    <mergeCell ref="AH2:AJ2"/>
    <mergeCell ref="AK2:AL2"/>
    <mergeCell ref="M2:N2"/>
    <mergeCell ref="O2:P2"/>
    <mergeCell ref="AM3:AN3"/>
    <mergeCell ref="AO3:AP3"/>
    <mergeCell ref="AQ3:AR3"/>
    <mergeCell ref="AS3:AT3"/>
    <mergeCell ref="Y3:Z3"/>
    <mergeCell ref="AA3:AB3"/>
    <mergeCell ref="AC3:AD3"/>
    <mergeCell ref="AE3:AF3"/>
    <mergeCell ref="AH3:AJ3"/>
    <mergeCell ref="AK3:AL3"/>
    <mergeCell ref="AY3:AZ3"/>
    <mergeCell ref="BA3:BB3"/>
    <mergeCell ref="BC3:BD3"/>
    <mergeCell ref="BE3:BF3"/>
    <mergeCell ref="BG3:BH3"/>
    <mergeCell ref="AU3:AV3"/>
    <mergeCell ref="AW3:AX3"/>
    <mergeCell ref="BA4:BB4"/>
    <mergeCell ref="BC4:BD4"/>
    <mergeCell ref="BE4:BF4"/>
    <mergeCell ref="BG4:BH4"/>
    <mergeCell ref="AU4:AV4"/>
    <mergeCell ref="AW4:AX4"/>
    <mergeCell ref="AY4:AZ4"/>
    <mergeCell ref="K5:L5"/>
    <mergeCell ref="M5:N5"/>
    <mergeCell ref="O5:P5"/>
    <mergeCell ref="AO4:AP4"/>
    <mergeCell ref="AQ4:AR4"/>
    <mergeCell ref="AS4:AT4"/>
    <mergeCell ref="AA4:AB4"/>
    <mergeCell ref="AC4:AD4"/>
    <mergeCell ref="AE4:AF4"/>
    <mergeCell ref="AH4:AJ4"/>
    <mergeCell ref="AK4:AL4"/>
    <mergeCell ref="AM4:AN4"/>
    <mergeCell ref="O4:P4"/>
    <mergeCell ref="Q4:R4"/>
    <mergeCell ref="Y4:Z4"/>
    <mergeCell ref="AM5:AN5"/>
    <mergeCell ref="AO5:AP5"/>
    <mergeCell ref="Q5:R5"/>
    <mergeCell ref="S5:T5"/>
    <mergeCell ref="U5:V5"/>
    <mergeCell ref="B4:D4"/>
    <mergeCell ref="G4:H4"/>
    <mergeCell ref="I4:J4"/>
    <mergeCell ref="K4:L4"/>
    <mergeCell ref="M4:N4"/>
    <mergeCell ref="BE5:BF5"/>
    <mergeCell ref="BG5:BH5"/>
    <mergeCell ref="B6:D6"/>
    <mergeCell ref="G6:H6"/>
    <mergeCell ref="I6:J6"/>
    <mergeCell ref="K6:L6"/>
    <mergeCell ref="M6:N6"/>
    <mergeCell ref="O6:P6"/>
    <mergeCell ref="Q6:R6"/>
    <mergeCell ref="AQ5:AR5"/>
    <mergeCell ref="AS5:AT5"/>
    <mergeCell ref="AU5:AV5"/>
    <mergeCell ref="AW5:AX5"/>
    <mergeCell ref="AY5:AZ5"/>
    <mergeCell ref="BA5:BB5"/>
    <mergeCell ref="AC5:AD5"/>
    <mergeCell ref="AE5:AF5"/>
    <mergeCell ref="AH5:AJ5"/>
    <mergeCell ref="AK5:AL5"/>
    <mergeCell ref="AO6:AP6"/>
    <mergeCell ref="AQ6:AR6"/>
    <mergeCell ref="S6:T6"/>
    <mergeCell ref="U6:V6"/>
    <mergeCell ref="W6:X6"/>
    <mergeCell ref="Y6:Z6"/>
    <mergeCell ref="AA6:AB6"/>
    <mergeCell ref="AC6:AD6"/>
    <mergeCell ref="BC5:BD5"/>
    <mergeCell ref="W5:X5"/>
    <mergeCell ref="Y5:Z5"/>
    <mergeCell ref="AA5:AB5"/>
    <mergeCell ref="Y7:Z7"/>
    <mergeCell ref="AA7:AB7"/>
    <mergeCell ref="AC7:AD7"/>
    <mergeCell ref="AE7:AF7"/>
    <mergeCell ref="BE6:BF6"/>
    <mergeCell ref="BG6:BH6"/>
    <mergeCell ref="B7:D7"/>
    <mergeCell ref="G7:H7"/>
    <mergeCell ref="I7:J7"/>
    <mergeCell ref="K7:L7"/>
    <mergeCell ref="M7:N7"/>
    <mergeCell ref="O7:P7"/>
    <mergeCell ref="Q7:R7"/>
    <mergeCell ref="S7:T7"/>
    <mergeCell ref="AS6:AT6"/>
    <mergeCell ref="AU6:AV6"/>
    <mergeCell ref="AW6:AX6"/>
    <mergeCell ref="AY6:AZ6"/>
    <mergeCell ref="BA6:BB6"/>
    <mergeCell ref="BC6:BD6"/>
    <mergeCell ref="AE6:AF6"/>
    <mergeCell ref="AH6:AJ6"/>
    <mergeCell ref="AK6:AL6"/>
    <mergeCell ref="AM6:AN6"/>
    <mergeCell ref="BG7:BH7"/>
    <mergeCell ref="B8:D8"/>
    <mergeCell ref="G8:H8"/>
    <mergeCell ref="I8:J8"/>
    <mergeCell ref="K8:L8"/>
    <mergeCell ref="M8:N8"/>
    <mergeCell ref="O8:P8"/>
    <mergeCell ref="Q8:R8"/>
    <mergeCell ref="S8:T8"/>
    <mergeCell ref="U8:V8"/>
    <mergeCell ref="AU7:AV7"/>
    <mergeCell ref="AW7:AX7"/>
    <mergeCell ref="AY7:AZ7"/>
    <mergeCell ref="BA7:BB7"/>
    <mergeCell ref="BC7:BD7"/>
    <mergeCell ref="BE7:BF7"/>
    <mergeCell ref="AH7:AJ7"/>
    <mergeCell ref="AK7:AL7"/>
    <mergeCell ref="AM7:AN7"/>
    <mergeCell ref="AO7:AP7"/>
    <mergeCell ref="AQ7:AR7"/>
    <mergeCell ref="AS7:AT7"/>
    <mergeCell ref="U7:V7"/>
    <mergeCell ref="W7:X7"/>
    <mergeCell ref="BG8:BH8"/>
    <mergeCell ref="AK8:AL8"/>
    <mergeCell ref="AM8:AN8"/>
    <mergeCell ref="AO8:AP8"/>
    <mergeCell ref="AQ8:AR8"/>
    <mergeCell ref="AS8:AT8"/>
    <mergeCell ref="AU8:AV8"/>
    <mergeCell ref="W8:X8"/>
    <mergeCell ref="Y8:Z8"/>
    <mergeCell ref="AA8:AB8"/>
    <mergeCell ref="AC8:AD8"/>
    <mergeCell ref="AE8:AF8"/>
    <mergeCell ref="AH8:AJ8"/>
    <mergeCell ref="I9:J9"/>
    <mergeCell ref="K9:L9"/>
    <mergeCell ref="M9:N9"/>
    <mergeCell ref="O9:P9"/>
    <mergeCell ref="AW8:AX8"/>
    <mergeCell ref="AY8:AZ8"/>
    <mergeCell ref="BA8:BB8"/>
    <mergeCell ref="BC8:BD8"/>
    <mergeCell ref="BE8:BF8"/>
    <mergeCell ref="U10:V10"/>
    <mergeCell ref="W10:X10"/>
    <mergeCell ref="Y10:Z10"/>
    <mergeCell ref="AA10:AB10"/>
    <mergeCell ref="AC10:AD10"/>
    <mergeCell ref="AE10:AF10"/>
    <mergeCell ref="AC9:AD9"/>
    <mergeCell ref="AE9:AF9"/>
    <mergeCell ref="B10:D10"/>
    <mergeCell ref="G10:H10"/>
    <mergeCell ref="I10:J10"/>
    <mergeCell ref="K10:L10"/>
    <mergeCell ref="M10:N10"/>
    <mergeCell ref="O10:P10"/>
    <mergeCell ref="Q10:R10"/>
    <mergeCell ref="S10:T10"/>
    <mergeCell ref="Q9:R9"/>
    <mergeCell ref="S9:T9"/>
    <mergeCell ref="U9:V9"/>
    <mergeCell ref="W9:X9"/>
    <mergeCell ref="Y9:Z9"/>
    <mergeCell ref="AA9:AB9"/>
    <mergeCell ref="B9:D9"/>
    <mergeCell ref="G9:H9"/>
    <mergeCell ref="U11:V11"/>
    <mergeCell ref="W11:X11"/>
    <mergeCell ref="Y11:Z11"/>
    <mergeCell ref="AA11:AB11"/>
    <mergeCell ref="B11:D11"/>
    <mergeCell ref="G11:H11"/>
    <mergeCell ref="I11:J11"/>
    <mergeCell ref="K11:L11"/>
    <mergeCell ref="M11:N11"/>
    <mergeCell ref="O11:P11"/>
    <mergeCell ref="BC11:BD11"/>
    <mergeCell ref="BE11:BF11"/>
    <mergeCell ref="BG11:BH11"/>
    <mergeCell ref="A12:A20"/>
    <mergeCell ref="B12:D12"/>
    <mergeCell ref="G12:H12"/>
    <mergeCell ref="I12:J12"/>
    <mergeCell ref="K12:L12"/>
    <mergeCell ref="M12:N12"/>
    <mergeCell ref="O12:P12"/>
    <mergeCell ref="AQ11:AR11"/>
    <mergeCell ref="AS11:AT11"/>
    <mergeCell ref="AU11:AV11"/>
    <mergeCell ref="AW11:AX11"/>
    <mergeCell ref="AY11:AZ11"/>
    <mergeCell ref="BA11:BB11"/>
    <mergeCell ref="AC11:AD11"/>
    <mergeCell ref="AE11:AF11"/>
    <mergeCell ref="AH11:AJ11"/>
    <mergeCell ref="AK11:AL11"/>
    <mergeCell ref="AM11:AN11"/>
    <mergeCell ref="AO11:AP11"/>
    <mergeCell ref="Q11:R11"/>
    <mergeCell ref="S11:T11"/>
    <mergeCell ref="BE12:BF12"/>
    <mergeCell ref="BG12:BH12"/>
    <mergeCell ref="B13:D13"/>
    <mergeCell ref="G13:H13"/>
    <mergeCell ref="I13:J13"/>
    <mergeCell ref="K13:L13"/>
    <mergeCell ref="M13:N13"/>
    <mergeCell ref="O13:P13"/>
    <mergeCell ref="Q13:R13"/>
    <mergeCell ref="AQ12:AR12"/>
    <mergeCell ref="AS12:AT12"/>
    <mergeCell ref="AU12:AV12"/>
    <mergeCell ref="AW12:AX12"/>
    <mergeCell ref="AY12:AZ12"/>
    <mergeCell ref="BA12:BB12"/>
    <mergeCell ref="AC12:AD12"/>
    <mergeCell ref="AE12:AF12"/>
    <mergeCell ref="AH12:AJ12"/>
    <mergeCell ref="AK12:AL12"/>
    <mergeCell ref="AM12:AN12"/>
    <mergeCell ref="AO12:AP12"/>
    <mergeCell ref="Q12:R12"/>
    <mergeCell ref="S12:T12"/>
    <mergeCell ref="U12:V12"/>
    <mergeCell ref="AO13:AP13"/>
    <mergeCell ref="AQ13:AR13"/>
    <mergeCell ref="S13:T13"/>
    <mergeCell ref="U13:V13"/>
    <mergeCell ref="W13:X13"/>
    <mergeCell ref="Y13:Z13"/>
    <mergeCell ref="AA13:AB13"/>
    <mergeCell ref="AC13:AD13"/>
    <mergeCell ref="BC12:BD12"/>
    <mergeCell ref="W12:X12"/>
    <mergeCell ref="Y12:Z12"/>
    <mergeCell ref="AA12:AB12"/>
    <mergeCell ref="Y14:Z14"/>
    <mergeCell ref="AA14:AB14"/>
    <mergeCell ref="AC14:AD14"/>
    <mergeCell ref="AE14:AF14"/>
    <mergeCell ref="BE13:BF13"/>
    <mergeCell ref="BG13:BH13"/>
    <mergeCell ref="B14:D14"/>
    <mergeCell ref="G14:H14"/>
    <mergeCell ref="I14:J14"/>
    <mergeCell ref="K14:L14"/>
    <mergeCell ref="M14:N14"/>
    <mergeCell ref="O14:P14"/>
    <mergeCell ref="Q14:R14"/>
    <mergeCell ref="S14:T14"/>
    <mergeCell ref="AS13:AT13"/>
    <mergeCell ref="AU13:AV13"/>
    <mergeCell ref="AW13:AX13"/>
    <mergeCell ref="AY13:AZ13"/>
    <mergeCell ref="BA13:BB13"/>
    <mergeCell ref="BC13:BD13"/>
    <mergeCell ref="AE13:AF13"/>
    <mergeCell ref="AH13:AJ13"/>
    <mergeCell ref="AK13:AL13"/>
    <mergeCell ref="AM13:AN13"/>
    <mergeCell ref="BG14:BH14"/>
    <mergeCell ref="B15:D15"/>
    <mergeCell ref="G15:H15"/>
    <mergeCell ref="I15:J15"/>
    <mergeCell ref="K15:L15"/>
    <mergeCell ref="M15:N15"/>
    <mergeCell ref="O15:P15"/>
    <mergeCell ref="Q15:R15"/>
    <mergeCell ref="S15:T15"/>
    <mergeCell ref="U15:V15"/>
    <mergeCell ref="AU14:AV14"/>
    <mergeCell ref="AW14:AX14"/>
    <mergeCell ref="AY14:AZ14"/>
    <mergeCell ref="BA14:BB14"/>
    <mergeCell ref="BC14:BD14"/>
    <mergeCell ref="BE14:BF14"/>
    <mergeCell ref="AH14:AJ14"/>
    <mergeCell ref="AK14:AL14"/>
    <mergeCell ref="AM14:AN14"/>
    <mergeCell ref="AO14:AP14"/>
    <mergeCell ref="AQ14:AR14"/>
    <mergeCell ref="AS14:AT14"/>
    <mergeCell ref="U14:V14"/>
    <mergeCell ref="W14:X14"/>
    <mergeCell ref="BC15:BD15"/>
    <mergeCell ref="BE15:BF15"/>
    <mergeCell ref="BG15:BH15"/>
    <mergeCell ref="AK15:AL15"/>
    <mergeCell ref="AM15:AN15"/>
    <mergeCell ref="AO15:AP15"/>
    <mergeCell ref="AQ15:AR15"/>
    <mergeCell ref="AS15:AT15"/>
    <mergeCell ref="AU15:AV15"/>
    <mergeCell ref="B16:D16"/>
    <mergeCell ref="G16:H16"/>
    <mergeCell ref="I16:J16"/>
    <mergeCell ref="K16:L16"/>
    <mergeCell ref="M16:N16"/>
    <mergeCell ref="O16:P16"/>
    <mergeCell ref="AW15:AX15"/>
    <mergeCell ref="AY15:AZ15"/>
    <mergeCell ref="BA15:BB15"/>
    <mergeCell ref="W15:X15"/>
    <mergeCell ref="Y15:Z15"/>
    <mergeCell ref="AA15:AB15"/>
    <mergeCell ref="AC15:AD15"/>
    <mergeCell ref="AE15:AF15"/>
    <mergeCell ref="AH15:AJ15"/>
    <mergeCell ref="AK16:AL16"/>
    <mergeCell ref="AM16:AN16"/>
    <mergeCell ref="AO16:AP16"/>
    <mergeCell ref="Q16:R16"/>
    <mergeCell ref="S16:T16"/>
    <mergeCell ref="U16:V16"/>
    <mergeCell ref="W16:X16"/>
    <mergeCell ref="Y16:Z16"/>
    <mergeCell ref="AA16:AB16"/>
    <mergeCell ref="U17:V17"/>
    <mergeCell ref="W17:X17"/>
    <mergeCell ref="Y17:Z17"/>
    <mergeCell ref="AA17:AB17"/>
    <mergeCell ref="AC17:AD17"/>
    <mergeCell ref="BC16:BD16"/>
    <mergeCell ref="BE16:BF16"/>
    <mergeCell ref="BG16:BH16"/>
    <mergeCell ref="B17:D17"/>
    <mergeCell ref="G17:H17"/>
    <mergeCell ref="I17:J17"/>
    <mergeCell ref="K17:L17"/>
    <mergeCell ref="M17:N17"/>
    <mergeCell ref="O17:P17"/>
    <mergeCell ref="Q17:R17"/>
    <mergeCell ref="AQ16:AR16"/>
    <mergeCell ref="AS16:AT16"/>
    <mergeCell ref="AU16:AV16"/>
    <mergeCell ref="AW16:AX16"/>
    <mergeCell ref="AY16:AZ16"/>
    <mergeCell ref="BA16:BB16"/>
    <mergeCell ref="AC16:AD16"/>
    <mergeCell ref="AE16:AF16"/>
    <mergeCell ref="AH16:AJ16"/>
    <mergeCell ref="AE18:AF18"/>
    <mergeCell ref="BE17:BF17"/>
    <mergeCell ref="BG17:BH17"/>
    <mergeCell ref="B18:D18"/>
    <mergeCell ref="G18:H18"/>
    <mergeCell ref="I18:J18"/>
    <mergeCell ref="K18:L18"/>
    <mergeCell ref="M18:N18"/>
    <mergeCell ref="O18:P18"/>
    <mergeCell ref="Q18:R18"/>
    <mergeCell ref="S18:T18"/>
    <mergeCell ref="AS17:AT17"/>
    <mergeCell ref="AU17:AV17"/>
    <mergeCell ref="AW17:AX17"/>
    <mergeCell ref="AY17:AZ17"/>
    <mergeCell ref="BA17:BB17"/>
    <mergeCell ref="BC17:BD17"/>
    <mergeCell ref="AE17:AF17"/>
    <mergeCell ref="AH17:AJ17"/>
    <mergeCell ref="AK17:AL17"/>
    <mergeCell ref="AM17:AN17"/>
    <mergeCell ref="AO17:AP17"/>
    <mergeCell ref="AQ17:AR17"/>
    <mergeCell ref="S17:T17"/>
    <mergeCell ref="I19:J19"/>
    <mergeCell ref="K19:L19"/>
    <mergeCell ref="M19:N19"/>
    <mergeCell ref="O19:P19"/>
    <mergeCell ref="U18:V18"/>
    <mergeCell ref="W18:X18"/>
    <mergeCell ref="Y18:Z18"/>
    <mergeCell ref="AA18:AB18"/>
    <mergeCell ref="AC18:AD18"/>
    <mergeCell ref="U20:V20"/>
    <mergeCell ref="W20:X20"/>
    <mergeCell ref="Y20:Z20"/>
    <mergeCell ref="AA20:AB20"/>
    <mergeCell ref="AC20:AD20"/>
    <mergeCell ref="AE20:AF20"/>
    <mergeCell ref="AC19:AD19"/>
    <mergeCell ref="AE19:AF19"/>
    <mergeCell ref="B20:D20"/>
    <mergeCell ref="G20:H20"/>
    <mergeCell ref="I20:J20"/>
    <mergeCell ref="K20:L20"/>
    <mergeCell ref="M20:N20"/>
    <mergeCell ref="O20:P20"/>
    <mergeCell ref="Q20:R20"/>
    <mergeCell ref="S20:T20"/>
    <mergeCell ref="Q19:R19"/>
    <mergeCell ref="S19:T19"/>
    <mergeCell ref="U19:V19"/>
    <mergeCell ref="W19:X19"/>
    <mergeCell ref="Y19:Z19"/>
    <mergeCell ref="AA19:AB19"/>
    <mergeCell ref="B19:D19"/>
    <mergeCell ref="G19:H19"/>
    <mergeCell ref="AI21:AJ21"/>
    <mergeCell ref="AD22:AE22"/>
    <mergeCell ref="B23:D23"/>
    <mergeCell ref="E23:F23"/>
    <mergeCell ref="G23:H23"/>
    <mergeCell ref="I23:J23"/>
    <mergeCell ref="K23:L23"/>
    <mergeCell ref="M23:N23"/>
    <mergeCell ref="O23:P23"/>
    <mergeCell ref="Q23:R23"/>
    <mergeCell ref="AE23:AF23"/>
    <mergeCell ref="S23:T23"/>
    <mergeCell ref="U23:V23"/>
    <mergeCell ref="W23:X23"/>
    <mergeCell ref="Y23:Z23"/>
    <mergeCell ref="AA23:AB23"/>
    <mergeCell ref="AC23:AD23"/>
    <mergeCell ref="A24:A28"/>
    <mergeCell ref="B24:D24"/>
    <mergeCell ref="G24:H24"/>
    <mergeCell ref="I24:J24"/>
    <mergeCell ref="K24:L24"/>
    <mergeCell ref="M24:N24"/>
    <mergeCell ref="O24:P24"/>
    <mergeCell ref="Q24:R24"/>
    <mergeCell ref="B28:D28"/>
    <mergeCell ref="G28:H28"/>
    <mergeCell ref="I28:J28"/>
    <mergeCell ref="K28:L28"/>
    <mergeCell ref="M28:N28"/>
    <mergeCell ref="O28:P28"/>
    <mergeCell ref="Q28:R28"/>
    <mergeCell ref="Q27:R27"/>
    <mergeCell ref="U25:V25"/>
    <mergeCell ref="W25:X25"/>
    <mergeCell ref="Y25:Z25"/>
    <mergeCell ref="AA25:AB25"/>
    <mergeCell ref="AC25:AD25"/>
    <mergeCell ref="AE25:AF25"/>
    <mergeCell ref="AE24:AF24"/>
    <mergeCell ref="B25:D25"/>
    <mergeCell ref="G25:H25"/>
    <mergeCell ref="I25:J25"/>
    <mergeCell ref="K25:L25"/>
    <mergeCell ref="M25:N25"/>
    <mergeCell ref="O25:P25"/>
    <mergeCell ref="Q25:R25"/>
    <mergeCell ref="S25:T25"/>
    <mergeCell ref="S24:T24"/>
    <mergeCell ref="U24:V24"/>
    <mergeCell ref="W24:X24"/>
    <mergeCell ref="Y24:Z24"/>
    <mergeCell ref="AA24:AB24"/>
    <mergeCell ref="AC24:AD24"/>
    <mergeCell ref="AA26:AB26"/>
    <mergeCell ref="AC26:AD26"/>
    <mergeCell ref="AE26:AF26"/>
    <mergeCell ref="B27:D27"/>
    <mergeCell ref="G27:H27"/>
    <mergeCell ref="I27:J27"/>
    <mergeCell ref="K27:L27"/>
    <mergeCell ref="M27:N27"/>
    <mergeCell ref="O27:P27"/>
    <mergeCell ref="O26:P26"/>
    <mergeCell ref="Q26:R26"/>
    <mergeCell ref="S26:T26"/>
    <mergeCell ref="U26:V26"/>
    <mergeCell ref="W26:X26"/>
    <mergeCell ref="Y26:Z26"/>
    <mergeCell ref="B26:D26"/>
    <mergeCell ref="G26:H26"/>
    <mergeCell ref="I26:J26"/>
    <mergeCell ref="K26:L26"/>
    <mergeCell ref="M26:N26"/>
    <mergeCell ref="AC27:AD27"/>
    <mergeCell ref="AE27:AF27"/>
    <mergeCell ref="S27:T27"/>
    <mergeCell ref="U27:V27"/>
    <mergeCell ref="W27:X27"/>
    <mergeCell ref="Y27:Z27"/>
    <mergeCell ref="AA27:AB27"/>
    <mergeCell ref="AE28:AF28"/>
    <mergeCell ref="A29:A33"/>
    <mergeCell ref="B29:D29"/>
    <mergeCell ref="G29:H29"/>
    <mergeCell ref="I29:J29"/>
    <mergeCell ref="K29:L29"/>
    <mergeCell ref="M29:N29"/>
    <mergeCell ref="O29:P29"/>
    <mergeCell ref="Q29:R29"/>
    <mergeCell ref="S28:T28"/>
    <mergeCell ref="U28:V28"/>
    <mergeCell ref="W28:X28"/>
    <mergeCell ref="Y28:Z28"/>
    <mergeCell ref="AA28:AB28"/>
    <mergeCell ref="AC28:AD28"/>
    <mergeCell ref="U30:V30"/>
    <mergeCell ref="W30:X30"/>
    <mergeCell ref="Y30:Z30"/>
    <mergeCell ref="AA30:AB30"/>
    <mergeCell ref="AC30:AD30"/>
    <mergeCell ref="AE30:AF30"/>
    <mergeCell ref="AE29:AF29"/>
    <mergeCell ref="B30:D30"/>
    <mergeCell ref="G30:H30"/>
    <mergeCell ref="I30:J30"/>
    <mergeCell ref="K30:L30"/>
    <mergeCell ref="M30:N30"/>
    <mergeCell ref="O30:P30"/>
    <mergeCell ref="Q30:R30"/>
    <mergeCell ref="S30:T30"/>
    <mergeCell ref="S29:T29"/>
    <mergeCell ref="U29:V29"/>
    <mergeCell ref="W29:X29"/>
    <mergeCell ref="Y29:Z29"/>
    <mergeCell ref="AA29:AB29"/>
    <mergeCell ref="AC29:AD29"/>
    <mergeCell ref="AA31:AB31"/>
    <mergeCell ref="AC31:AD31"/>
    <mergeCell ref="AE31:AF31"/>
    <mergeCell ref="B32:D32"/>
    <mergeCell ref="G32:H32"/>
    <mergeCell ref="I32:J32"/>
    <mergeCell ref="K32:L32"/>
    <mergeCell ref="M32:N32"/>
    <mergeCell ref="O32:P32"/>
    <mergeCell ref="O31:P31"/>
    <mergeCell ref="Q31:R31"/>
    <mergeCell ref="S31:T31"/>
    <mergeCell ref="U31:V31"/>
    <mergeCell ref="W31:X31"/>
    <mergeCell ref="Y31:Z31"/>
    <mergeCell ref="B31:D31"/>
    <mergeCell ref="G31:H31"/>
    <mergeCell ref="I31:J31"/>
    <mergeCell ref="K31:L31"/>
    <mergeCell ref="M31:N31"/>
    <mergeCell ref="B33:D33"/>
    <mergeCell ref="G33:H33"/>
    <mergeCell ref="I33:J33"/>
    <mergeCell ref="K33:L33"/>
    <mergeCell ref="M33:N33"/>
    <mergeCell ref="O33:P33"/>
    <mergeCell ref="Q33:R33"/>
    <mergeCell ref="Q32:R32"/>
    <mergeCell ref="AE33:AF33"/>
    <mergeCell ref="S33:T33"/>
    <mergeCell ref="U33:V33"/>
    <mergeCell ref="W33:X33"/>
    <mergeCell ref="Y33:Z33"/>
    <mergeCell ref="AA33:AB33"/>
    <mergeCell ref="AC33:AD33"/>
    <mergeCell ref="AC32:AD32"/>
    <mergeCell ref="AE32:AF32"/>
    <mergeCell ref="S32:T32"/>
    <mergeCell ref="U32:V32"/>
    <mergeCell ref="W32:X32"/>
    <mergeCell ref="Y32:Z32"/>
    <mergeCell ref="AA32:AB32"/>
  </mergeCells>
  <phoneticPr fontId="2"/>
  <pageMargins left="0.7" right="0.7" top="0.75" bottom="0.75" header="0.3" footer="0.3"/>
  <pageSetup paperSize="9" scale="7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A62BE-BBF1-4CE8-BEE6-7F6FD89B08F0}">
  <sheetPr>
    <tabColor rgb="FF92D050"/>
    <pageSetUpPr fitToPage="1"/>
  </sheetPr>
  <dimension ref="A1:AZ48"/>
  <sheetViews>
    <sheetView zoomScaleNormal="100" workbookViewId="0">
      <selection activeCell="A4" sqref="A4:B8"/>
    </sheetView>
  </sheetViews>
  <sheetFormatPr defaultColWidth="10.6640625" defaultRowHeight="12.75"/>
  <cols>
    <col min="1" max="2" width="6.6640625" style="454" customWidth="1"/>
    <col min="3" max="4" width="6.6640625" style="178" customWidth="1"/>
    <col min="5" max="5" width="10.6640625" style="178"/>
    <col min="6" max="6" width="4.83203125" style="178" customWidth="1"/>
    <col min="7" max="8" width="9.5" style="178" customWidth="1"/>
    <col min="9" max="9" width="5" style="178" customWidth="1"/>
    <col min="10" max="49" width="3.6640625" style="178" customWidth="1"/>
    <col min="50" max="50" width="0.83203125" style="178" customWidth="1"/>
    <col min="51" max="256" width="10.6640625" style="178"/>
    <col min="257" max="260" width="8.33203125" style="178" customWidth="1"/>
    <col min="261" max="261" width="10.6640625" style="178"/>
    <col min="262" max="262" width="7.83203125" style="178" customWidth="1"/>
    <col min="263" max="264" width="10.6640625" style="178"/>
    <col min="265" max="265" width="5" style="178" customWidth="1"/>
    <col min="266" max="305" width="3.6640625" style="178" customWidth="1"/>
    <col min="306" max="306" width="0.83203125" style="178" customWidth="1"/>
    <col min="307" max="512" width="10.6640625" style="178"/>
    <col min="513" max="516" width="8.33203125" style="178" customWidth="1"/>
    <col min="517" max="517" width="10.6640625" style="178"/>
    <col min="518" max="518" width="7.83203125" style="178" customWidth="1"/>
    <col min="519" max="520" width="10.6640625" style="178"/>
    <col min="521" max="521" width="5" style="178" customWidth="1"/>
    <col min="522" max="561" width="3.6640625" style="178" customWidth="1"/>
    <col min="562" max="562" width="0.83203125" style="178" customWidth="1"/>
    <col min="563" max="768" width="10.6640625" style="178"/>
    <col min="769" max="772" width="8.33203125" style="178" customWidth="1"/>
    <col min="773" max="773" width="10.6640625" style="178"/>
    <col min="774" max="774" width="7.83203125" style="178" customWidth="1"/>
    <col min="775" max="776" width="10.6640625" style="178"/>
    <col min="777" max="777" width="5" style="178" customWidth="1"/>
    <col min="778" max="817" width="3.6640625" style="178" customWidth="1"/>
    <col min="818" max="818" width="0.83203125" style="178" customWidth="1"/>
    <col min="819" max="1024" width="10.6640625" style="178"/>
    <col min="1025" max="1028" width="8.33203125" style="178" customWidth="1"/>
    <col min="1029" max="1029" width="10.6640625" style="178"/>
    <col min="1030" max="1030" width="7.83203125" style="178" customWidth="1"/>
    <col min="1031" max="1032" width="10.6640625" style="178"/>
    <col min="1033" max="1033" width="5" style="178" customWidth="1"/>
    <col min="1034" max="1073" width="3.6640625" style="178" customWidth="1"/>
    <col min="1074" max="1074" width="0.83203125" style="178" customWidth="1"/>
    <col min="1075" max="1280" width="10.6640625" style="178"/>
    <col min="1281" max="1284" width="8.33203125" style="178" customWidth="1"/>
    <col min="1285" max="1285" width="10.6640625" style="178"/>
    <col min="1286" max="1286" width="7.83203125" style="178" customWidth="1"/>
    <col min="1287" max="1288" width="10.6640625" style="178"/>
    <col min="1289" max="1289" width="5" style="178" customWidth="1"/>
    <col min="1290" max="1329" width="3.6640625" style="178" customWidth="1"/>
    <col min="1330" max="1330" width="0.83203125" style="178" customWidth="1"/>
    <col min="1331" max="1536" width="10.6640625" style="178"/>
    <col min="1537" max="1540" width="8.33203125" style="178" customWidth="1"/>
    <col min="1541" max="1541" width="10.6640625" style="178"/>
    <col min="1542" max="1542" width="7.83203125" style="178" customWidth="1"/>
    <col min="1543" max="1544" width="10.6640625" style="178"/>
    <col min="1545" max="1545" width="5" style="178" customWidth="1"/>
    <col min="1546" max="1585" width="3.6640625" style="178" customWidth="1"/>
    <col min="1586" max="1586" width="0.83203125" style="178" customWidth="1"/>
    <col min="1587" max="1792" width="10.6640625" style="178"/>
    <col min="1793" max="1796" width="8.33203125" style="178" customWidth="1"/>
    <col min="1797" max="1797" width="10.6640625" style="178"/>
    <col min="1798" max="1798" width="7.83203125" style="178" customWidth="1"/>
    <col min="1799" max="1800" width="10.6640625" style="178"/>
    <col min="1801" max="1801" width="5" style="178" customWidth="1"/>
    <col min="1802" max="1841" width="3.6640625" style="178" customWidth="1"/>
    <col min="1842" max="1842" width="0.83203125" style="178" customWidth="1"/>
    <col min="1843" max="2048" width="10.6640625" style="178"/>
    <col min="2049" max="2052" width="8.33203125" style="178" customWidth="1"/>
    <col min="2053" max="2053" width="10.6640625" style="178"/>
    <col min="2054" max="2054" width="7.83203125" style="178" customWidth="1"/>
    <col min="2055" max="2056" width="10.6640625" style="178"/>
    <col min="2057" max="2057" width="5" style="178" customWidth="1"/>
    <col min="2058" max="2097" width="3.6640625" style="178" customWidth="1"/>
    <col min="2098" max="2098" width="0.83203125" style="178" customWidth="1"/>
    <col min="2099" max="2304" width="10.6640625" style="178"/>
    <col min="2305" max="2308" width="8.33203125" style="178" customWidth="1"/>
    <col min="2309" max="2309" width="10.6640625" style="178"/>
    <col min="2310" max="2310" width="7.83203125" style="178" customWidth="1"/>
    <col min="2311" max="2312" width="10.6640625" style="178"/>
    <col min="2313" max="2313" width="5" style="178" customWidth="1"/>
    <col min="2314" max="2353" width="3.6640625" style="178" customWidth="1"/>
    <col min="2354" max="2354" width="0.83203125" style="178" customWidth="1"/>
    <col min="2355" max="2560" width="10.6640625" style="178"/>
    <col min="2561" max="2564" width="8.33203125" style="178" customWidth="1"/>
    <col min="2565" max="2565" width="10.6640625" style="178"/>
    <col min="2566" max="2566" width="7.83203125" style="178" customWidth="1"/>
    <col min="2567" max="2568" width="10.6640625" style="178"/>
    <col min="2569" max="2569" width="5" style="178" customWidth="1"/>
    <col min="2570" max="2609" width="3.6640625" style="178" customWidth="1"/>
    <col min="2610" max="2610" width="0.83203125" style="178" customWidth="1"/>
    <col min="2611" max="2816" width="10.6640625" style="178"/>
    <col min="2817" max="2820" width="8.33203125" style="178" customWidth="1"/>
    <col min="2821" max="2821" width="10.6640625" style="178"/>
    <col min="2822" max="2822" width="7.83203125" style="178" customWidth="1"/>
    <col min="2823" max="2824" width="10.6640625" style="178"/>
    <col min="2825" max="2825" width="5" style="178" customWidth="1"/>
    <col min="2826" max="2865" width="3.6640625" style="178" customWidth="1"/>
    <col min="2866" max="2866" width="0.83203125" style="178" customWidth="1"/>
    <col min="2867" max="3072" width="10.6640625" style="178"/>
    <col min="3073" max="3076" width="8.33203125" style="178" customWidth="1"/>
    <col min="3077" max="3077" width="10.6640625" style="178"/>
    <col min="3078" max="3078" width="7.83203125" style="178" customWidth="1"/>
    <col min="3079" max="3080" width="10.6640625" style="178"/>
    <col min="3081" max="3081" width="5" style="178" customWidth="1"/>
    <col min="3082" max="3121" width="3.6640625" style="178" customWidth="1"/>
    <col min="3122" max="3122" width="0.83203125" style="178" customWidth="1"/>
    <col min="3123" max="3328" width="10.6640625" style="178"/>
    <col min="3329" max="3332" width="8.33203125" style="178" customWidth="1"/>
    <col min="3333" max="3333" width="10.6640625" style="178"/>
    <col min="3334" max="3334" width="7.83203125" style="178" customWidth="1"/>
    <col min="3335" max="3336" width="10.6640625" style="178"/>
    <col min="3337" max="3337" width="5" style="178" customWidth="1"/>
    <col min="3338" max="3377" width="3.6640625" style="178" customWidth="1"/>
    <col min="3378" max="3378" width="0.83203125" style="178" customWidth="1"/>
    <col min="3379" max="3584" width="10.6640625" style="178"/>
    <col min="3585" max="3588" width="8.33203125" style="178" customWidth="1"/>
    <col min="3589" max="3589" width="10.6640625" style="178"/>
    <col min="3590" max="3590" width="7.83203125" style="178" customWidth="1"/>
    <col min="3591" max="3592" width="10.6640625" style="178"/>
    <col min="3593" max="3593" width="5" style="178" customWidth="1"/>
    <col min="3594" max="3633" width="3.6640625" style="178" customWidth="1"/>
    <col min="3634" max="3634" width="0.83203125" style="178" customWidth="1"/>
    <col min="3635" max="3840" width="10.6640625" style="178"/>
    <col min="3841" max="3844" width="8.33203125" style="178" customWidth="1"/>
    <col min="3845" max="3845" width="10.6640625" style="178"/>
    <col min="3846" max="3846" width="7.83203125" style="178" customWidth="1"/>
    <col min="3847" max="3848" width="10.6640625" style="178"/>
    <col min="3849" max="3849" width="5" style="178" customWidth="1"/>
    <col min="3850" max="3889" width="3.6640625" style="178" customWidth="1"/>
    <col min="3890" max="3890" width="0.83203125" style="178" customWidth="1"/>
    <col min="3891" max="4096" width="10.6640625" style="178"/>
    <col min="4097" max="4100" width="8.33203125" style="178" customWidth="1"/>
    <col min="4101" max="4101" width="10.6640625" style="178"/>
    <col min="4102" max="4102" width="7.83203125" style="178" customWidth="1"/>
    <col min="4103" max="4104" width="10.6640625" style="178"/>
    <col min="4105" max="4105" width="5" style="178" customWidth="1"/>
    <col min="4106" max="4145" width="3.6640625" style="178" customWidth="1"/>
    <col min="4146" max="4146" width="0.83203125" style="178" customWidth="1"/>
    <col min="4147" max="4352" width="10.6640625" style="178"/>
    <col min="4353" max="4356" width="8.33203125" style="178" customWidth="1"/>
    <col min="4357" max="4357" width="10.6640625" style="178"/>
    <col min="4358" max="4358" width="7.83203125" style="178" customWidth="1"/>
    <col min="4359" max="4360" width="10.6640625" style="178"/>
    <col min="4361" max="4361" width="5" style="178" customWidth="1"/>
    <col min="4362" max="4401" width="3.6640625" style="178" customWidth="1"/>
    <col min="4402" max="4402" width="0.83203125" style="178" customWidth="1"/>
    <col min="4403" max="4608" width="10.6640625" style="178"/>
    <col min="4609" max="4612" width="8.33203125" style="178" customWidth="1"/>
    <col min="4613" max="4613" width="10.6640625" style="178"/>
    <col min="4614" max="4614" width="7.83203125" style="178" customWidth="1"/>
    <col min="4615" max="4616" width="10.6640625" style="178"/>
    <col min="4617" max="4617" width="5" style="178" customWidth="1"/>
    <col min="4618" max="4657" width="3.6640625" style="178" customWidth="1"/>
    <col min="4658" max="4658" width="0.83203125" style="178" customWidth="1"/>
    <col min="4659" max="4864" width="10.6640625" style="178"/>
    <col min="4865" max="4868" width="8.33203125" style="178" customWidth="1"/>
    <col min="4869" max="4869" width="10.6640625" style="178"/>
    <col min="4870" max="4870" width="7.83203125" style="178" customWidth="1"/>
    <col min="4871" max="4872" width="10.6640625" style="178"/>
    <col min="4873" max="4873" width="5" style="178" customWidth="1"/>
    <col min="4874" max="4913" width="3.6640625" style="178" customWidth="1"/>
    <col min="4914" max="4914" width="0.83203125" style="178" customWidth="1"/>
    <col min="4915" max="5120" width="10.6640625" style="178"/>
    <col min="5121" max="5124" width="8.33203125" style="178" customWidth="1"/>
    <col min="5125" max="5125" width="10.6640625" style="178"/>
    <col min="5126" max="5126" width="7.83203125" style="178" customWidth="1"/>
    <col min="5127" max="5128" width="10.6640625" style="178"/>
    <col min="5129" max="5129" width="5" style="178" customWidth="1"/>
    <col min="5130" max="5169" width="3.6640625" style="178" customWidth="1"/>
    <col min="5170" max="5170" width="0.83203125" style="178" customWidth="1"/>
    <col min="5171" max="5376" width="10.6640625" style="178"/>
    <col min="5377" max="5380" width="8.33203125" style="178" customWidth="1"/>
    <col min="5381" max="5381" width="10.6640625" style="178"/>
    <col min="5382" max="5382" width="7.83203125" style="178" customWidth="1"/>
    <col min="5383" max="5384" width="10.6640625" style="178"/>
    <col min="5385" max="5385" width="5" style="178" customWidth="1"/>
    <col min="5386" max="5425" width="3.6640625" style="178" customWidth="1"/>
    <col min="5426" max="5426" width="0.83203125" style="178" customWidth="1"/>
    <col min="5427" max="5632" width="10.6640625" style="178"/>
    <col min="5633" max="5636" width="8.33203125" style="178" customWidth="1"/>
    <col min="5637" max="5637" width="10.6640625" style="178"/>
    <col min="5638" max="5638" width="7.83203125" style="178" customWidth="1"/>
    <col min="5639" max="5640" width="10.6640625" style="178"/>
    <col min="5641" max="5641" width="5" style="178" customWidth="1"/>
    <col min="5642" max="5681" width="3.6640625" style="178" customWidth="1"/>
    <col min="5682" max="5682" width="0.83203125" style="178" customWidth="1"/>
    <col min="5683" max="5888" width="10.6640625" style="178"/>
    <col min="5889" max="5892" width="8.33203125" style="178" customWidth="1"/>
    <col min="5893" max="5893" width="10.6640625" style="178"/>
    <col min="5894" max="5894" width="7.83203125" style="178" customWidth="1"/>
    <col min="5895" max="5896" width="10.6640625" style="178"/>
    <col min="5897" max="5897" width="5" style="178" customWidth="1"/>
    <col min="5898" max="5937" width="3.6640625" style="178" customWidth="1"/>
    <col min="5938" max="5938" width="0.83203125" style="178" customWidth="1"/>
    <col min="5939" max="6144" width="10.6640625" style="178"/>
    <col min="6145" max="6148" width="8.33203125" style="178" customWidth="1"/>
    <col min="6149" max="6149" width="10.6640625" style="178"/>
    <col min="6150" max="6150" width="7.83203125" style="178" customWidth="1"/>
    <col min="6151" max="6152" width="10.6640625" style="178"/>
    <col min="6153" max="6153" width="5" style="178" customWidth="1"/>
    <col min="6154" max="6193" width="3.6640625" style="178" customWidth="1"/>
    <col min="6194" max="6194" width="0.83203125" style="178" customWidth="1"/>
    <col min="6195" max="6400" width="10.6640625" style="178"/>
    <col min="6401" max="6404" width="8.33203125" style="178" customWidth="1"/>
    <col min="6405" max="6405" width="10.6640625" style="178"/>
    <col min="6406" max="6406" width="7.83203125" style="178" customWidth="1"/>
    <col min="6407" max="6408" width="10.6640625" style="178"/>
    <col min="6409" max="6409" width="5" style="178" customWidth="1"/>
    <col min="6410" max="6449" width="3.6640625" style="178" customWidth="1"/>
    <col min="6450" max="6450" width="0.83203125" style="178" customWidth="1"/>
    <col min="6451" max="6656" width="10.6640625" style="178"/>
    <col min="6657" max="6660" width="8.33203125" style="178" customWidth="1"/>
    <col min="6661" max="6661" width="10.6640625" style="178"/>
    <col min="6662" max="6662" width="7.83203125" style="178" customWidth="1"/>
    <col min="6663" max="6664" width="10.6640625" style="178"/>
    <col min="6665" max="6665" width="5" style="178" customWidth="1"/>
    <col min="6666" max="6705" width="3.6640625" style="178" customWidth="1"/>
    <col min="6706" max="6706" width="0.83203125" style="178" customWidth="1"/>
    <col min="6707" max="6912" width="10.6640625" style="178"/>
    <col min="6913" max="6916" width="8.33203125" style="178" customWidth="1"/>
    <col min="6917" max="6917" width="10.6640625" style="178"/>
    <col min="6918" max="6918" width="7.83203125" style="178" customWidth="1"/>
    <col min="6919" max="6920" width="10.6640625" style="178"/>
    <col min="6921" max="6921" width="5" style="178" customWidth="1"/>
    <col min="6922" max="6961" width="3.6640625" style="178" customWidth="1"/>
    <col min="6962" max="6962" width="0.83203125" style="178" customWidth="1"/>
    <col min="6963" max="7168" width="10.6640625" style="178"/>
    <col min="7169" max="7172" width="8.33203125" style="178" customWidth="1"/>
    <col min="7173" max="7173" width="10.6640625" style="178"/>
    <col min="7174" max="7174" width="7.83203125" style="178" customWidth="1"/>
    <col min="7175" max="7176" width="10.6640625" style="178"/>
    <col min="7177" max="7177" width="5" style="178" customWidth="1"/>
    <col min="7178" max="7217" width="3.6640625" style="178" customWidth="1"/>
    <col min="7218" max="7218" width="0.83203125" style="178" customWidth="1"/>
    <col min="7219" max="7424" width="10.6640625" style="178"/>
    <col min="7425" max="7428" width="8.33203125" style="178" customWidth="1"/>
    <col min="7429" max="7429" width="10.6640625" style="178"/>
    <col min="7430" max="7430" width="7.83203125" style="178" customWidth="1"/>
    <col min="7431" max="7432" width="10.6640625" style="178"/>
    <col min="7433" max="7433" width="5" style="178" customWidth="1"/>
    <col min="7434" max="7473" width="3.6640625" style="178" customWidth="1"/>
    <col min="7474" max="7474" width="0.83203125" style="178" customWidth="1"/>
    <col min="7475" max="7680" width="10.6640625" style="178"/>
    <col min="7681" max="7684" width="8.33203125" style="178" customWidth="1"/>
    <col min="7685" max="7685" width="10.6640625" style="178"/>
    <col min="7686" max="7686" width="7.83203125" style="178" customWidth="1"/>
    <col min="7687" max="7688" width="10.6640625" style="178"/>
    <col min="7689" max="7689" width="5" style="178" customWidth="1"/>
    <col min="7690" max="7729" width="3.6640625" style="178" customWidth="1"/>
    <col min="7730" max="7730" width="0.83203125" style="178" customWidth="1"/>
    <col min="7731" max="7936" width="10.6640625" style="178"/>
    <col min="7937" max="7940" width="8.33203125" style="178" customWidth="1"/>
    <col min="7941" max="7941" width="10.6640625" style="178"/>
    <col min="7942" max="7942" width="7.83203125" style="178" customWidth="1"/>
    <col min="7943" max="7944" width="10.6640625" style="178"/>
    <col min="7945" max="7945" width="5" style="178" customWidth="1"/>
    <col min="7946" max="7985" width="3.6640625" style="178" customWidth="1"/>
    <col min="7986" max="7986" width="0.83203125" style="178" customWidth="1"/>
    <col min="7987" max="8192" width="10.6640625" style="178"/>
    <col min="8193" max="8196" width="8.33203125" style="178" customWidth="1"/>
    <col min="8197" max="8197" width="10.6640625" style="178"/>
    <col min="8198" max="8198" width="7.83203125" style="178" customWidth="1"/>
    <col min="8199" max="8200" width="10.6640625" style="178"/>
    <col min="8201" max="8201" width="5" style="178" customWidth="1"/>
    <col min="8202" max="8241" width="3.6640625" style="178" customWidth="1"/>
    <col min="8242" max="8242" width="0.83203125" style="178" customWidth="1"/>
    <col min="8243" max="8448" width="10.6640625" style="178"/>
    <col min="8449" max="8452" width="8.33203125" style="178" customWidth="1"/>
    <col min="8453" max="8453" width="10.6640625" style="178"/>
    <col min="8454" max="8454" width="7.83203125" style="178" customWidth="1"/>
    <col min="8455" max="8456" width="10.6640625" style="178"/>
    <col min="8457" max="8457" width="5" style="178" customWidth="1"/>
    <col min="8458" max="8497" width="3.6640625" style="178" customWidth="1"/>
    <col min="8498" max="8498" width="0.83203125" style="178" customWidth="1"/>
    <col min="8499" max="8704" width="10.6640625" style="178"/>
    <col min="8705" max="8708" width="8.33203125" style="178" customWidth="1"/>
    <col min="8709" max="8709" width="10.6640625" style="178"/>
    <col min="8710" max="8710" width="7.83203125" style="178" customWidth="1"/>
    <col min="8711" max="8712" width="10.6640625" style="178"/>
    <col min="8713" max="8713" width="5" style="178" customWidth="1"/>
    <col min="8714" max="8753" width="3.6640625" style="178" customWidth="1"/>
    <col min="8754" max="8754" width="0.83203125" style="178" customWidth="1"/>
    <col min="8755" max="8960" width="10.6640625" style="178"/>
    <col min="8961" max="8964" width="8.33203125" style="178" customWidth="1"/>
    <col min="8965" max="8965" width="10.6640625" style="178"/>
    <col min="8966" max="8966" width="7.83203125" style="178" customWidth="1"/>
    <col min="8967" max="8968" width="10.6640625" style="178"/>
    <col min="8969" max="8969" width="5" style="178" customWidth="1"/>
    <col min="8970" max="9009" width="3.6640625" style="178" customWidth="1"/>
    <col min="9010" max="9010" width="0.83203125" style="178" customWidth="1"/>
    <col min="9011" max="9216" width="10.6640625" style="178"/>
    <col min="9217" max="9220" width="8.33203125" style="178" customWidth="1"/>
    <col min="9221" max="9221" width="10.6640625" style="178"/>
    <col min="9222" max="9222" width="7.83203125" style="178" customWidth="1"/>
    <col min="9223" max="9224" width="10.6640625" style="178"/>
    <col min="9225" max="9225" width="5" style="178" customWidth="1"/>
    <col min="9226" max="9265" width="3.6640625" style="178" customWidth="1"/>
    <col min="9266" max="9266" width="0.83203125" style="178" customWidth="1"/>
    <col min="9267" max="9472" width="10.6640625" style="178"/>
    <col min="9473" max="9476" width="8.33203125" style="178" customWidth="1"/>
    <col min="9477" max="9477" width="10.6640625" style="178"/>
    <col min="9478" max="9478" width="7.83203125" style="178" customWidth="1"/>
    <col min="9479" max="9480" width="10.6640625" style="178"/>
    <col min="9481" max="9481" width="5" style="178" customWidth="1"/>
    <col min="9482" max="9521" width="3.6640625" style="178" customWidth="1"/>
    <col min="9522" max="9522" width="0.83203125" style="178" customWidth="1"/>
    <col min="9523" max="9728" width="10.6640625" style="178"/>
    <col min="9729" max="9732" width="8.33203125" style="178" customWidth="1"/>
    <col min="9733" max="9733" width="10.6640625" style="178"/>
    <col min="9734" max="9734" width="7.83203125" style="178" customWidth="1"/>
    <col min="9735" max="9736" width="10.6640625" style="178"/>
    <col min="9737" max="9737" width="5" style="178" customWidth="1"/>
    <col min="9738" max="9777" width="3.6640625" style="178" customWidth="1"/>
    <col min="9778" max="9778" width="0.83203125" style="178" customWidth="1"/>
    <col min="9779" max="9984" width="10.6640625" style="178"/>
    <col min="9985" max="9988" width="8.33203125" style="178" customWidth="1"/>
    <col min="9989" max="9989" width="10.6640625" style="178"/>
    <col min="9990" max="9990" width="7.83203125" style="178" customWidth="1"/>
    <col min="9991" max="9992" width="10.6640625" style="178"/>
    <col min="9993" max="9993" width="5" style="178" customWidth="1"/>
    <col min="9994" max="10033" width="3.6640625" style="178" customWidth="1"/>
    <col min="10034" max="10034" width="0.83203125" style="178" customWidth="1"/>
    <col min="10035" max="10240" width="10.6640625" style="178"/>
    <col min="10241" max="10244" width="8.33203125" style="178" customWidth="1"/>
    <col min="10245" max="10245" width="10.6640625" style="178"/>
    <col min="10246" max="10246" width="7.83203125" style="178" customWidth="1"/>
    <col min="10247" max="10248" width="10.6640625" style="178"/>
    <col min="10249" max="10249" width="5" style="178" customWidth="1"/>
    <col min="10250" max="10289" width="3.6640625" style="178" customWidth="1"/>
    <col min="10290" max="10290" width="0.83203125" style="178" customWidth="1"/>
    <col min="10291" max="10496" width="10.6640625" style="178"/>
    <col min="10497" max="10500" width="8.33203125" style="178" customWidth="1"/>
    <col min="10501" max="10501" width="10.6640625" style="178"/>
    <col min="10502" max="10502" width="7.83203125" style="178" customWidth="1"/>
    <col min="10503" max="10504" width="10.6640625" style="178"/>
    <col min="10505" max="10505" width="5" style="178" customWidth="1"/>
    <col min="10506" max="10545" width="3.6640625" style="178" customWidth="1"/>
    <col min="10546" max="10546" width="0.83203125" style="178" customWidth="1"/>
    <col min="10547" max="10752" width="10.6640625" style="178"/>
    <col min="10753" max="10756" width="8.33203125" style="178" customWidth="1"/>
    <col min="10757" max="10757" width="10.6640625" style="178"/>
    <col min="10758" max="10758" width="7.83203125" style="178" customWidth="1"/>
    <col min="10759" max="10760" width="10.6640625" style="178"/>
    <col min="10761" max="10761" width="5" style="178" customWidth="1"/>
    <col min="10762" max="10801" width="3.6640625" style="178" customWidth="1"/>
    <col min="10802" max="10802" width="0.83203125" style="178" customWidth="1"/>
    <col min="10803" max="11008" width="10.6640625" style="178"/>
    <col min="11009" max="11012" width="8.33203125" style="178" customWidth="1"/>
    <col min="11013" max="11013" width="10.6640625" style="178"/>
    <col min="11014" max="11014" width="7.83203125" style="178" customWidth="1"/>
    <col min="11015" max="11016" width="10.6640625" style="178"/>
    <col min="11017" max="11017" width="5" style="178" customWidth="1"/>
    <col min="11018" max="11057" width="3.6640625" style="178" customWidth="1"/>
    <col min="11058" max="11058" width="0.83203125" style="178" customWidth="1"/>
    <col min="11059" max="11264" width="10.6640625" style="178"/>
    <col min="11265" max="11268" width="8.33203125" style="178" customWidth="1"/>
    <col min="11269" max="11269" width="10.6640625" style="178"/>
    <col min="11270" max="11270" width="7.83203125" style="178" customWidth="1"/>
    <col min="11271" max="11272" width="10.6640625" style="178"/>
    <col min="11273" max="11273" width="5" style="178" customWidth="1"/>
    <col min="11274" max="11313" width="3.6640625" style="178" customWidth="1"/>
    <col min="11314" max="11314" width="0.83203125" style="178" customWidth="1"/>
    <col min="11315" max="11520" width="10.6640625" style="178"/>
    <col min="11521" max="11524" width="8.33203125" style="178" customWidth="1"/>
    <col min="11525" max="11525" width="10.6640625" style="178"/>
    <col min="11526" max="11526" width="7.83203125" style="178" customWidth="1"/>
    <col min="11527" max="11528" width="10.6640625" style="178"/>
    <col min="11529" max="11529" width="5" style="178" customWidth="1"/>
    <col min="11530" max="11569" width="3.6640625" style="178" customWidth="1"/>
    <col min="11570" max="11570" width="0.83203125" style="178" customWidth="1"/>
    <col min="11571" max="11776" width="10.6640625" style="178"/>
    <col min="11777" max="11780" width="8.33203125" style="178" customWidth="1"/>
    <col min="11781" max="11781" width="10.6640625" style="178"/>
    <col min="11782" max="11782" width="7.83203125" style="178" customWidth="1"/>
    <col min="11783" max="11784" width="10.6640625" style="178"/>
    <col min="11785" max="11785" width="5" style="178" customWidth="1"/>
    <col min="11786" max="11825" width="3.6640625" style="178" customWidth="1"/>
    <col min="11826" max="11826" width="0.83203125" style="178" customWidth="1"/>
    <col min="11827" max="12032" width="10.6640625" style="178"/>
    <col min="12033" max="12036" width="8.33203125" style="178" customWidth="1"/>
    <col min="12037" max="12037" width="10.6640625" style="178"/>
    <col min="12038" max="12038" width="7.83203125" style="178" customWidth="1"/>
    <col min="12039" max="12040" width="10.6640625" style="178"/>
    <col min="12041" max="12041" width="5" style="178" customWidth="1"/>
    <col min="12042" max="12081" width="3.6640625" style="178" customWidth="1"/>
    <col min="12082" max="12082" width="0.83203125" style="178" customWidth="1"/>
    <col min="12083" max="12288" width="10.6640625" style="178"/>
    <col min="12289" max="12292" width="8.33203125" style="178" customWidth="1"/>
    <col min="12293" max="12293" width="10.6640625" style="178"/>
    <col min="12294" max="12294" width="7.83203125" style="178" customWidth="1"/>
    <col min="12295" max="12296" width="10.6640625" style="178"/>
    <col min="12297" max="12297" width="5" style="178" customWidth="1"/>
    <col min="12298" max="12337" width="3.6640625" style="178" customWidth="1"/>
    <col min="12338" max="12338" width="0.83203125" style="178" customWidth="1"/>
    <col min="12339" max="12544" width="10.6640625" style="178"/>
    <col min="12545" max="12548" width="8.33203125" style="178" customWidth="1"/>
    <col min="12549" max="12549" width="10.6640625" style="178"/>
    <col min="12550" max="12550" width="7.83203125" style="178" customWidth="1"/>
    <col min="12551" max="12552" width="10.6640625" style="178"/>
    <col min="12553" max="12553" width="5" style="178" customWidth="1"/>
    <col min="12554" max="12593" width="3.6640625" style="178" customWidth="1"/>
    <col min="12594" max="12594" width="0.83203125" style="178" customWidth="1"/>
    <col min="12595" max="12800" width="10.6640625" style="178"/>
    <col min="12801" max="12804" width="8.33203125" style="178" customWidth="1"/>
    <col min="12805" max="12805" width="10.6640625" style="178"/>
    <col min="12806" max="12806" width="7.83203125" style="178" customWidth="1"/>
    <col min="12807" max="12808" width="10.6640625" style="178"/>
    <col min="12809" max="12809" width="5" style="178" customWidth="1"/>
    <col min="12810" max="12849" width="3.6640625" style="178" customWidth="1"/>
    <col min="12850" max="12850" width="0.83203125" style="178" customWidth="1"/>
    <col min="12851" max="13056" width="10.6640625" style="178"/>
    <col min="13057" max="13060" width="8.33203125" style="178" customWidth="1"/>
    <col min="13061" max="13061" width="10.6640625" style="178"/>
    <col min="13062" max="13062" width="7.83203125" style="178" customWidth="1"/>
    <col min="13063" max="13064" width="10.6640625" style="178"/>
    <col min="13065" max="13065" width="5" style="178" customWidth="1"/>
    <col min="13066" max="13105" width="3.6640625" style="178" customWidth="1"/>
    <col min="13106" max="13106" width="0.83203125" style="178" customWidth="1"/>
    <col min="13107" max="13312" width="10.6640625" style="178"/>
    <col min="13313" max="13316" width="8.33203125" style="178" customWidth="1"/>
    <col min="13317" max="13317" width="10.6640625" style="178"/>
    <col min="13318" max="13318" width="7.83203125" style="178" customWidth="1"/>
    <col min="13319" max="13320" width="10.6640625" style="178"/>
    <col min="13321" max="13321" width="5" style="178" customWidth="1"/>
    <col min="13322" max="13361" width="3.6640625" style="178" customWidth="1"/>
    <col min="13362" max="13362" width="0.83203125" style="178" customWidth="1"/>
    <col min="13363" max="13568" width="10.6640625" style="178"/>
    <col min="13569" max="13572" width="8.33203125" style="178" customWidth="1"/>
    <col min="13573" max="13573" width="10.6640625" style="178"/>
    <col min="13574" max="13574" width="7.83203125" style="178" customWidth="1"/>
    <col min="13575" max="13576" width="10.6640625" style="178"/>
    <col min="13577" max="13577" width="5" style="178" customWidth="1"/>
    <col min="13578" max="13617" width="3.6640625" style="178" customWidth="1"/>
    <col min="13618" max="13618" width="0.83203125" style="178" customWidth="1"/>
    <col min="13619" max="13824" width="10.6640625" style="178"/>
    <col min="13825" max="13828" width="8.33203125" style="178" customWidth="1"/>
    <col min="13829" max="13829" width="10.6640625" style="178"/>
    <col min="13830" max="13830" width="7.83203125" style="178" customWidth="1"/>
    <col min="13831" max="13832" width="10.6640625" style="178"/>
    <col min="13833" max="13833" width="5" style="178" customWidth="1"/>
    <col min="13834" max="13873" width="3.6640625" style="178" customWidth="1"/>
    <col min="13874" max="13874" width="0.83203125" style="178" customWidth="1"/>
    <col min="13875" max="14080" width="10.6640625" style="178"/>
    <col min="14081" max="14084" width="8.33203125" style="178" customWidth="1"/>
    <col min="14085" max="14085" width="10.6640625" style="178"/>
    <col min="14086" max="14086" width="7.83203125" style="178" customWidth="1"/>
    <col min="14087" max="14088" width="10.6640625" style="178"/>
    <col min="14089" max="14089" width="5" style="178" customWidth="1"/>
    <col min="14090" max="14129" width="3.6640625" style="178" customWidth="1"/>
    <col min="14130" max="14130" width="0.83203125" style="178" customWidth="1"/>
    <col min="14131" max="14336" width="10.6640625" style="178"/>
    <col min="14337" max="14340" width="8.33203125" style="178" customWidth="1"/>
    <col min="14341" max="14341" width="10.6640625" style="178"/>
    <col min="14342" max="14342" width="7.83203125" style="178" customWidth="1"/>
    <col min="14343" max="14344" width="10.6640625" style="178"/>
    <col min="14345" max="14345" width="5" style="178" customWidth="1"/>
    <col min="14346" max="14385" width="3.6640625" style="178" customWidth="1"/>
    <col min="14386" max="14386" width="0.83203125" style="178" customWidth="1"/>
    <col min="14387" max="14592" width="10.6640625" style="178"/>
    <col min="14593" max="14596" width="8.33203125" style="178" customWidth="1"/>
    <col min="14597" max="14597" width="10.6640625" style="178"/>
    <col min="14598" max="14598" width="7.83203125" style="178" customWidth="1"/>
    <col min="14599" max="14600" width="10.6640625" style="178"/>
    <col min="14601" max="14601" width="5" style="178" customWidth="1"/>
    <col min="14602" max="14641" width="3.6640625" style="178" customWidth="1"/>
    <col min="14642" max="14642" width="0.83203125" style="178" customWidth="1"/>
    <col min="14643" max="14848" width="10.6640625" style="178"/>
    <col min="14849" max="14852" width="8.33203125" style="178" customWidth="1"/>
    <col min="14853" max="14853" width="10.6640625" style="178"/>
    <col min="14854" max="14854" width="7.83203125" style="178" customWidth="1"/>
    <col min="14855" max="14856" width="10.6640625" style="178"/>
    <col min="14857" max="14857" width="5" style="178" customWidth="1"/>
    <col min="14858" max="14897" width="3.6640625" style="178" customWidth="1"/>
    <col min="14898" max="14898" width="0.83203125" style="178" customWidth="1"/>
    <col min="14899" max="15104" width="10.6640625" style="178"/>
    <col min="15105" max="15108" width="8.33203125" style="178" customWidth="1"/>
    <col min="15109" max="15109" width="10.6640625" style="178"/>
    <col min="15110" max="15110" width="7.83203125" style="178" customWidth="1"/>
    <col min="15111" max="15112" width="10.6640625" style="178"/>
    <col min="15113" max="15113" width="5" style="178" customWidth="1"/>
    <col min="15114" max="15153" width="3.6640625" style="178" customWidth="1"/>
    <col min="15154" max="15154" width="0.83203125" style="178" customWidth="1"/>
    <col min="15155" max="15360" width="10.6640625" style="178"/>
    <col min="15361" max="15364" width="8.33203125" style="178" customWidth="1"/>
    <col min="15365" max="15365" width="10.6640625" style="178"/>
    <col min="15366" max="15366" width="7.83203125" style="178" customWidth="1"/>
    <col min="15367" max="15368" width="10.6640625" style="178"/>
    <col min="15369" max="15369" width="5" style="178" customWidth="1"/>
    <col min="15370" max="15409" width="3.6640625" style="178" customWidth="1"/>
    <col min="15410" max="15410" width="0.83203125" style="178" customWidth="1"/>
    <col min="15411" max="15616" width="10.6640625" style="178"/>
    <col min="15617" max="15620" width="8.33203125" style="178" customWidth="1"/>
    <col min="15621" max="15621" width="10.6640625" style="178"/>
    <col min="15622" max="15622" width="7.83203125" style="178" customWidth="1"/>
    <col min="15623" max="15624" width="10.6640625" style="178"/>
    <col min="15625" max="15625" width="5" style="178" customWidth="1"/>
    <col min="15626" max="15665" width="3.6640625" style="178" customWidth="1"/>
    <col min="15666" max="15666" width="0.83203125" style="178" customWidth="1"/>
    <col min="15667" max="15872" width="10.6640625" style="178"/>
    <col min="15873" max="15876" width="8.33203125" style="178" customWidth="1"/>
    <col min="15877" max="15877" width="10.6640625" style="178"/>
    <col min="15878" max="15878" width="7.83203125" style="178" customWidth="1"/>
    <col min="15879" max="15880" width="10.6640625" style="178"/>
    <col min="15881" max="15881" width="5" style="178" customWidth="1"/>
    <col min="15882" max="15921" width="3.6640625" style="178" customWidth="1"/>
    <col min="15922" max="15922" width="0.83203125" style="178" customWidth="1"/>
    <col min="15923" max="16128" width="10.6640625" style="178"/>
    <col min="16129" max="16132" width="8.33203125" style="178" customWidth="1"/>
    <col min="16133" max="16133" width="10.6640625" style="178"/>
    <col min="16134" max="16134" width="7.83203125" style="178" customWidth="1"/>
    <col min="16135" max="16136" width="10.6640625" style="178"/>
    <col min="16137" max="16137" width="5" style="178" customWidth="1"/>
    <col min="16138" max="16177" width="3.6640625" style="178" customWidth="1"/>
    <col min="16178" max="16178" width="0.83203125" style="178" customWidth="1"/>
    <col min="16179" max="16384" width="10.6640625" style="178"/>
  </cols>
  <sheetData>
    <row r="1" spans="1:52" ht="18" thickBot="1">
      <c r="A1" s="1292" t="s">
        <v>174</v>
      </c>
      <c r="B1" s="1292"/>
      <c r="C1" s="1292"/>
      <c r="D1" s="1292"/>
      <c r="E1" s="1292"/>
      <c r="F1" s="176"/>
      <c r="G1" s="176"/>
      <c r="H1" s="176"/>
      <c r="I1" s="176"/>
      <c r="J1" s="177" t="s">
        <v>175</v>
      </c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</row>
    <row r="2" spans="1:52" ht="14.25" thickBot="1">
      <c r="A2" s="1265" t="s">
        <v>176</v>
      </c>
      <c r="B2" s="1265"/>
      <c r="C2" s="1267" t="s">
        <v>152</v>
      </c>
      <c r="D2" s="1293"/>
      <c r="E2" s="1295" t="s">
        <v>177</v>
      </c>
      <c r="F2" s="1270"/>
      <c r="G2" s="1273" t="s">
        <v>205</v>
      </c>
      <c r="H2" s="1274"/>
      <c r="I2" s="1274"/>
      <c r="J2" s="1262">
        <v>1</v>
      </c>
      <c r="K2" s="1263"/>
      <c r="L2" s="1264"/>
      <c r="M2" s="1262">
        <v>2</v>
      </c>
      <c r="N2" s="1263"/>
      <c r="O2" s="1264"/>
      <c r="P2" s="1262">
        <v>3</v>
      </c>
      <c r="Q2" s="1263"/>
      <c r="R2" s="1264"/>
      <c r="S2" s="1262">
        <v>4</v>
      </c>
      <c r="T2" s="1263"/>
      <c r="U2" s="1264"/>
      <c r="V2" s="1262">
        <v>5</v>
      </c>
      <c r="W2" s="1263"/>
      <c r="X2" s="1264"/>
      <c r="Y2" s="1262">
        <v>6</v>
      </c>
      <c r="Z2" s="1263"/>
      <c r="AA2" s="1264"/>
      <c r="AB2" s="1262">
        <v>7</v>
      </c>
      <c r="AC2" s="1263"/>
      <c r="AD2" s="1264"/>
      <c r="AE2" s="1262">
        <v>8</v>
      </c>
      <c r="AF2" s="1263"/>
      <c r="AG2" s="1264"/>
      <c r="AH2" s="1262">
        <v>9</v>
      </c>
      <c r="AI2" s="1263"/>
      <c r="AJ2" s="1264"/>
      <c r="AK2" s="1262">
        <v>10</v>
      </c>
      <c r="AL2" s="1263"/>
      <c r="AM2" s="1264"/>
      <c r="AN2" s="1262">
        <v>11</v>
      </c>
      <c r="AO2" s="1263"/>
      <c r="AP2" s="1264"/>
      <c r="AQ2" s="1278">
        <v>12</v>
      </c>
      <c r="AR2" s="1263"/>
      <c r="AS2" s="1264"/>
      <c r="AT2" s="1274" t="s">
        <v>178</v>
      </c>
      <c r="AU2" s="1274"/>
      <c r="AV2" s="1274"/>
      <c r="AW2" s="1274"/>
      <c r="AX2" s="1279"/>
    </row>
    <row r="3" spans="1:52" ht="13.5" thickBot="1">
      <c r="A3" s="1266"/>
      <c r="B3" s="1266"/>
      <c r="C3" s="1268"/>
      <c r="D3" s="1294"/>
      <c r="E3" s="1296"/>
      <c r="F3" s="1272"/>
      <c r="G3" s="1275"/>
      <c r="H3" s="1275"/>
      <c r="I3" s="1275"/>
      <c r="J3" s="179" t="s">
        <v>179</v>
      </c>
      <c r="K3" s="180" t="s">
        <v>180</v>
      </c>
      <c r="L3" s="181" t="s">
        <v>181</v>
      </c>
      <c r="M3" s="179" t="s">
        <v>179</v>
      </c>
      <c r="N3" s="180" t="s">
        <v>180</v>
      </c>
      <c r="O3" s="181" t="s">
        <v>181</v>
      </c>
      <c r="P3" s="179" t="s">
        <v>179</v>
      </c>
      <c r="Q3" s="180" t="s">
        <v>180</v>
      </c>
      <c r="R3" s="181" t="s">
        <v>181</v>
      </c>
      <c r="S3" s="179" t="s">
        <v>179</v>
      </c>
      <c r="T3" s="180" t="s">
        <v>180</v>
      </c>
      <c r="U3" s="181" t="s">
        <v>181</v>
      </c>
      <c r="V3" s="179" t="s">
        <v>179</v>
      </c>
      <c r="W3" s="180" t="s">
        <v>180</v>
      </c>
      <c r="X3" s="181" t="s">
        <v>181</v>
      </c>
      <c r="Y3" s="179" t="s">
        <v>179</v>
      </c>
      <c r="Z3" s="180" t="s">
        <v>180</v>
      </c>
      <c r="AA3" s="181" t="s">
        <v>181</v>
      </c>
      <c r="AB3" s="179" t="s">
        <v>179</v>
      </c>
      <c r="AC3" s="180" t="s">
        <v>180</v>
      </c>
      <c r="AD3" s="181" t="s">
        <v>181</v>
      </c>
      <c r="AE3" s="179" t="s">
        <v>179</v>
      </c>
      <c r="AF3" s="180" t="s">
        <v>180</v>
      </c>
      <c r="AG3" s="181" t="s">
        <v>181</v>
      </c>
      <c r="AH3" s="179" t="s">
        <v>179</v>
      </c>
      <c r="AI3" s="180" t="s">
        <v>180</v>
      </c>
      <c r="AJ3" s="181" t="s">
        <v>181</v>
      </c>
      <c r="AK3" s="179" t="s">
        <v>179</v>
      </c>
      <c r="AL3" s="180" t="s">
        <v>180</v>
      </c>
      <c r="AM3" s="181" t="s">
        <v>181</v>
      </c>
      <c r="AN3" s="179" t="s">
        <v>179</v>
      </c>
      <c r="AO3" s="180" t="s">
        <v>180</v>
      </c>
      <c r="AP3" s="181" t="s">
        <v>181</v>
      </c>
      <c r="AQ3" s="182" t="s">
        <v>179</v>
      </c>
      <c r="AR3" s="180" t="s">
        <v>180</v>
      </c>
      <c r="AS3" s="181" t="s">
        <v>181</v>
      </c>
      <c r="AT3" s="1275"/>
      <c r="AU3" s="1275"/>
      <c r="AV3" s="1275"/>
      <c r="AW3" s="1275"/>
      <c r="AX3" s="1280"/>
    </row>
    <row r="4" spans="1:52" ht="15.75" customHeight="1" thickTop="1">
      <c r="A4" s="1297"/>
      <c r="B4" s="1298"/>
      <c r="C4" s="1301"/>
      <c r="D4" s="1302"/>
      <c r="E4" s="479"/>
      <c r="F4" s="183" t="s">
        <v>103</v>
      </c>
      <c r="G4" s="1260">
        <f t="shared" ref="G4:G6" si="0">DATE(YEAR(G5)-1,MONTH(G5),DAY(G5))</f>
        <v>45748</v>
      </c>
      <c r="H4" s="1260"/>
      <c r="I4" s="1261"/>
      <c r="J4" s="482"/>
      <c r="K4" s="483"/>
      <c r="L4" s="484"/>
      <c r="M4" s="485"/>
      <c r="N4" s="483"/>
      <c r="O4" s="484"/>
      <c r="P4" s="485"/>
      <c r="Q4" s="483"/>
      <c r="R4" s="484"/>
      <c r="S4" s="485"/>
      <c r="T4" s="483"/>
      <c r="U4" s="484"/>
      <c r="V4" s="486"/>
      <c r="W4" s="483"/>
      <c r="X4" s="484"/>
      <c r="Y4" s="486"/>
      <c r="Z4" s="483"/>
      <c r="AA4" s="484"/>
      <c r="AB4" s="486"/>
      <c r="AC4" s="483"/>
      <c r="AD4" s="484"/>
      <c r="AE4" s="487"/>
      <c r="AF4" s="483"/>
      <c r="AG4" s="488"/>
      <c r="AH4" s="486"/>
      <c r="AI4" s="483"/>
      <c r="AJ4" s="484"/>
      <c r="AK4" s="487"/>
      <c r="AL4" s="483"/>
      <c r="AM4" s="488"/>
      <c r="AN4" s="486"/>
      <c r="AO4" s="483"/>
      <c r="AP4" s="484"/>
      <c r="AQ4" s="487"/>
      <c r="AR4" s="483"/>
      <c r="AS4" s="484"/>
      <c r="AT4" s="1290"/>
      <c r="AU4" s="1290"/>
      <c r="AV4" s="1290"/>
      <c r="AW4" s="1290"/>
      <c r="AX4" s="1291"/>
    </row>
    <row r="5" spans="1:52" ht="15" customHeight="1">
      <c r="A5" s="1297"/>
      <c r="B5" s="1298"/>
      <c r="C5" s="1301"/>
      <c r="D5" s="1302"/>
      <c r="E5" s="480"/>
      <c r="F5" s="184" t="s">
        <v>103</v>
      </c>
      <c r="G5" s="1260">
        <f t="shared" si="0"/>
        <v>46113</v>
      </c>
      <c r="H5" s="1260"/>
      <c r="I5" s="1261"/>
      <c r="J5" s="482"/>
      <c r="K5" s="485"/>
      <c r="L5" s="489"/>
      <c r="M5" s="490"/>
      <c r="N5" s="485"/>
      <c r="O5" s="489"/>
      <c r="P5" s="490"/>
      <c r="Q5" s="485"/>
      <c r="R5" s="489"/>
      <c r="S5" s="490"/>
      <c r="T5" s="485"/>
      <c r="U5" s="489"/>
      <c r="V5" s="490"/>
      <c r="W5" s="485"/>
      <c r="X5" s="489"/>
      <c r="Y5" s="490"/>
      <c r="Z5" s="485"/>
      <c r="AA5" s="489"/>
      <c r="AB5" s="490"/>
      <c r="AC5" s="485"/>
      <c r="AD5" s="489"/>
      <c r="AE5" s="482"/>
      <c r="AF5" s="485"/>
      <c r="AG5" s="491"/>
      <c r="AH5" s="490"/>
      <c r="AI5" s="485"/>
      <c r="AJ5" s="489"/>
      <c r="AK5" s="482"/>
      <c r="AL5" s="485"/>
      <c r="AM5" s="491"/>
      <c r="AN5" s="490"/>
      <c r="AO5" s="485"/>
      <c r="AP5" s="489"/>
      <c r="AQ5" s="482"/>
      <c r="AR5" s="485"/>
      <c r="AS5" s="489"/>
      <c r="AT5" s="1286"/>
      <c r="AU5" s="1286"/>
      <c r="AV5" s="1286"/>
      <c r="AW5" s="1286"/>
      <c r="AX5" s="1287"/>
    </row>
    <row r="6" spans="1:52" ht="15" customHeight="1">
      <c r="A6" s="1297"/>
      <c r="B6" s="1298"/>
      <c r="C6" s="1301"/>
      <c r="D6" s="1302"/>
      <c r="E6" s="480"/>
      <c r="F6" s="184" t="s">
        <v>103</v>
      </c>
      <c r="G6" s="1260">
        <f t="shared" si="0"/>
        <v>46478</v>
      </c>
      <c r="H6" s="1260"/>
      <c r="I6" s="1261"/>
      <c r="J6" s="490"/>
      <c r="K6" s="485"/>
      <c r="L6" s="489"/>
      <c r="M6" s="490"/>
      <c r="N6" s="485"/>
      <c r="O6" s="489"/>
      <c r="P6" s="490"/>
      <c r="Q6" s="485"/>
      <c r="R6" s="489"/>
      <c r="S6" s="490"/>
      <c r="T6" s="485"/>
      <c r="U6" s="489"/>
      <c r="V6" s="490"/>
      <c r="W6" s="485"/>
      <c r="X6" s="489"/>
      <c r="Y6" s="490"/>
      <c r="Z6" s="485"/>
      <c r="AA6" s="489"/>
      <c r="AB6" s="490"/>
      <c r="AC6" s="485"/>
      <c r="AD6" s="489"/>
      <c r="AE6" s="482"/>
      <c r="AF6" s="485"/>
      <c r="AG6" s="491"/>
      <c r="AH6" s="490"/>
      <c r="AI6" s="485"/>
      <c r="AJ6" s="489"/>
      <c r="AK6" s="482"/>
      <c r="AL6" s="485"/>
      <c r="AM6" s="491"/>
      <c r="AN6" s="490"/>
      <c r="AO6" s="485"/>
      <c r="AP6" s="489"/>
      <c r="AQ6" s="482"/>
      <c r="AR6" s="485"/>
      <c r="AS6" s="489"/>
      <c r="AT6" s="1286"/>
      <c r="AU6" s="1286"/>
      <c r="AV6" s="1286"/>
      <c r="AW6" s="1286"/>
      <c r="AX6" s="1287"/>
    </row>
    <row r="7" spans="1:52" ht="15" customHeight="1">
      <c r="A7" s="1297"/>
      <c r="B7" s="1298"/>
      <c r="C7" s="1301"/>
      <c r="D7" s="1302"/>
      <c r="E7" s="480"/>
      <c r="F7" s="184" t="s">
        <v>103</v>
      </c>
      <c r="G7" s="1260">
        <f>DATE(YEAR(G8)-1,MONTH(G8),DAY(G8))</f>
        <v>46844</v>
      </c>
      <c r="H7" s="1260"/>
      <c r="I7" s="1261"/>
      <c r="J7" s="490"/>
      <c r="K7" s="485"/>
      <c r="L7" s="489"/>
      <c r="M7" s="490"/>
      <c r="N7" s="485"/>
      <c r="O7" s="489"/>
      <c r="P7" s="490"/>
      <c r="Q7" s="485"/>
      <c r="R7" s="489"/>
      <c r="S7" s="490"/>
      <c r="T7" s="485"/>
      <c r="U7" s="489"/>
      <c r="V7" s="490"/>
      <c r="W7" s="485"/>
      <c r="X7" s="489"/>
      <c r="Y7" s="490"/>
      <c r="Z7" s="485"/>
      <c r="AA7" s="489"/>
      <c r="AB7" s="490"/>
      <c r="AC7" s="485"/>
      <c r="AD7" s="489"/>
      <c r="AE7" s="482"/>
      <c r="AF7" s="485"/>
      <c r="AG7" s="491"/>
      <c r="AH7" s="490"/>
      <c r="AI7" s="485"/>
      <c r="AJ7" s="489"/>
      <c r="AK7" s="482"/>
      <c r="AL7" s="485"/>
      <c r="AM7" s="491"/>
      <c r="AN7" s="490"/>
      <c r="AO7" s="485"/>
      <c r="AP7" s="489"/>
      <c r="AQ7" s="482"/>
      <c r="AR7" s="485"/>
      <c r="AS7" s="489"/>
      <c r="AT7" s="1286"/>
      <c r="AU7" s="1286"/>
      <c r="AV7" s="1286"/>
      <c r="AW7" s="1286"/>
      <c r="AX7" s="1287"/>
    </row>
    <row r="8" spans="1:52" ht="15" customHeight="1" thickBot="1">
      <c r="A8" s="1299"/>
      <c r="B8" s="1300"/>
      <c r="C8" s="1303"/>
      <c r="D8" s="1304"/>
      <c r="E8" s="481"/>
      <c r="F8" s="185" t="s">
        <v>103</v>
      </c>
      <c r="G8" s="1282">
        <f>【必須】申請書!S14</f>
        <v>47209</v>
      </c>
      <c r="H8" s="1282"/>
      <c r="I8" s="1283"/>
      <c r="J8" s="492"/>
      <c r="K8" s="493"/>
      <c r="L8" s="494"/>
      <c r="M8" s="492"/>
      <c r="N8" s="493"/>
      <c r="O8" s="494"/>
      <c r="P8" s="492"/>
      <c r="Q8" s="493"/>
      <c r="R8" s="494"/>
      <c r="S8" s="492"/>
      <c r="T8" s="493"/>
      <c r="U8" s="494"/>
      <c r="V8" s="492"/>
      <c r="W8" s="493"/>
      <c r="X8" s="494"/>
      <c r="Y8" s="492"/>
      <c r="Z8" s="493"/>
      <c r="AA8" s="494"/>
      <c r="AB8" s="492"/>
      <c r="AC8" s="493"/>
      <c r="AD8" s="494"/>
      <c r="AE8" s="495"/>
      <c r="AF8" s="493"/>
      <c r="AG8" s="496"/>
      <c r="AH8" s="492"/>
      <c r="AI8" s="493"/>
      <c r="AJ8" s="494"/>
      <c r="AK8" s="495"/>
      <c r="AL8" s="493"/>
      <c r="AM8" s="496"/>
      <c r="AN8" s="492"/>
      <c r="AO8" s="493"/>
      <c r="AP8" s="494"/>
      <c r="AQ8" s="495"/>
      <c r="AR8" s="493"/>
      <c r="AS8" s="494"/>
      <c r="AT8" s="1288"/>
      <c r="AU8" s="1288"/>
      <c r="AV8" s="1288"/>
      <c r="AW8" s="1288"/>
      <c r="AX8" s="1289"/>
    </row>
    <row r="9" spans="1:52" ht="14.25" thickBot="1">
      <c r="A9" s="451"/>
      <c r="B9" s="452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Z9" s="186"/>
    </row>
    <row r="10" spans="1:52" ht="14.25" thickBot="1">
      <c r="A10" s="1265" t="s">
        <v>176</v>
      </c>
      <c r="B10" s="1265"/>
      <c r="C10" s="1267" t="s">
        <v>152</v>
      </c>
      <c r="D10" s="1267"/>
      <c r="E10" s="1269" t="s">
        <v>177</v>
      </c>
      <c r="F10" s="1270"/>
      <c r="G10" s="1273" t="s">
        <v>205</v>
      </c>
      <c r="H10" s="1274"/>
      <c r="I10" s="1274"/>
      <c r="J10" s="1262">
        <v>1</v>
      </c>
      <c r="K10" s="1263"/>
      <c r="L10" s="1264"/>
      <c r="M10" s="1262">
        <v>2</v>
      </c>
      <c r="N10" s="1263"/>
      <c r="O10" s="1264"/>
      <c r="P10" s="1262">
        <v>3</v>
      </c>
      <c r="Q10" s="1263"/>
      <c r="R10" s="1264"/>
      <c r="S10" s="1262">
        <v>4</v>
      </c>
      <c r="T10" s="1263"/>
      <c r="U10" s="1264"/>
      <c r="V10" s="1262">
        <v>5</v>
      </c>
      <c r="W10" s="1263"/>
      <c r="X10" s="1264"/>
      <c r="Y10" s="1262">
        <v>6</v>
      </c>
      <c r="Z10" s="1263"/>
      <c r="AA10" s="1264"/>
      <c r="AB10" s="1262">
        <v>7</v>
      </c>
      <c r="AC10" s="1263"/>
      <c r="AD10" s="1264"/>
      <c r="AE10" s="1262">
        <v>8</v>
      </c>
      <c r="AF10" s="1263"/>
      <c r="AG10" s="1264"/>
      <c r="AH10" s="1262">
        <v>9</v>
      </c>
      <c r="AI10" s="1263"/>
      <c r="AJ10" s="1264"/>
      <c r="AK10" s="1262">
        <v>10</v>
      </c>
      <c r="AL10" s="1263"/>
      <c r="AM10" s="1264"/>
      <c r="AN10" s="1262">
        <v>11</v>
      </c>
      <c r="AO10" s="1263"/>
      <c r="AP10" s="1264"/>
      <c r="AQ10" s="1278">
        <v>12</v>
      </c>
      <c r="AR10" s="1263"/>
      <c r="AS10" s="1264"/>
      <c r="AT10" s="1274" t="s">
        <v>178</v>
      </c>
      <c r="AU10" s="1274"/>
      <c r="AV10" s="1274"/>
      <c r="AW10" s="1274"/>
      <c r="AX10" s="1279"/>
    </row>
    <row r="11" spans="1:52" ht="13.5" thickBot="1">
      <c r="A11" s="1266"/>
      <c r="B11" s="1266"/>
      <c r="C11" s="1268"/>
      <c r="D11" s="1268"/>
      <c r="E11" s="1271"/>
      <c r="F11" s="1272"/>
      <c r="G11" s="1275"/>
      <c r="H11" s="1275"/>
      <c r="I11" s="1275"/>
      <c r="J11" s="179" t="s">
        <v>179</v>
      </c>
      <c r="K11" s="180" t="s">
        <v>180</v>
      </c>
      <c r="L11" s="181" t="s">
        <v>181</v>
      </c>
      <c r="M11" s="179" t="s">
        <v>179</v>
      </c>
      <c r="N11" s="180" t="s">
        <v>180</v>
      </c>
      <c r="O11" s="181" t="s">
        <v>181</v>
      </c>
      <c r="P11" s="179" t="s">
        <v>179</v>
      </c>
      <c r="Q11" s="180" t="s">
        <v>180</v>
      </c>
      <c r="R11" s="181" t="s">
        <v>181</v>
      </c>
      <c r="S11" s="179" t="s">
        <v>179</v>
      </c>
      <c r="T11" s="180" t="s">
        <v>180</v>
      </c>
      <c r="U11" s="181" t="s">
        <v>181</v>
      </c>
      <c r="V11" s="179" t="s">
        <v>179</v>
      </c>
      <c r="W11" s="180" t="s">
        <v>180</v>
      </c>
      <c r="X11" s="181" t="s">
        <v>181</v>
      </c>
      <c r="Y11" s="179" t="s">
        <v>179</v>
      </c>
      <c r="Z11" s="180" t="s">
        <v>180</v>
      </c>
      <c r="AA11" s="181" t="s">
        <v>181</v>
      </c>
      <c r="AB11" s="179" t="s">
        <v>179</v>
      </c>
      <c r="AC11" s="180" t="s">
        <v>180</v>
      </c>
      <c r="AD11" s="181" t="s">
        <v>181</v>
      </c>
      <c r="AE11" s="179" t="s">
        <v>179</v>
      </c>
      <c r="AF11" s="180" t="s">
        <v>180</v>
      </c>
      <c r="AG11" s="181" t="s">
        <v>181</v>
      </c>
      <c r="AH11" s="179" t="s">
        <v>179</v>
      </c>
      <c r="AI11" s="180" t="s">
        <v>180</v>
      </c>
      <c r="AJ11" s="181" t="s">
        <v>181</v>
      </c>
      <c r="AK11" s="179" t="s">
        <v>179</v>
      </c>
      <c r="AL11" s="180" t="s">
        <v>180</v>
      </c>
      <c r="AM11" s="181" t="s">
        <v>181</v>
      </c>
      <c r="AN11" s="179" t="s">
        <v>179</v>
      </c>
      <c r="AO11" s="180" t="s">
        <v>180</v>
      </c>
      <c r="AP11" s="181" t="s">
        <v>181</v>
      </c>
      <c r="AQ11" s="182" t="s">
        <v>179</v>
      </c>
      <c r="AR11" s="180" t="s">
        <v>180</v>
      </c>
      <c r="AS11" s="181" t="s">
        <v>181</v>
      </c>
      <c r="AT11" s="1275"/>
      <c r="AU11" s="1275"/>
      <c r="AV11" s="1275"/>
      <c r="AW11" s="1275"/>
      <c r="AX11" s="1280"/>
    </row>
    <row r="12" spans="1:52" ht="15" thickTop="1">
      <c r="A12" s="1246"/>
      <c r="B12" s="1247"/>
      <c r="C12" s="1250"/>
      <c r="D12" s="1251"/>
      <c r="E12" s="497"/>
      <c r="F12" s="183" t="s">
        <v>103</v>
      </c>
      <c r="G12" s="1254">
        <f>G4</f>
        <v>45748</v>
      </c>
      <c r="H12" s="1255"/>
      <c r="I12" s="1256"/>
      <c r="J12" s="500"/>
      <c r="K12" s="501"/>
      <c r="L12" s="502"/>
      <c r="M12" s="500"/>
      <c r="N12" s="501"/>
      <c r="O12" s="502"/>
      <c r="P12" s="500"/>
      <c r="Q12" s="501"/>
      <c r="R12" s="502"/>
      <c r="S12" s="500"/>
      <c r="T12" s="501"/>
      <c r="U12" s="502"/>
      <c r="V12" s="500"/>
      <c r="W12" s="501"/>
      <c r="X12" s="502"/>
      <c r="Y12" s="500"/>
      <c r="Z12" s="501"/>
      <c r="AA12" s="502"/>
      <c r="AB12" s="500"/>
      <c r="AC12" s="501"/>
      <c r="AD12" s="502"/>
      <c r="AE12" s="503"/>
      <c r="AF12" s="501"/>
      <c r="AG12" s="504"/>
      <c r="AH12" s="500"/>
      <c r="AI12" s="501"/>
      <c r="AJ12" s="502"/>
      <c r="AK12" s="503"/>
      <c r="AL12" s="501"/>
      <c r="AM12" s="504"/>
      <c r="AN12" s="500"/>
      <c r="AO12" s="501"/>
      <c r="AP12" s="502"/>
      <c r="AQ12" s="503"/>
      <c r="AR12" s="501"/>
      <c r="AS12" s="502"/>
      <c r="AT12" s="1257"/>
      <c r="AU12" s="1257"/>
      <c r="AV12" s="1257"/>
      <c r="AW12" s="1257"/>
      <c r="AX12" s="1258"/>
    </row>
    <row r="13" spans="1:52" ht="14.25">
      <c r="A13" s="1246"/>
      <c r="B13" s="1247"/>
      <c r="C13" s="1250"/>
      <c r="D13" s="1251"/>
      <c r="E13" s="498"/>
      <c r="F13" s="184" t="s">
        <v>103</v>
      </c>
      <c r="G13" s="1259">
        <f>G5</f>
        <v>46113</v>
      </c>
      <c r="H13" s="1260"/>
      <c r="I13" s="1261"/>
      <c r="J13" s="505"/>
      <c r="K13" s="506"/>
      <c r="L13" s="507"/>
      <c r="M13" s="505"/>
      <c r="N13" s="506"/>
      <c r="O13" s="507"/>
      <c r="P13" s="505"/>
      <c r="Q13" s="506"/>
      <c r="R13" s="507"/>
      <c r="S13" s="505"/>
      <c r="T13" s="506"/>
      <c r="U13" s="507"/>
      <c r="V13" s="505"/>
      <c r="W13" s="506"/>
      <c r="X13" s="507"/>
      <c r="Y13" s="505"/>
      <c r="Z13" s="506"/>
      <c r="AA13" s="507"/>
      <c r="AB13" s="505"/>
      <c r="AC13" s="506"/>
      <c r="AD13" s="507"/>
      <c r="AE13" s="508"/>
      <c r="AF13" s="506"/>
      <c r="AG13" s="509"/>
      <c r="AH13" s="505"/>
      <c r="AI13" s="506"/>
      <c r="AJ13" s="507"/>
      <c r="AK13" s="508"/>
      <c r="AL13" s="506"/>
      <c r="AM13" s="509"/>
      <c r="AN13" s="505"/>
      <c r="AO13" s="506"/>
      <c r="AP13" s="507"/>
      <c r="AQ13" s="508"/>
      <c r="AR13" s="506"/>
      <c r="AS13" s="507"/>
      <c r="AT13" s="1276"/>
      <c r="AU13" s="1276"/>
      <c r="AV13" s="1276"/>
      <c r="AW13" s="1276"/>
      <c r="AX13" s="1277"/>
    </row>
    <row r="14" spans="1:52" ht="14.25">
      <c r="A14" s="1246"/>
      <c r="B14" s="1247"/>
      <c r="C14" s="1250"/>
      <c r="D14" s="1251"/>
      <c r="E14" s="498"/>
      <c r="F14" s="184" t="s">
        <v>103</v>
      </c>
      <c r="G14" s="1259">
        <f>G6</f>
        <v>46478</v>
      </c>
      <c r="H14" s="1260"/>
      <c r="I14" s="1261"/>
      <c r="J14" s="505"/>
      <c r="K14" s="506"/>
      <c r="L14" s="507"/>
      <c r="M14" s="505"/>
      <c r="N14" s="506"/>
      <c r="O14" s="507"/>
      <c r="P14" s="505"/>
      <c r="Q14" s="506"/>
      <c r="R14" s="507"/>
      <c r="S14" s="505"/>
      <c r="T14" s="506"/>
      <c r="U14" s="507"/>
      <c r="V14" s="505"/>
      <c r="W14" s="506"/>
      <c r="X14" s="507"/>
      <c r="Y14" s="505"/>
      <c r="Z14" s="506"/>
      <c r="AA14" s="507"/>
      <c r="AB14" s="505"/>
      <c r="AC14" s="506"/>
      <c r="AD14" s="507"/>
      <c r="AE14" s="508"/>
      <c r="AF14" s="506"/>
      <c r="AG14" s="509"/>
      <c r="AH14" s="505"/>
      <c r="AI14" s="506"/>
      <c r="AJ14" s="507"/>
      <c r="AK14" s="508"/>
      <c r="AL14" s="506"/>
      <c r="AM14" s="509"/>
      <c r="AN14" s="505"/>
      <c r="AO14" s="506"/>
      <c r="AP14" s="507"/>
      <c r="AQ14" s="508"/>
      <c r="AR14" s="506"/>
      <c r="AS14" s="507"/>
      <c r="AT14" s="1276"/>
      <c r="AU14" s="1276"/>
      <c r="AV14" s="1276"/>
      <c r="AW14" s="1276"/>
      <c r="AX14" s="1277"/>
    </row>
    <row r="15" spans="1:52" ht="14.25">
      <c r="A15" s="1246"/>
      <c r="B15" s="1247"/>
      <c r="C15" s="1250"/>
      <c r="D15" s="1251"/>
      <c r="E15" s="498"/>
      <c r="F15" s="184" t="s">
        <v>103</v>
      </c>
      <c r="G15" s="1259">
        <f>G7</f>
        <v>46844</v>
      </c>
      <c r="H15" s="1260"/>
      <c r="I15" s="1261"/>
      <c r="J15" s="505"/>
      <c r="K15" s="506"/>
      <c r="L15" s="507"/>
      <c r="M15" s="505"/>
      <c r="N15" s="506"/>
      <c r="O15" s="507"/>
      <c r="P15" s="505"/>
      <c r="Q15" s="506"/>
      <c r="R15" s="507"/>
      <c r="S15" s="505"/>
      <c r="T15" s="506"/>
      <c r="U15" s="507"/>
      <c r="V15" s="505"/>
      <c r="W15" s="506"/>
      <c r="X15" s="507"/>
      <c r="Y15" s="505"/>
      <c r="Z15" s="506"/>
      <c r="AA15" s="507"/>
      <c r="AB15" s="505"/>
      <c r="AC15" s="506"/>
      <c r="AD15" s="507"/>
      <c r="AE15" s="508"/>
      <c r="AF15" s="506"/>
      <c r="AG15" s="509"/>
      <c r="AH15" s="505"/>
      <c r="AI15" s="506"/>
      <c r="AJ15" s="507"/>
      <c r="AK15" s="508"/>
      <c r="AL15" s="506"/>
      <c r="AM15" s="509"/>
      <c r="AN15" s="505"/>
      <c r="AO15" s="506"/>
      <c r="AP15" s="507"/>
      <c r="AQ15" s="508"/>
      <c r="AR15" s="506"/>
      <c r="AS15" s="507"/>
      <c r="AT15" s="1276"/>
      <c r="AU15" s="1276"/>
      <c r="AV15" s="1276"/>
      <c r="AW15" s="1276"/>
      <c r="AX15" s="1277"/>
    </row>
    <row r="16" spans="1:52" ht="15" thickBot="1">
      <c r="A16" s="1248"/>
      <c r="B16" s="1249"/>
      <c r="C16" s="1252"/>
      <c r="D16" s="1253"/>
      <c r="E16" s="499"/>
      <c r="F16" s="185" t="s">
        <v>103</v>
      </c>
      <c r="G16" s="1281">
        <f>G8</f>
        <v>47209</v>
      </c>
      <c r="H16" s="1282"/>
      <c r="I16" s="1283"/>
      <c r="J16" s="510"/>
      <c r="K16" s="511"/>
      <c r="L16" s="512"/>
      <c r="M16" s="510"/>
      <c r="N16" s="511"/>
      <c r="O16" s="512"/>
      <c r="P16" s="510"/>
      <c r="Q16" s="511"/>
      <c r="R16" s="512"/>
      <c r="S16" s="510"/>
      <c r="T16" s="511"/>
      <c r="U16" s="512"/>
      <c r="V16" s="510"/>
      <c r="W16" s="511"/>
      <c r="X16" s="512"/>
      <c r="Y16" s="510"/>
      <c r="Z16" s="511"/>
      <c r="AA16" s="512"/>
      <c r="AB16" s="510"/>
      <c r="AC16" s="511"/>
      <c r="AD16" s="512"/>
      <c r="AE16" s="513"/>
      <c r="AF16" s="511"/>
      <c r="AG16" s="514"/>
      <c r="AH16" s="510"/>
      <c r="AI16" s="511"/>
      <c r="AJ16" s="512"/>
      <c r="AK16" s="513"/>
      <c r="AL16" s="511"/>
      <c r="AM16" s="514"/>
      <c r="AN16" s="510"/>
      <c r="AO16" s="511"/>
      <c r="AP16" s="512"/>
      <c r="AQ16" s="513"/>
      <c r="AR16" s="511"/>
      <c r="AS16" s="512"/>
      <c r="AT16" s="1284"/>
      <c r="AU16" s="1284"/>
      <c r="AV16" s="1284"/>
      <c r="AW16" s="1284"/>
      <c r="AX16" s="1285"/>
    </row>
    <row r="17" spans="1:50" ht="14.25" thickBot="1">
      <c r="A17" s="453"/>
      <c r="B17" s="453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</row>
    <row r="18" spans="1:50" ht="14.25" thickBot="1">
      <c r="A18" s="1265" t="s">
        <v>176</v>
      </c>
      <c r="B18" s="1265"/>
      <c r="C18" s="1267" t="s">
        <v>152</v>
      </c>
      <c r="D18" s="1267"/>
      <c r="E18" s="1269" t="s">
        <v>177</v>
      </c>
      <c r="F18" s="1270"/>
      <c r="G18" s="1273" t="s">
        <v>205</v>
      </c>
      <c r="H18" s="1274"/>
      <c r="I18" s="1274"/>
      <c r="J18" s="1262">
        <v>1</v>
      </c>
      <c r="K18" s="1263"/>
      <c r="L18" s="1264"/>
      <c r="M18" s="1262">
        <v>2</v>
      </c>
      <c r="N18" s="1263"/>
      <c r="O18" s="1264"/>
      <c r="P18" s="1262">
        <v>3</v>
      </c>
      <c r="Q18" s="1263"/>
      <c r="R18" s="1264"/>
      <c r="S18" s="1262">
        <v>4</v>
      </c>
      <c r="T18" s="1263"/>
      <c r="U18" s="1264"/>
      <c r="V18" s="1262">
        <v>5</v>
      </c>
      <c r="W18" s="1263"/>
      <c r="X18" s="1264"/>
      <c r="Y18" s="1262">
        <v>6</v>
      </c>
      <c r="Z18" s="1263"/>
      <c r="AA18" s="1264"/>
      <c r="AB18" s="1262">
        <v>7</v>
      </c>
      <c r="AC18" s="1263"/>
      <c r="AD18" s="1264"/>
      <c r="AE18" s="1262">
        <v>8</v>
      </c>
      <c r="AF18" s="1263"/>
      <c r="AG18" s="1264"/>
      <c r="AH18" s="1262">
        <v>9</v>
      </c>
      <c r="AI18" s="1263"/>
      <c r="AJ18" s="1264"/>
      <c r="AK18" s="1262">
        <v>10</v>
      </c>
      <c r="AL18" s="1263"/>
      <c r="AM18" s="1264"/>
      <c r="AN18" s="1262">
        <v>11</v>
      </c>
      <c r="AO18" s="1263"/>
      <c r="AP18" s="1264"/>
      <c r="AQ18" s="1278">
        <v>12</v>
      </c>
      <c r="AR18" s="1263"/>
      <c r="AS18" s="1264"/>
      <c r="AT18" s="1274" t="s">
        <v>178</v>
      </c>
      <c r="AU18" s="1274"/>
      <c r="AV18" s="1274"/>
      <c r="AW18" s="1274"/>
      <c r="AX18" s="1279"/>
    </row>
    <row r="19" spans="1:50" ht="13.5" thickBot="1">
      <c r="A19" s="1266"/>
      <c r="B19" s="1266"/>
      <c r="C19" s="1268"/>
      <c r="D19" s="1268"/>
      <c r="E19" s="1271"/>
      <c r="F19" s="1272"/>
      <c r="G19" s="1275"/>
      <c r="H19" s="1275"/>
      <c r="I19" s="1275"/>
      <c r="J19" s="179" t="s">
        <v>179</v>
      </c>
      <c r="K19" s="180" t="s">
        <v>180</v>
      </c>
      <c r="L19" s="181" t="s">
        <v>181</v>
      </c>
      <c r="M19" s="179" t="s">
        <v>179</v>
      </c>
      <c r="N19" s="180" t="s">
        <v>180</v>
      </c>
      <c r="O19" s="181" t="s">
        <v>181</v>
      </c>
      <c r="P19" s="179" t="s">
        <v>179</v>
      </c>
      <c r="Q19" s="180" t="s">
        <v>180</v>
      </c>
      <c r="R19" s="181" t="s">
        <v>181</v>
      </c>
      <c r="S19" s="179" t="s">
        <v>179</v>
      </c>
      <c r="T19" s="180" t="s">
        <v>180</v>
      </c>
      <c r="U19" s="181" t="s">
        <v>181</v>
      </c>
      <c r="V19" s="179" t="s">
        <v>179</v>
      </c>
      <c r="W19" s="180" t="s">
        <v>180</v>
      </c>
      <c r="X19" s="181" t="s">
        <v>181</v>
      </c>
      <c r="Y19" s="179" t="s">
        <v>179</v>
      </c>
      <c r="Z19" s="180" t="s">
        <v>180</v>
      </c>
      <c r="AA19" s="181" t="s">
        <v>181</v>
      </c>
      <c r="AB19" s="179" t="s">
        <v>179</v>
      </c>
      <c r="AC19" s="180" t="s">
        <v>180</v>
      </c>
      <c r="AD19" s="181" t="s">
        <v>181</v>
      </c>
      <c r="AE19" s="179" t="s">
        <v>179</v>
      </c>
      <c r="AF19" s="180" t="s">
        <v>180</v>
      </c>
      <c r="AG19" s="181" t="s">
        <v>181</v>
      </c>
      <c r="AH19" s="179" t="s">
        <v>179</v>
      </c>
      <c r="AI19" s="180" t="s">
        <v>180</v>
      </c>
      <c r="AJ19" s="181" t="s">
        <v>181</v>
      </c>
      <c r="AK19" s="179" t="s">
        <v>179</v>
      </c>
      <c r="AL19" s="180" t="s">
        <v>180</v>
      </c>
      <c r="AM19" s="181" t="s">
        <v>181</v>
      </c>
      <c r="AN19" s="179" t="s">
        <v>179</v>
      </c>
      <c r="AO19" s="180" t="s">
        <v>180</v>
      </c>
      <c r="AP19" s="181" t="s">
        <v>181</v>
      </c>
      <c r="AQ19" s="182" t="s">
        <v>179</v>
      </c>
      <c r="AR19" s="180" t="s">
        <v>180</v>
      </c>
      <c r="AS19" s="181" t="s">
        <v>181</v>
      </c>
      <c r="AT19" s="1275"/>
      <c r="AU19" s="1275"/>
      <c r="AV19" s="1275"/>
      <c r="AW19" s="1275"/>
      <c r="AX19" s="1280"/>
    </row>
    <row r="20" spans="1:50" ht="15" thickTop="1">
      <c r="A20" s="1246"/>
      <c r="B20" s="1247"/>
      <c r="C20" s="1250"/>
      <c r="D20" s="1251"/>
      <c r="E20" s="497"/>
      <c r="F20" s="183" t="s">
        <v>103</v>
      </c>
      <c r="G20" s="1254">
        <f>G4</f>
        <v>45748</v>
      </c>
      <c r="H20" s="1255"/>
      <c r="I20" s="1256"/>
      <c r="J20" s="500"/>
      <c r="K20" s="501"/>
      <c r="L20" s="504"/>
      <c r="M20" s="500"/>
      <c r="N20" s="501"/>
      <c r="O20" s="502"/>
      <c r="P20" s="500"/>
      <c r="Q20" s="501"/>
      <c r="R20" s="502"/>
      <c r="S20" s="500"/>
      <c r="T20" s="501"/>
      <c r="U20" s="502"/>
      <c r="V20" s="500"/>
      <c r="W20" s="501"/>
      <c r="X20" s="502"/>
      <c r="Y20" s="500"/>
      <c r="Z20" s="501"/>
      <c r="AA20" s="502"/>
      <c r="AB20" s="500"/>
      <c r="AC20" s="501"/>
      <c r="AD20" s="502"/>
      <c r="AE20" s="503"/>
      <c r="AF20" s="501"/>
      <c r="AG20" s="504"/>
      <c r="AH20" s="500"/>
      <c r="AI20" s="501"/>
      <c r="AJ20" s="502"/>
      <c r="AK20" s="503"/>
      <c r="AL20" s="501"/>
      <c r="AM20" s="504"/>
      <c r="AN20" s="500"/>
      <c r="AO20" s="501"/>
      <c r="AP20" s="502"/>
      <c r="AQ20" s="500"/>
      <c r="AR20" s="501"/>
      <c r="AS20" s="502"/>
      <c r="AT20" s="1257"/>
      <c r="AU20" s="1257"/>
      <c r="AV20" s="1257"/>
      <c r="AW20" s="1257"/>
      <c r="AX20" s="1258"/>
    </row>
    <row r="21" spans="1:50" ht="14.25">
      <c r="A21" s="1246"/>
      <c r="B21" s="1247"/>
      <c r="C21" s="1250"/>
      <c r="D21" s="1251"/>
      <c r="E21" s="498"/>
      <c r="F21" s="184" t="s">
        <v>103</v>
      </c>
      <c r="G21" s="1259">
        <f t="shared" ref="G21:G24" si="1">G13</f>
        <v>46113</v>
      </c>
      <c r="H21" s="1260"/>
      <c r="I21" s="1261"/>
      <c r="J21" s="505"/>
      <c r="K21" s="506"/>
      <c r="L21" s="509"/>
      <c r="M21" s="505"/>
      <c r="N21" s="506"/>
      <c r="O21" s="507"/>
      <c r="P21" s="505"/>
      <c r="Q21" s="506"/>
      <c r="R21" s="507"/>
      <c r="S21" s="505"/>
      <c r="T21" s="506"/>
      <c r="U21" s="507"/>
      <c r="V21" s="505"/>
      <c r="W21" s="506"/>
      <c r="X21" s="507"/>
      <c r="Y21" s="505"/>
      <c r="Z21" s="506"/>
      <c r="AA21" s="507"/>
      <c r="AB21" s="505"/>
      <c r="AC21" s="506"/>
      <c r="AD21" s="507"/>
      <c r="AE21" s="508"/>
      <c r="AF21" s="506"/>
      <c r="AG21" s="509"/>
      <c r="AH21" s="505"/>
      <c r="AI21" s="506"/>
      <c r="AJ21" s="507"/>
      <c r="AK21" s="508"/>
      <c r="AL21" s="506"/>
      <c r="AM21" s="509"/>
      <c r="AN21" s="505"/>
      <c r="AO21" s="506"/>
      <c r="AP21" s="507"/>
      <c r="AQ21" s="505"/>
      <c r="AR21" s="506"/>
      <c r="AS21" s="507"/>
      <c r="AT21" s="1276"/>
      <c r="AU21" s="1276"/>
      <c r="AV21" s="1276"/>
      <c r="AW21" s="1276"/>
      <c r="AX21" s="1277"/>
    </row>
    <row r="22" spans="1:50" ht="14.25">
      <c r="A22" s="1246"/>
      <c r="B22" s="1247"/>
      <c r="C22" s="1250"/>
      <c r="D22" s="1251"/>
      <c r="E22" s="498"/>
      <c r="F22" s="184" t="s">
        <v>103</v>
      </c>
      <c r="G22" s="1259">
        <f t="shared" si="1"/>
        <v>46478</v>
      </c>
      <c r="H22" s="1260"/>
      <c r="I22" s="1261"/>
      <c r="J22" s="505"/>
      <c r="K22" s="506"/>
      <c r="L22" s="509"/>
      <c r="M22" s="505"/>
      <c r="N22" s="506"/>
      <c r="O22" s="507"/>
      <c r="P22" s="505"/>
      <c r="Q22" s="506"/>
      <c r="R22" s="507"/>
      <c r="S22" s="505"/>
      <c r="T22" s="506"/>
      <c r="U22" s="507"/>
      <c r="V22" s="505"/>
      <c r="W22" s="506"/>
      <c r="X22" s="507"/>
      <c r="Y22" s="505"/>
      <c r="Z22" s="506"/>
      <c r="AA22" s="507"/>
      <c r="AB22" s="505"/>
      <c r="AC22" s="506"/>
      <c r="AD22" s="507"/>
      <c r="AE22" s="508"/>
      <c r="AF22" s="506"/>
      <c r="AG22" s="509"/>
      <c r="AH22" s="505"/>
      <c r="AI22" s="506"/>
      <c r="AJ22" s="507"/>
      <c r="AK22" s="508"/>
      <c r="AL22" s="506"/>
      <c r="AM22" s="509"/>
      <c r="AN22" s="505"/>
      <c r="AO22" s="506"/>
      <c r="AP22" s="507"/>
      <c r="AQ22" s="505"/>
      <c r="AR22" s="506"/>
      <c r="AS22" s="507"/>
      <c r="AT22" s="1276"/>
      <c r="AU22" s="1276"/>
      <c r="AV22" s="1276"/>
      <c r="AW22" s="1276"/>
      <c r="AX22" s="1277"/>
    </row>
    <row r="23" spans="1:50" ht="14.25">
      <c r="A23" s="1246"/>
      <c r="B23" s="1247"/>
      <c r="C23" s="1250"/>
      <c r="D23" s="1251"/>
      <c r="E23" s="498"/>
      <c r="F23" s="184" t="s">
        <v>103</v>
      </c>
      <c r="G23" s="1259">
        <f t="shared" si="1"/>
        <v>46844</v>
      </c>
      <c r="H23" s="1260"/>
      <c r="I23" s="1261"/>
      <c r="J23" s="505"/>
      <c r="K23" s="506"/>
      <c r="L23" s="509"/>
      <c r="M23" s="505"/>
      <c r="N23" s="506"/>
      <c r="O23" s="507"/>
      <c r="P23" s="505"/>
      <c r="Q23" s="506"/>
      <c r="R23" s="507"/>
      <c r="S23" s="505"/>
      <c r="T23" s="506"/>
      <c r="U23" s="507"/>
      <c r="V23" s="505"/>
      <c r="W23" s="506"/>
      <c r="X23" s="507"/>
      <c r="Y23" s="505"/>
      <c r="Z23" s="506"/>
      <c r="AA23" s="507"/>
      <c r="AB23" s="505"/>
      <c r="AC23" s="506"/>
      <c r="AD23" s="507"/>
      <c r="AE23" s="508"/>
      <c r="AF23" s="506"/>
      <c r="AG23" s="509"/>
      <c r="AH23" s="505"/>
      <c r="AI23" s="506"/>
      <c r="AJ23" s="507"/>
      <c r="AK23" s="508"/>
      <c r="AL23" s="506"/>
      <c r="AM23" s="509"/>
      <c r="AN23" s="505"/>
      <c r="AO23" s="506"/>
      <c r="AP23" s="507"/>
      <c r="AQ23" s="505"/>
      <c r="AR23" s="506"/>
      <c r="AS23" s="507"/>
      <c r="AT23" s="1276"/>
      <c r="AU23" s="1276"/>
      <c r="AV23" s="1276"/>
      <c r="AW23" s="1276"/>
      <c r="AX23" s="1277"/>
    </row>
    <row r="24" spans="1:50" ht="15" thickBot="1">
      <c r="A24" s="1248"/>
      <c r="B24" s="1249"/>
      <c r="C24" s="1252"/>
      <c r="D24" s="1253"/>
      <c r="E24" s="499"/>
      <c r="F24" s="185" t="s">
        <v>103</v>
      </c>
      <c r="G24" s="1281">
        <f t="shared" si="1"/>
        <v>47209</v>
      </c>
      <c r="H24" s="1282"/>
      <c r="I24" s="1283"/>
      <c r="J24" s="510"/>
      <c r="K24" s="511"/>
      <c r="L24" s="514"/>
      <c r="M24" s="510"/>
      <c r="N24" s="511"/>
      <c r="O24" s="512"/>
      <c r="P24" s="510"/>
      <c r="Q24" s="511"/>
      <c r="R24" s="512"/>
      <c r="S24" s="510"/>
      <c r="T24" s="511"/>
      <c r="U24" s="512"/>
      <c r="V24" s="510"/>
      <c r="W24" s="511"/>
      <c r="X24" s="512"/>
      <c r="Y24" s="510"/>
      <c r="Z24" s="511"/>
      <c r="AA24" s="512"/>
      <c r="AB24" s="510"/>
      <c r="AC24" s="511"/>
      <c r="AD24" s="512"/>
      <c r="AE24" s="513"/>
      <c r="AF24" s="511"/>
      <c r="AG24" s="514"/>
      <c r="AH24" s="510"/>
      <c r="AI24" s="511"/>
      <c r="AJ24" s="512"/>
      <c r="AK24" s="513"/>
      <c r="AL24" s="511"/>
      <c r="AM24" s="514"/>
      <c r="AN24" s="510"/>
      <c r="AO24" s="511"/>
      <c r="AP24" s="512"/>
      <c r="AQ24" s="510"/>
      <c r="AR24" s="511"/>
      <c r="AS24" s="512"/>
      <c r="AT24" s="1284"/>
      <c r="AU24" s="1284"/>
      <c r="AV24" s="1284"/>
      <c r="AW24" s="1284"/>
      <c r="AX24" s="1285"/>
    </row>
    <row r="25" spans="1:50" ht="14.25" thickBot="1">
      <c r="A25" s="453"/>
      <c r="B25" s="453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</row>
    <row r="26" spans="1:50" ht="14.25" thickBot="1">
      <c r="A26" s="1265" t="s">
        <v>176</v>
      </c>
      <c r="B26" s="1265"/>
      <c r="C26" s="1267" t="s">
        <v>152</v>
      </c>
      <c r="D26" s="1267"/>
      <c r="E26" s="1269" t="s">
        <v>177</v>
      </c>
      <c r="F26" s="1270"/>
      <c r="G26" s="1273" t="s">
        <v>205</v>
      </c>
      <c r="H26" s="1274"/>
      <c r="I26" s="1274"/>
      <c r="J26" s="1262">
        <v>1</v>
      </c>
      <c r="K26" s="1263"/>
      <c r="L26" s="1264"/>
      <c r="M26" s="1262">
        <v>2</v>
      </c>
      <c r="N26" s="1263"/>
      <c r="O26" s="1264"/>
      <c r="P26" s="1262">
        <v>3</v>
      </c>
      <c r="Q26" s="1263"/>
      <c r="R26" s="1264"/>
      <c r="S26" s="1262">
        <v>4</v>
      </c>
      <c r="T26" s="1263"/>
      <c r="U26" s="1264"/>
      <c r="V26" s="1262">
        <v>5</v>
      </c>
      <c r="W26" s="1263"/>
      <c r="X26" s="1264"/>
      <c r="Y26" s="1262">
        <v>6</v>
      </c>
      <c r="Z26" s="1263"/>
      <c r="AA26" s="1264"/>
      <c r="AB26" s="1262">
        <v>7</v>
      </c>
      <c r="AC26" s="1263"/>
      <c r="AD26" s="1264"/>
      <c r="AE26" s="1262">
        <v>8</v>
      </c>
      <c r="AF26" s="1263"/>
      <c r="AG26" s="1264"/>
      <c r="AH26" s="1262">
        <v>9</v>
      </c>
      <c r="AI26" s="1263"/>
      <c r="AJ26" s="1264"/>
      <c r="AK26" s="1262">
        <v>10</v>
      </c>
      <c r="AL26" s="1263"/>
      <c r="AM26" s="1264"/>
      <c r="AN26" s="1262">
        <v>11</v>
      </c>
      <c r="AO26" s="1263"/>
      <c r="AP26" s="1264"/>
      <c r="AQ26" s="1278">
        <v>12</v>
      </c>
      <c r="AR26" s="1263"/>
      <c r="AS26" s="1264"/>
      <c r="AT26" s="1274" t="s">
        <v>178</v>
      </c>
      <c r="AU26" s="1274"/>
      <c r="AV26" s="1274"/>
      <c r="AW26" s="1274"/>
      <c r="AX26" s="1279"/>
    </row>
    <row r="27" spans="1:50" ht="13.5" thickBot="1">
      <c r="A27" s="1266"/>
      <c r="B27" s="1266"/>
      <c r="C27" s="1268"/>
      <c r="D27" s="1268"/>
      <c r="E27" s="1271"/>
      <c r="F27" s="1272"/>
      <c r="G27" s="1275"/>
      <c r="H27" s="1275"/>
      <c r="I27" s="1275"/>
      <c r="J27" s="179" t="s">
        <v>179</v>
      </c>
      <c r="K27" s="180" t="s">
        <v>180</v>
      </c>
      <c r="L27" s="181" t="s">
        <v>181</v>
      </c>
      <c r="M27" s="179" t="s">
        <v>179</v>
      </c>
      <c r="N27" s="180" t="s">
        <v>180</v>
      </c>
      <c r="O27" s="181" t="s">
        <v>181</v>
      </c>
      <c r="P27" s="179" t="s">
        <v>179</v>
      </c>
      <c r="Q27" s="180" t="s">
        <v>180</v>
      </c>
      <c r="R27" s="181" t="s">
        <v>181</v>
      </c>
      <c r="S27" s="179" t="s">
        <v>179</v>
      </c>
      <c r="T27" s="180" t="s">
        <v>180</v>
      </c>
      <c r="U27" s="181" t="s">
        <v>181</v>
      </c>
      <c r="V27" s="179" t="s">
        <v>179</v>
      </c>
      <c r="W27" s="180" t="s">
        <v>180</v>
      </c>
      <c r="X27" s="181" t="s">
        <v>181</v>
      </c>
      <c r="Y27" s="179" t="s">
        <v>179</v>
      </c>
      <c r="Z27" s="180" t="s">
        <v>180</v>
      </c>
      <c r="AA27" s="181" t="s">
        <v>181</v>
      </c>
      <c r="AB27" s="179" t="s">
        <v>179</v>
      </c>
      <c r="AC27" s="180" t="s">
        <v>180</v>
      </c>
      <c r="AD27" s="181" t="s">
        <v>181</v>
      </c>
      <c r="AE27" s="179" t="s">
        <v>179</v>
      </c>
      <c r="AF27" s="180" t="s">
        <v>180</v>
      </c>
      <c r="AG27" s="181" t="s">
        <v>181</v>
      </c>
      <c r="AH27" s="179" t="s">
        <v>179</v>
      </c>
      <c r="AI27" s="180" t="s">
        <v>180</v>
      </c>
      <c r="AJ27" s="181" t="s">
        <v>181</v>
      </c>
      <c r="AK27" s="179" t="s">
        <v>179</v>
      </c>
      <c r="AL27" s="180" t="s">
        <v>180</v>
      </c>
      <c r="AM27" s="181" t="s">
        <v>181</v>
      </c>
      <c r="AN27" s="179" t="s">
        <v>179</v>
      </c>
      <c r="AO27" s="180" t="s">
        <v>180</v>
      </c>
      <c r="AP27" s="181" t="s">
        <v>181</v>
      </c>
      <c r="AQ27" s="182" t="s">
        <v>179</v>
      </c>
      <c r="AR27" s="180" t="s">
        <v>180</v>
      </c>
      <c r="AS27" s="181" t="s">
        <v>181</v>
      </c>
      <c r="AT27" s="1275"/>
      <c r="AU27" s="1275"/>
      <c r="AV27" s="1275"/>
      <c r="AW27" s="1275"/>
      <c r="AX27" s="1280"/>
    </row>
    <row r="28" spans="1:50" ht="15" thickTop="1">
      <c r="A28" s="1246"/>
      <c r="B28" s="1247"/>
      <c r="C28" s="1250"/>
      <c r="D28" s="1251"/>
      <c r="E28" s="515"/>
      <c r="F28" s="183" t="s">
        <v>103</v>
      </c>
      <c r="G28" s="1254">
        <f>G4</f>
        <v>45748</v>
      </c>
      <c r="H28" s="1255"/>
      <c r="I28" s="1256"/>
      <c r="J28" s="500"/>
      <c r="K28" s="501"/>
      <c r="L28" s="502"/>
      <c r="M28" s="500"/>
      <c r="N28" s="501"/>
      <c r="O28" s="502"/>
      <c r="P28" s="500"/>
      <c r="Q28" s="501"/>
      <c r="R28" s="502"/>
      <c r="S28" s="500"/>
      <c r="T28" s="501"/>
      <c r="U28" s="502"/>
      <c r="V28" s="500"/>
      <c r="W28" s="501"/>
      <c r="X28" s="502"/>
      <c r="Y28" s="500"/>
      <c r="Z28" s="501"/>
      <c r="AA28" s="502"/>
      <c r="AB28" s="500"/>
      <c r="AC28" s="501"/>
      <c r="AD28" s="502"/>
      <c r="AE28" s="503"/>
      <c r="AF28" s="501"/>
      <c r="AG28" s="504"/>
      <c r="AH28" s="500"/>
      <c r="AI28" s="501"/>
      <c r="AJ28" s="502"/>
      <c r="AK28" s="503"/>
      <c r="AL28" s="501"/>
      <c r="AM28" s="504"/>
      <c r="AN28" s="500"/>
      <c r="AO28" s="501"/>
      <c r="AP28" s="502"/>
      <c r="AQ28" s="503"/>
      <c r="AR28" s="501"/>
      <c r="AS28" s="502"/>
      <c r="AT28" s="1257"/>
      <c r="AU28" s="1257"/>
      <c r="AV28" s="1257"/>
      <c r="AW28" s="1257"/>
      <c r="AX28" s="1258"/>
    </row>
    <row r="29" spans="1:50" ht="14.25">
      <c r="A29" s="1246"/>
      <c r="B29" s="1247"/>
      <c r="C29" s="1250"/>
      <c r="D29" s="1251"/>
      <c r="E29" s="498"/>
      <c r="F29" s="184" t="s">
        <v>103</v>
      </c>
      <c r="G29" s="1259">
        <f>G21</f>
        <v>46113</v>
      </c>
      <c r="H29" s="1260"/>
      <c r="I29" s="1261"/>
      <c r="J29" s="505"/>
      <c r="K29" s="506"/>
      <c r="L29" s="507"/>
      <c r="M29" s="505"/>
      <c r="N29" s="506"/>
      <c r="O29" s="507"/>
      <c r="P29" s="505"/>
      <c r="Q29" s="506"/>
      <c r="R29" s="507"/>
      <c r="S29" s="505"/>
      <c r="T29" s="506"/>
      <c r="U29" s="507"/>
      <c r="V29" s="505"/>
      <c r="W29" s="506"/>
      <c r="X29" s="507"/>
      <c r="Y29" s="505"/>
      <c r="Z29" s="506"/>
      <c r="AA29" s="507"/>
      <c r="AB29" s="505"/>
      <c r="AC29" s="506"/>
      <c r="AD29" s="507"/>
      <c r="AE29" s="508"/>
      <c r="AF29" s="506"/>
      <c r="AG29" s="509"/>
      <c r="AH29" s="505"/>
      <c r="AI29" s="506"/>
      <c r="AJ29" s="507"/>
      <c r="AK29" s="508"/>
      <c r="AL29" s="506"/>
      <c r="AM29" s="509"/>
      <c r="AN29" s="505"/>
      <c r="AO29" s="506"/>
      <c r="AP29" s="507"/>
      <c r="AQ29" s="508"/>
      <c r="AR29" s="506"/>
      <c r="AS29" s="507"/>
      <c r="AT29" s="1276"/>
      <c r="AU29" s="1276"/>
      <c r="AV29" s="1276"/>
      <c r="AW29" s="1276"/>
      <c r="AX29" s="1277"/>
    </row>
    <row r="30" spans="1:50" ht="14.25">
      <c r="A30" s="1246"/>
      <c r="B30" s="1247"/>
      <c r="C30" s="1250"/>
      <c r="D30" s="1251"/>
      <c r="E30" s="498"/>
      <c r="F30" s="184" t="s">
        <v>103</v>
      </c>
      <c r="G30" s="1259">
        <f t="shared" ref="G30:G32" si="2">G22</f>
        <v>46478</v>
      </c>
      <c r="H30" s="1260"/>
      <c r="I30" s="1261"/>
      <c r="J30" s="505"/>
      <c r="K30" s="506"/>
      <c r="L30" s="507"/>
      <c r="M30" s="505"/>
      <c r="N30" s="506"/>
      <c r="O30" s="507"/>
      <c r="P30" s="505"/>
      <c r="Q30" s="506"/>
      <c r="R30" s="507"/>
      <c r="S30" s="505"/>
      <c r="T30" s="506"/>
      <c r="U30" s="507"/>
      <c r="V30" s="505"/>
      <c r="W30" s="506"/>
      <c r="X30" s="507"/>
      <c r="Y30" s="505"/>
      <c r="Z30" s="506"/>
      <c r="AA30" s="507"/>
      <c r="AB30" s="505"/>
      <c r="AC30" s="506"/>
      <c r="AD30" s="507"/>
      <c r="AE30" s="508"/>
      <c r="AF30" s="506"/>
      <c r="AG30" s="509"/>
      <c r="AH30" s="505"/>
      <c r="AI30" s="506"/>
      <c r="AJ30" s="507"/>
      <c r="AK30" s="508"/>
      <c r="AL30" s="506"/>
      <c r="AM30" s="509"/>
      <c r="AN30" s="505"/>
      <c r="AO30" s="506"/>
      <c r="AP30" s="507"/>
      <c r="AQ30" s="508"/>
      <c r="AR30" s="506"/>
      <c r="AS30" s="507"/>
      <c r="AT30" s="1276"/>
      <c r="AU30" s="1276"/>
      <c r="AV30" s="1276"/>
      <c r="AW30" s="1276"/>
      <c r="AX30" s="1277"/>
    </row>
    <row r="31" spans="1:50" ht="14.25">
      <c r="A31" s="1246"/>
      <c r="B31" s="1247"/>
      <c r="C31" s="1250"/>
      <c r="D31" s="1251"/>
      <c r="E31" s="498"/>
      <c r="F31" s="184" t="s">
        <v>103</v>
      </c>
      <c r="G31" s="1259">
        <f t="shared" si="2"/>
        <v>46844</v>
      </c>
      <c r="H31" s="1260"/>
      <c r="I31" s="1261"/>
      <c r="J31" s="505"/>
      <c r="K31" s="506"/>
      <c r="L31" s="507"/>
      <c r="M31" s="505"/>
      <c r="N31" s="506"/>
      <c r="O31" s="507"/>
      <c r="P31" s="505"/>
      <c r="Q31" s="506"/>
      <c r="R31" s="507"/>
      <c r="S31" s="505"/>
      <c r="T31" s="506"/>
      <c r="U31" s="507"/>
      <c r="V31" s="505"/>
      <c r="W31" s="506"/>
      <c r="X31" s="507"/>
      <c r="Y31" s="505"/>
      <c r="Z31" s="506"/>
      <c r="AA31" s="507"/>
      <c r="AB31" s="505"/>
      <c r="AC31" s="506"/>
      <c r="AD31" s="507"/>
      <c r="AE31" s="508"/>
      <c r="AF31" s="506"/>
      <c r="AG31" s="509"/>
      <c r="AH31" s="505"/>
      <c r="AI31" s="506"/>
      <c r="AJ31" s="507"/>
      <c r="AK31" s="508"/>
      <c r="AL31" s="506"/>
      <c r="AM31" s="509"/>
      <c r="AN31" s="505"/>
      <c r="AO31" s="506"/>
      <c r="AP31" s="507"/>
      <c r="AQ31" s="508"/>
      <c r="AR31" s="506"/>
      <c r="AS31" s="507"/>
      <c r="AT31" s="1276"/>
      <c r="AU31" s="1276"/>
      <c r="AV31" s="1276"/>
      <c r="AW31" s="1276"/>
      <c r="AX31" s="1277"/>
    </row>
    <row r="32" spans="1:50" ht="15" thickBot="1">
      <c r="A32" s="1248"/>
      <c r="B32" s="1249"/>
      <c r="C32" s="1252"/>
      <c r="D32" s="1253"/>
      <c r="E32" s="499"/>
      <c r="F32" s="185" t="s">
        <v>103</v>
      </c>
      <c r="G32" s="1281">
        <f t="shared" si="2"/>
        <v>47209</v>
      </c>
      <c r="H32" s="1282"/>
      <c r="I32" s="1283"/>
      <c r="J32" s="510"/>
      <c r="K32" s="511"/>
      <c r="L32" s="512"/>
      <c r="M32" s="510"/>
      <c r="N32" s="511"/>
      <c r="O32" s="512"/>
      <c r="P32" s="510"/>
      <c r="Q32" s="511"/>
      <c r="R32" s="512"/>
      <c r="S32" s="510"/>
      <c r="T32" s="511"/>
      <c r="U32" s="512"/>
      <c r="V32" s="510"/>
      <c r="W32" s="511"/>
      <c r="X32" s="512"/>
      <c r="Y32" s="510"/>
      <c r="Z32" s="511"/>
      <c r="AA32" s="512"/>
      <c r="AB32" s="510"/>
      <c r="AC32" s="511"/>
      <c r="AD32" s="512"/>
      <c r="AE32" s="513"/>
      <c r="AF32" s="511"/>
      <c r="AG32" s="514"/>
      <c r="AH32" s="510"/>
      <c r="AI32" s="511"/>
      <c r="AJ32" s="512"/>
      <c r="AK32" s="513"/>
      <c r="AL32" s="511"/>
      <c r="AM32" s="514"/>
      <c r="AN32" s="510"/>
      <c r="AO32" s="511"/>
      <c r="AP32" s="512"/>
      <c r="AQ32" s="513"/>
      <c r="AR32" s="511"/>
      <c r="AS32" s="512"/>
      <c r="AT32" s="1284"/>
      <c r="AU32" s="1284"/>
      <c r="AV32" s="1284"/>
      <c r="AW32" s="1284"/>
      <c r="AX32" s="1285"/>
    </row>
    <row r="33" spans="1:52" ht="14.25" thickBot="1">
      <c r="A33" s="453"/>
      <c r="B33" s="453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</row>
    <row r="34" spans="1:52" ht="14.25" thickBot="1">
      <c r="A34" s="1265" t="s">
        <v>176</v>
      </c>
      <c r="B34" s="1265"/>
      <c r="C34" s="1267" t="s">
        <v>152</v>
      </c>
      <c r="D34" s="1267"/>
      <c r="E34" s="1269" t="s">
        <v>177</v>
      </c>
      <c r="F34" s="1270"/>
      <c r="G34" s="1273" t="s">
        <v>205</v>
      </c>
      <c r="H34" s="1274"/>
      <c r="I34" s="1274"/>
      <c r="J34" s="1262">
        <v>1</v>
      </c>
      <c r="K34" s="1263"/>
      <c r="L34" s="1264"/>
      <c r="M34" s="1262">
        <v>2</v>
      </c>
      <c r="N34" s="1263"/>
      <c r="O34" s="1264"/>
      <c r="P34" s="1262">
        <v>3</v>
      </c>
      <c r="Q34" s="1263"/>
      <c r="R34" s="1264"/>
      <c r="S34" s="1262">
        <v>4</v>
      </c>
      <c r="T34" s="1263"/>
      <c r="U34" s="1264"/>
      <c r="V34" s="1262">
        <v>5</v>
      </c>
      <c r="W34" s="1263"/>
      <c r="X34" s="1264"/>
      <c r="Y34" s="1262">
        <v>6</v>
      </c>
      <c r="Z34" s="1263"/>
      <c r="AA34" s="1264"/>
      <c r="AB34" s="1262">
        <v>7</v>
      </c>
      <c r="AC34" s="1263"/>
      <c r="AD34" s="1264"/>
      <c r="AE34" s="1262">
        <v>8</v>
      </c>
      <c r="AF34" s="1263"/>
      <c r="AG34" s="1264"/>
      <c r="AH34" s="1262">
        <v>9</v>
      </c>
      <c r="AI34" s="1263"/>
      <c r="AJ34" s="1264"/>
      <c r="AK34" s="1262">
        <v>10</v>
      </c>
      <c r="AL34" s="1263"/>
      <c r="AM34" s="1264"/>
      <c r="AN34" s="1262">
        <v>11</v>
      </c>
      <c r="AO34" s="1263"/>
      <c r="AP34" s="1264"/>
      <c r="AQ34" s="1278">
        <v>12</v>
      </c>
      <c r="AR34" s="1263"/>
      <c r="AS34" s="1264"/>
      <c r="AT34" s="1274" t="s">
        <v>178</v>
      </c>
      <c r="AU34" s="1274"/>
      <c r="AV34" s="1274"/>
      <c r="AW34" s="1274"/>
      <c r="AX34" s="1279"/>
    </row>
    <row r="35" spans="1:52" ht="13.5" thickBot="1">
      <c r="A35" s="1266"/>
      <c r="B35" s="1266"/>
      <c r="C35" s="1268"/>
      <c r="D35" s="1268"/>
      <c r="E35" s="1271"/>
      <c r="F35" s="1272"/>
      <c r="G35" s="1275"/>
      <c r="H35" s="1275"/>
      <c r="I35" s="1275"/>
      <c r="J35" s="179" t="s">
        <v>179</v>
      </c>
      <c r="K35" s="180" t="s">
        <v>180</v>
      </c>
      <c r="L35" s="181" t="s">
        <v>181</v>
      </c>
      <c r="M35" s="179" t="s">
        <v>179</v>
      </c>
      <c r="N35" s="180" t="s">
        <v>180</v>
      </c>
      <c r="O35" s="181" t="s">
        <v>181</v>
      </c>
      <c r="P35" s="179" t="s">
        <v>179</v>
      </c>
      <c r="Q35" s="180" t="s">
        <v>180</v>
      </c>
      <c r="R35" s="181" t="s">
        <v>181</v>
      </c>
      <c r="S35" s="179" t="s">
        <v>179</v>
      </c>
      <c r="T35" s="180" t="s">
        <v>180</v>
      </c>
      <c r="U35" s="181" t="s">
        <v>181</v>
      </c>
      <c r="V35" s="179" t="s">
        <v>179</v>
      </c>
      <c r="W35" s="180" t="s">
        <v>180</v>
      </c>
      <c r="X35" s="181" t="s">
        <v>181</v>
      </c>
      <c r="Y35" s="179" t="s">
        <v>179</v>
      </c>
      <c r="Z35" s="180" t="s">
        <v>180</v>
      </c>
      <c r="AA35" s="181" t="s">
        <v>181</v>
      </c>
      <c r="AB35" s="179" t="s">
        <v>179</v>
      </c>
      <c r="AC35" s="180" t="s">
        <v>180</v>
      </c>
      <c r="AD35" s="181" t="s">
        <v>181</v>
      </c>
      <c r="AE35" s="179" t="s">
        <v>179</v>
      </c>
      <c r="AF35" s="180" t="s">
        <v>180</v>
      </c>
      <c r="AG35" s="181" t="s">
        <v>181</v>
      </c>
      <c r="AH35" s="179" t="s">
        <v>179</v>
      </c>
      <c r="AI35" s="180" t="s">
        <v>180</v>
      </c>
      <c r="AJ35" s="181" t="s">
        <v>181</v>
      </c>
      <c r="AK35" s="179" t="s">
        <v>179</v>
      </c>
      <c r="AL35" s="180" t="s">
        <v>180</v>
      </c>
      <c r="AM35" s="181" t="s">
        <v>181</v>
      </c>
      <c r="AN35" s="179" t="s">
        <v>179</v>
      </c>
      <c r="AO35" s="180" t="s">
        <v>180</v>
      </c>
      <c r="AP35" s="181" t="s">
        <v>181</v>
      </c>
      <c r="AQ35" s="182" t="s">
        <v>179</v>
      </c>
      <c r="AR35" s="180" t="s">
        <v>180</v>
      </c>
      <c r="AS35" s="181" t="s">
        <v>181</v>
      </c>
      <c r="AT35" s="1275"/>
      <c r="AU35" s="1275"/>
      <c r="AV35" s="1275"/>
      <c r="AW35" s="1275"/>
      <c r="AX35" s="1280"/>
    </row>
    <row r="36" spans="1:52" ht="15" thickTop="1">
      <c r="A36" s="1246"/>
      <c r="B36" s="1247"/>
      <c r="C36" s="1250"/>
      <c r="D36" s="1251"/>
      <c r="E36" s="515"/>
      <c r="F36" s="183" t="s">
        <v>103</v>
      </c>
      <c r="G36" s="1254">
        <f>G12</f>
        <v>45748</v>
      </c>
      <c r="H36" s="1255"/>
      <c r="I36" s="1256"/>
      <c r="J36" s="500"/>
      <c r="K36" s="501"/>
      <c r="L36" s="504"/>
      <c r="M36" s="500"/>
      <c r="N36" s="501"/>
      <c r="O36" s="502"/>
      <c r="P36" s="500"/>
      <c r="Q36" s="501"/>
      <c r="R36" s="502"/>
      <c r="S36" s="500"/>
      <c r="T36" s="501"/>
      <c r="U36" s="502"/>
      <c r="V36" s="500"/>
      <c r="W36" s="501"/>
      <c r="X36" s="502"/>
      <c r="Y36" s="500"/>
      <c r="Z36" s="501"/>
      <c r="AA36" s="502"/>
      <c r="AB36" s="500"/>
      <c r="AC36" s="501"/>
      <c r="AD36" s="502"/>
      <c r="AE36" s="503"/>
      <c r="AF36" s="501"/>
      <c r="AG36" s="504"/>
      <c r="AH36" s="500"/>
      <c r="AI36" s="501"/>
      <c r="AJ36" s="502"/>
      <c r="AK36" s="503"/>
      <c r="AL36" s="501"/>
      <c r="AM36" s="504"/>
      <c r="AN36" s="500"/>
      <c r="AO36" s="501"/>
      <c r="AP36" s="502"/>
      <c r="AQ36" s="500"/>
      <c r="AR36" s="501"/>
      <c r="AS36" s="502"/>
      <c r="AT36" s="1257"/>
      <c r="AU36" s="1257"/>
      <c r="AV36" s="1257"/>
      <c r="AW36" s="1257"/>
      <c r="AX36" s="1258"/>
    </row>
    <row r="37" spans="1:52" ht="14.25">
      <c r="A37" s="1246"/>
      <c r="B37" s="1247"/>
      <c r="C37" s="1250"/>
      <c r="D37" s="1251"/>
      <c r="E37" s="498"/>
      <c r="F37" s="184" t="s">
        <v>103</v>
      </c>
      <c r="G37" s="1259">
        <f>G29</f>
        <v>46113</v>
      </c>
      <c r="H37" s="1260"/>
      <c r="I37" s="1261"/>
      <c r="J37" s="505"/>
      <c r="K37" s="506"/>
      <c r="L37" s="509"/>
      <c r="M37" s="505"/>
      <c r="N37" s="506"/>
      <c r="O37" s="507"/>
      <c r="P37" s="505"/>
      <c r="Q37" s="506"/>
      <c r="R37" s="507"/>
      <c r="S37" s="505"/>
      <c r="T37" s="506"/>
      <c r="U37" s="507"/>
      <c r="V37" s="505"/>
      <c r="W37" s="506"/>
      <c r="X37" s="507"/>
      <c r="Y37" s="505"/>
      <c r="Z37" s="506"/>
      <c r="AA37" s="507"/>
      <c r="AB37" s="505"/>
      <c r="AC37" s="506"/>
      <c r="AD37" s="507"/>
      <c r="AE37" s="508"/>
      <c r="AF37" s="506"/>
      <c r="AG37" s="509"/>
      <c r="AH37" s="505"/>
      <c r="AI37" s="506"/>
      <c r="AJ37" s="507"/>
      <c r="AK37" s="508"/>
      <c r="AL37" s="506"/>
      <c r="AM37" s="509"/>
      <c r="AN37" s="505"/>
      <c r="AO37" s="506"/>
      <c r="AP37" s="507"/>
      <c r="AQ37" s="505"/>
      <c r="AR37" s="506"/>
      <c r="AS37" s="507"/>
      <c r="AT37" s="1276"/>
      <c r="AU37" s="1276"/>
      <c r="AV37" s="1276"/>
      <c r="AW37" s="1276"/>
      <c r="AX37" s="1277"/>
    </row>
    <row r="38" spans="1:52" ht="14.25">
      <c r="A38" s="1246"/>
      <c r="B38" s="1247"/>
      <c r="C38" s="1250"/>
      <c r="D38" s="1251"/>
      <c r="E38" s="498"/>
      <c r="F38" s="184" t="s">
        <v>103</v>
      </c>
      <c r="G38" s="1259">
        <f t="shared" ref="G38:G40" si="3">G30</f>
        <v>46478</v>
      </c>
      <c r="H38" s="1260"/>
      <c r="I38" s="1261"/>
      <c r="J38" s="505"/>
      <c r="K38" s="506"/>
      <c r="L38" s="509"/>
      <c r="M38" s="505"/>
      <c r="N38" s="506"/>
      <c r="O38" s="507"/>
      <c r="P38" s="505"/>
      <c r="Q38" s="506"/>
      <c r="R38" s="507"/>
      <c r="S38" s="505"/>
      <c r="T38" s="506"/>
      <c r="U38" s="507"/>
      <c r="V38" s="505"/>
      <c r="W38" s="506"/>
      <c r="X38" s="507"/>
      <c r="Y38" s="505"/>
      <c r="Z38" s="506"/>
      <c r="AA38" s="507"/>
      <c r="AB38" s="505"/>
      <c r="AC38" s="506"/>
      <c r="AD38" s="507"/>
      <c r="AE38" s="508"/>
      <c r="AF38" s="506"/>
      <c r="AG38" s="509"/>
      <c r="AH38" s="505"/>
      <c r="AI38" s="506"/>
      <c r="AJ38" s="507"/>
      <c r="AK38" s="508"/>
      <c r="AL38" s="506"/>
      <c r="AM38" s="509"/>
      <c r="AN38" s="505"/>
      <c r="AO38" s="506"/>
      <c r="AP38" s="507"/>
      <c r="AQ38" s="505"/>
      <c r="AR38" s="506"/>
      <c r="AS38" s="507"/>
      <c r="AT38" s="1276"/>
      <c r="AU38" s="1276"/>
      <c r="AV38" s="1276"/>
      <c r="AW38" s="1276"/>
      <c r="AX38" s="1277"/>
    </row>
    <row r="39" spans="1:52" ht="14.25">
      <c r="A39" s="1246"/>
      <c r="B39" s="1247"/>
      <c r="C39" s="1250"/>
      <c r="D39" s="1251"/>
      <c r="E39" s="498"/>
      <c r="F39" s="184" t="s">
        <v>103</v>
      </c>
      <c r="G39" s="1259">
        <f t="shared" si="3"/>
        <v>46844</v>
      </c>
      <c r="H39" s="1260"/>
      <c r="I39" s="1261"/>
      <c r="J39" s="505"/>
      <c r="K39" s="506"/>
      <c r="L39" s="509"/>
      <c r="M39" s="505"/>
      <c r="N39" s="506"/>
      <c r="O39" s="507"/>
      <c r="P39" s="505"/>
      <c r="Q39" s="506"/>
      <c r="R39" s="507"/>
      <c r="S39" s="505"/>
      <c r="T39" s="506"/>
      <c r="U39" s="507"/>
      <c r="V39" s="505"/>
      <c r="W39" s="506"/>
      <c r="X39" s="507"/>
      <c r="Y39" s="505"/>
      <c r="Z39" s="506"/>
      <c r="AA39" s="507"/>
      <c r="AB39" s="505"/>
      <c r="AC39" s="506"/>
      <c r="AD39" s="507"/>
      <c r="AE39" s="508"/>
      <c r="AF39" s="506"/>
      <c r="AG39" s="509"/>
      <c r="AH39" s="505"/>
      <c r="AI39" s="506"/>
      <c r="AJ39" s="507"/>
      <c r="AK39" s="508"/>
      <c r="AL39" s="506"/>
      <c r="AM39" s="509"/>
      <c r="AN39" s="505"/>
      <c r="AO39" s="506"/>
      <c r="AP39" s="507"/>
      <c r="AQ39" s="505"/>
      <c r="AR39" s="506"/>
      <c r="AS39" s="507"/>
      <c r="AT39" s="1276"/>
      <c r="AU39" s="1276"/>
      <c r="AV39" s="1276"/>
      <c r="AW39" s="1276"/>
      <c r="AX39" s="1277"/>
    </row>
    <row r="40" spans="1:52" ht="15" thickBot="1">
      <c r="A40" s="1248"/>
      <c r="B40" s="1249"/>
      <c r="C40" s="1252"/>
      <c r="D40" s="1253"/>
      <c r="E40" s="499"/>
      <c r="F40" s="185" t="s">
        <v>103</v>
      </c>
      <c r="G40" s="1281">
        <f t="shared" si="3"/>
        <v>47209</v>
      </c>
      <c r="H40" s="1282"/>
      <c r="I40" s="1283"/>
      <c r="J40" s="510"/>
      <c r="K40" s="511"/>
      <c r="L40" s="514"/>
      <c r="M40" s="510"/>
      <c r="N40" s="511"/>
      <c r="O40" s="512"/>
      <c r="P40" s="510"/>
      <c r="Q40" s="511"/>
      <c r="R40" s="512"/>
      <c r="S40" s="510"/>
      <c r="T40" s="511"/>
      <c r="U40" s="512"/>
      <c r="V40" s="510"/>
      <c r="W40" s="511"/>
      <c r="X40" s="512"/>
      <c r="Y40" s="510"/>
      <c r="Z40" s="511"/>
      <c r="AA40" s="512"/>
      <c r="AB40" s="510"/>
      <c r="AC40" s="511"/>
      <c r="AD40" s="512"/>
      <c r="AE40" s="513"/>
      <c r="AF40" s="511"/>
      <c r="AG40" s="514"/>
      <c r="AH40" s="510"/>
      <c r="AI40" s="511"/>
      <c r="AJ40" s="512"/>
      <c r="AK40" s="513"/>
      <c r="AL40" s="511"/>
      <c r="AM40" s="514"/>
      <c r="AN40" s="510"/>
      <c r="AO40" s="511"/>
      <c r="AP40" s="512"/>
      <c r="AQ40" s="510"/>
      <c r="AR40" s="511"/>
      <c r="AS40" s="512"/>
      <c r="AT40" s="1284"/>
      <c r="AU40" s="1284"/>
      <c r="AV40" s="1284"/>
      <c r="AW40" s="1284"/>
      <c r="AX40" s="1285"/>
    </row>
    <row r="41" spans="1:52" ht="14.25" thickBot="1">
      <c r="A41" s="451"/>
      <c r="B41" s="452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Z41" s="186"/>
    </row>
    <row r="42" spans="1:52" ht="14.25" thickBot="1">
      <c r="A42" s="1265" t="s">
        <v>176</v>
      </c>
      <c r="B42" s="1265"/>
      <c r="C42" s="1267" t="s">
        <v>152</v>
      </c>
      <c r="D42" s="1267"/>
      <c r="E42" s="1269" t="s">
        <v>177</v>
      </c>
      <c r="F42" s="1270"/>
      <c r="G42" s="1273" t="s">
        <v>205</v>
      </c>
      <c r="H42" s="1274"/>
      <c r="I42" s="1274"/>
      <c r="J42" s="1262">
        <v>1</v>
      </c>
      <c r="K42" s="1263"/>
      <c r="L42" s="1264"/>
      <c r="M42" s="1262">
        <v>2</v>
      </c>
      <c r="N42" s="1263"/>
      <c r="O42" s="1264"/>
      <c r="P42" s="1262">
        <v>3</v>
      </c>
      <c r="Q42" s="1263"/>
      <c r="R42" s="1264"/>
      <c r="S42" s="1262">
        <v>4</v>
      </c>
      <c r="T42" s="1263"/>
      <c r="U42" s="1264"/>
      <c r="V42" s="1262">
        <v>5</v>
      </c>
      <c r="W42" s="1263"/>
      <c r="X42" s="1264"/>
      <c r="Y42" s="1262">
        <v>6</v>
      </c>
      <c r="Z42" s="1263"/>
      <c r="AA42" s="1264"/>
      <c r="AB42" s="1262">
        <v>7</v>
      </c>
      <c r="AC42" s="1263"/>
      <c r="AD42" s="1264"/>
      <c r="AE42" s="1262">
        <v>8</v>
      </c>
      <c r="AF42" s="1263"/>
      <c r="AG42" s="1264"/>
      <c r="AH42" s="1262">
        <v>9</v>
      </c>
      <c r="AI42" s="1263"/>
      <c r="AJ42" s="1264"/>
      <c r="AK42" s="1262">
        <v>10</v>
      </c>
      <c r="AL42" s="1263"/>
      <c r="AM42" s="1264"/>
      <c r="AN42" s="1262">
        <v>11</v>
      </c>
      <c r="AO42" s="1263"/>
      <c r="AP42" s="1264"/>
      <c r="AQ42" s="1278">
        <v>12</v>
      </c>
      <c r="AR42" s="1263"/>
      <c r="AS42" s="1264"/>
      <c r="AT42" s="1274" t="s">
        <v>178</v>
      </c>
      <c r="AU42" s="1274"/>
      <c r="AV42" s="1274"/>
      <c r="AW42" s="1274"/>
      <c r="AX42" s="1279"/>
    </row>
    <row r="43" spans="1:52" ht="13.5" thickBot="1">
      <c r="A43" s="1266"/>
      <c r="B43" s="1266"/>
      <c r="C43" s="1268"/>
      <c r="D43" s="1268"/>
      <c r="E43" s="1271"/>
      <c r="F43" s="1272"/>
      <c r="G43" s="1275"/>
      <c r="H43" s="1275"/>
      <c r="I43" s="1275"/>
      <c r="J43" s="179" t="s">
        <v>179</v>
      </c>
      <c r="K43" s="180" t="s">
        <v>180</v>
      </c>
      <c r="L43" s="181" t="s">
        <v>181</v>
      </c>
      <c r="M43" s="179" t="s">
        <v>179</v>
      </c>
      <c r="N43" s="180" t="s">
        <v>180</v>
      </c>
      <c r="O43" s="181" t="s">
        <v>181</v>
      </c>
      <c r="P43" s="179" t="s">
        <v>179</v>
      </c>
      <c r="Q43" s="180" t="s">
        <v>180</v>
      </c>
      <c r="R43" s="181" t="s">
        <v>181</v>
      </c>
      <c r="S43" s="179" t="s">
        <v>179</v>
      </c>
      <c r="T43" s="180" t="s">
        <v>180</v>
      </c>
      <c r="U43" s="181" t="s">
        <v>181</v>
      </c>
      <c r="V43" s="179" t="s">
        <v>179</v>
      </c>
      <c r="W43" s="180" t="s">
        <v>180</v>
      </c>
      <c r="X43" s="181" t="s">
        <v>181</v>
      </c>
      <c r="Y43" s="179" t="s">
        <v>179</v>
      </c>
      <c r="Z43" s="180" t="s">
        <v>180</v>
      </c>
      <c r="AA43" s="181" t="s">
        <v>181</v>
      </c>
      <c r="AB43" s="179" t="s">
        <v>179</v>
      </c>
      <c r="AC43" s="180" t="s">
        <v>180</v>
      </c>
      <c r="AD43" s="181" t="s">
        <v>181</v>
      </c>
      <c r="AE43" s="179" t="s">
        <v>179</v>
      </c>
      <c r="AF43" s="180" t="s">
        <v>180</v>
      </c>
      <c r="AG43" s="181" t="s">
        <v>181</v>
      </c>
      <c r="AH43" s="179" t="s">
        <v>179</v>
      </c>
      <c r="AI43" s="180" t="s">
        <v>180</v>
      </c>
      <c r="AJ43" s="181" t="s">
        <v>181</v>
      </c>
      <c r="AK43" s="179" t="s">
        <v>179</v>
      </c>
      <c r="AL43" s="180" t="s">
        <v>180</v>
      </c>
      <c r="AM43" s="181" t="s">
        <v>181</v>
      </c>
      <c r="AN43" s="179" t="s">
        <v>179</v>
      </c>
      <c r="AO43" s="180" t="s">
        <v>180</v>
      </c>
      <c r="AP43" s="181" t="s">
        <v>181</v>
      </c>
      <c r="AQ43" s="182" t="s">
        <v>179</v>
      </c>
      <c r="AR43" s="180" t="s">
        <v>180</v>
      </c>
      <c r="AS43" s="181" t="s">
        <v>181</v>
      </c>
      <c r="AT43" s="1275"/>
      <c r="AU43" s="1275"/>
      <c r="AV43" s="1275"/>
      <c r="AW43" s="1275"/>
      <c r="AX43" s="1280"/>
    </row>
    <row r="44" spans="1:52" ht="15" thickTop="1">
      <c r="A44" s="1246"/>
      <c r="B44" s="1247"/>
      <c r="C44" s="1250"/>
      <c r="D44" s="1251"/>
      <c r="E44" s="497"/>
      <c r="F44" s="183" t="s">
        <v>103</v>
      </c>
      <c r="G44" s="1254">
        <f>G36</f>
        <v>45748</v>
      </c>
      <c r="H44" s="1255"/>
      <c r="I44" s="1256"/>
      <c r="J44" s="500"/>
      <c r="K44" s="501"/>
      <c r="L44" s="502"/>
      <c r="M44" s="500"/>
      <c r="N44" s="501"/>
      <c r="O44" s="502"/>
      <c r="P44" s="500"/>
      <c r="Q44" s="501"/>
      <c r="R44" s="502"/>
      <c r="S44" s="500"/>
      <c r="T44" s="501"/>
      <c r="U44" s="502"/>
      <c r="V44" s="500"/>
      <c r="W44" s="501"/>
      <c r="X44" s="502"/>
      <c r="Y44" s="500"/>
      <c r="Z44" s="501"/>
      <c r="AA44" s="502"/>
      <c r="AB44" s="500"/>
      <c r="AC44" s="501"/>
      <c r="AD44" s="502"/>
      <c r="AE44" s="503"/>
      <c r="AF44" s="501"/>
      <c r="AG44" s="504"/>
      <c r="AH44" s="500"/>
      <c r="AI44" s="501"/>
      <c r="AJ44" s="502"/>
      <c r="AK44" s="503"/>
      <c r="AL44" s="501"/>
      <c r="AM44" s="504"/>
      <c r="AN44" s="500"/>
      <c r="AO44" s="501"/>
      <c r="AP44" s="502"/>
      <c r="AQ44" s="503"/>
      <c r="AR44" s="501"/>
      <c r="AS44" s="502"/>
      <c r="AT44" s="1257"/>
      <c r="AU44" s="1257"/>
      <c r="AV44" s="1257"/>
      <c r="AW44" s="1257"/>
      <c r="AX44" s="1258"/>
    </row>
    <row r="45" spans="1:52" ht="14.25">
      <c r="A45" s="1246"/>
      <c r="B45" s="1247"/>
      <c r="C45" s="1250"/>
      <c r="D45" s="1251"/>
      <c r="E45" s="498"/>
      <c r="F45" s="184" t="s">
        <v>103</v>
      </c>
      <c r="G45" s="1259">
        <f>G37</f>
        <v>46113</v>
      </c>
      <c r="H45" s="1260"/>
      <c r="I45" s="1261"/>
      <c r="J45" s="505"/>
      <c r="K45" s="506"/>
      <c r="L45" s="507"/>
      <c r="M45" s="505"/>
      <c r="N45" s="506"/>
      <c r="O45" s="507"/>
      <c r="P45" s="505"/>
      <c r="Q45" s="506"/>
      <c r="R45" s="507"/>
      <c r="S45" s="505"/>
      <c r="T45" s="506"/>
      <c r="U45" s="507"/>
      <c r="V45" s="505"/>
      <c r="W45" s="506"/>
      <c r="X45" s="507"/>
      <c r="Y45" s="505"/>
      <c r="Z45" s="506"/>
      <c r="AA45" s="507"/>
      <c r="AB45" s="505"/>
      <c r="AC45" s="506"/>
      <c r="AD45" s="507"/>
      <c r="AE45" s="508"/>
      <c r="AF45" s="506"/>
      <c r="AG45" s="509"/>
      <c r="AH45" s="505"/>
      <c r="AI45" s="506"/>
      <c r="AJ45" s="507"/>
      <c r="AK45" s="508"/>
      <c r="AL45" s="506"/>
      <c r="AM45" s="509"/>
      <c r="AN45" s="505"/>
      <c r="AO45" s="506"/>
      <c r="AP45" s="507"/>
      <c r="AQ45" s="508"/>
      <c r="AR45" s="506"/>
      <c r="AS45" s="507"/>
      <c r="AT45" s="1276"/>
      <c r="AU45" s="1276"/>
      <c r="AV45" s="1276"/>
      <c r="AW45" s="1276"/>
      <c r="AX45" s="1277"/>
    </row>
    <row r="46" spans="1:52" ht="14.25">
      <c r="A46" s="1246"/>
      <c r="B46" s="1247"/>
      <c r="C46" s="1250"/>
      <c r="D46" s="1251"/>
      <c r="E46" s="498"/>
      <c r="F46" s="184" t="s">
        <v>103</v>
      </c>
      <c r="G46" s="1259">
        <f>G38</f>
        <v>46478</v>
      </c>
      <c r="H46" s="1260"/>
      <c r="I46" s="1261"/>
      <c r="J46" s="505"/>
      <c r="K46" s="506"/>
      <c r="L46" s="507"/>
      <c r="M46" s="505"/>
      <c r="N46" s="506"/>
      <c r="O46" s="507"/>
      <c r="P46" s="505"/>
      <c r="Q46" s="506"/>
      <c r="R46" s="507"/>
      <c r="S46" s="505"/>
      <c r="T46" s="506"/>
      <c r="U46" s="507"/>
      <c r="V46" s="505"/>
      <c r="W46" s="506"/>
      <c r="X46" s="507"/>
      <c r="Y46" s="505"/>
      <c r="Z46" s="506"/>
      <c r="AA46" s="507"/>
      <c r="AB46" s="505"/>
      <c r="AC46" s="506"/>
      <c r="AD46" s="507"/>
      <c r="AE46" s="508"/>
      <c r="AF46" s="506"/>
      <c r="AG46" s="509"/>
      <c r="AH46" s="505"/>
      <c r="AI46" s="506"/>
      <c r="AJ46" s="507"/>
      <c r="AK46" s="508"/>
      <c r="AL46" s="506"/>
      <c r="AM46" s="509"/>
      <c r="AN46" s="505"/>
      <c r="AO46" s="506"/>
      <c r="AP46" s="507"/>
      <c r="AQ46" s="508"/>
      <c r="AR46" s="506"/>
      <c r="AS46" s="507"/>
      <c r="AT46" s="1276"/>
      <c r="AU46" s="1276"/>
      <c r="AV46" s="1276"/>
      <c r="AW46" s="1276"/>
      <c r="AX46" s="1277"/>
    </row>
    <row r="47" spans="1:52" ht="14.25">
      <c r="A47" s="1246"/>
      <c r="B47" s="1247"/>
      <c r="C47" s="1250"/>
      <c r="D47" s="1251"/>
      <c r="E47" s="498"/>
      <c r="F47" s="184" t="s">
        <v>103</v>
      </c>
      <c r="G47" s="1259">
        <f>G39</f>
        <v>46844</v>
      </c>
      <c r="H47" s="1260"/>
      <c r="I47" s="1261"/>
      <c r="J47" s="505"/>
      <c r="K47" s="506"/>
      <c r="L47" s="507"/>
      <c r="M47" s="505"/>
      <c r="N47" s="506"/>
      <c r="O47" s="507"/>
      <c r="P47" s="505"/>
      <c r="Q47" s="506"/>
      <c r="R47" s="507"/>
      <c r="S47" s="505"/>
      <c r="T47" s="506"/>
      <c r="U47" s="507"/>
      <c r="V47" s="505"/>
      <c r="W47" s="506"/>
      <c r="X47" s="507"/>
      <c r="Y47" s="505"/>
      <c r="Z47" s="506"/>
      <c r="AA47" s="507"/>
      <c r="AB47" s="505"/>
      <c r="AC47" s="506"/>
      <c r="AD47" s="507"/>
      <c r="AE47" s="508"/>
      <c r="AF47" s="506"/>
      <c r="AG47" s="509"/>
      <c r="AH47" s="505"/>
      <c r="AI47" s="506"/>
      <c r="AJ47" s="507"/>
      <c r="AK47" s="508"/>
      <c r="AL47" s="506"/>
      <c r="AM47" s="509"/>
      <c r="AN47" s="505"/>
      <c r="AO47" s="506"/>
      <c r="AP47" s="507"/>
      <c r="AQ47" s="508"/>
      <c r="AR47" s="506"/>
      <c r="AS47" s="507"/>
      <c r="AT47" s="1276"/>
      <c r="AU47" s="1276"/>
      <c r="AV47" s="1276"/>
      <c r="AW47" s="1276"/>
      <c r="AX47" s="1277"/>
    </row>
    <row r="48" spans="1:52" ht="15" thickBot="1">
      <c r="A48" s="1248"/>
      <c r="B48" s="1249"/>
      <c r="C48" s="1252"/>
      <c r="D48" s="1253"/>
      <c r="E48" s="499"/>
      <c r="F48" s="185" t="s">
        <v>103</v>
      </c>
      <c r="G48" s="1281">
        <f>G40</f>
        <v>47209</v>
      </c>
      <c r="H48" s="1282"/>
      <c r="I48" s="1283"/>
      <c r="J48" s="510"/>
      <c r="K48" s="511"/>
      <c r="L48" s="512"/>
      <c r="M48" s="510"/>
      <c r="N48" s="511"/>
      <c r="O48" s="512"/>
      <c r="P48" s="510"/>
      <c r="Q48" s="511"/>
      <c r="R48" s="512"/>
      <c r="S48" s="510"/>
      <c r="T48" s="511"/>
      <c r="U48" s="512"/>
      <c r="V48" s="510"/>
      <c r="W48" s="511"/>
      <c r="X48" s="512"/>
      <c r="Y48" s="510"/>
      <c r="Z48" s="511"/>
      <c r="AA48" s="512"/>
      <c r="AB48" s="510"/>
      <c r="AC48" s="511"/>
      <c r="AD48" s="512"/>
      <c r="AE48" s="513"/>
      <c r="AF48" s="511"/>
      <c r="AG48" s="514"/>
      <c r="AH48" s="510"/>
      <c r="AI48" s="511"/>
      <c r="AJ48" s="512"/>
      <c r="AK48" s="513"/>
      <c r="AL48" s="511"/>
      <c r="AM48" s="514"/>
      <c r="AN48" s="510"/>
      <c r="AO48" s="511"/>
      <c r="AP48" s="512"/>
      <c r="AQ48" s="513"/>
      <c r="AR48" s="511"/>
      <c r="AS48" s="512"/>
      <c r="AT48" s="1284"/>
      <c r="AU48" s="1284"/>
      <c r="AV48" s="1284"/>
      <c r="AW48" s="1284"/>
      <c r="AX48" s="1285"/>
    </row>
  </sheetData>
  <sheetProtection algorithmName="SHA-512" hashValue="3hDEWGXqum0TVQw00B9OEfSqyx0Sh5fndU7JoRgqqh3myqfIf4enrVBmFSwti26QTpRbpvKojMrHifaUQ3dqFw==" saltValue="6dhBx9WxpJ0hZ/phvLR1rg==" spinCount="100000" sheet="1" objects="1" scenarios="1" selectLockedCells="1"/>
  <mergeCells count="175">
    <mergeCell ref="A1:E1"/>
    <mergeCell ref="A2:B3"/>
    <mergeCell ref="C2:D3"/>
    <mergeCell ref="E2:F3"/>
    <mergeCell ref="G2:I3"/>
    <mergeCell ref="J2:L2"/>
    <mergeCell ref="M2:O2"/>
    <mergeCell ref="P2:R2"/>
    <mergeCell ref="A4:B8"/>
    <mergeCell ref="C4:D8"/>
    <mergeCell ref="G4:I4"/>
    <mergeCell ref="G6:I6"/>
    <mergeCell ref="AT6:AX6"/>
    <mergeCell ref="G7:I7"/>
    <mergeCell ref="AT7:AX7"/>
    <mergeCell ref="G8:I8"/>
    <mergeCell ref="AT8:AX8"/>
    <mergeCell ref="AK2:AM2"/>
    <mergeCell ref="AN2:AP2"/>
    <mergeCell ref="AQ2:AS2"/>
    <mergeCell ref="AT2:AX3"/>
    <mergeCell ref="AT4:AX4"/>
    <mergeCell ref="G5:I5"/>
    <mergeCell ref="AT5:AX5"/>
    <mergeCell ref="S2:U2"/>
    <mergeCell ref="V2:X2"/>
    <mergeCell ref="Y2:AA2"/>
    <mergeCell ref="AB2:AD2"/>
    <mergeCell ref="AE2:AG2"/>
    <mergeCell ref="AH2:AJ2"/>
    <mergeCell ref="A12:B16"/>
    <mergeCell ref="C12:D16"/>
    <mergeCell ref="G12:I12"/>
    <mergeCell ref="AT12:AX12"/>
    <mergeCell ref="G13:I13"/>
    <mergeCell ref="P10:R10"/>
    <mergeCell ref="S10:U10"/>
    <mergeCell ref="V10:X10"/>
    <mergeCell ref="Y10:AA10"/>
    <mergeCell ref="AB10:AD10"/>
    <mergeCell ref="AE10:AG10"/>
    <mergeCell ref="A10:B11"/>
    <mergeCell ref="C10:D11"/>
    <mergeCell ref="E10:F11"/>
    <mergeCell ref="G10:I11"/>
    <mergeCell ref="J10:L10"/>
    <mergeCell ref="M10:O10"/>
    <mergeCell ref="AT13:AX13"/>
    <mergeCell ref="G14:I14"/>
    <mergeCell ref="AT14:AX14"/>
    <mergeCell ref="G15:I15"/>
    <mergeCell ref="AT15:AX15"/>
    <mergeCell ref="G16:I16"/>
    <mergeCell ref="AT16:AX16"/>
    <mergeCell ref="AH10:AJ10"/>
    <mergeCell ref="AK10:AM10"/>
    <mergeCell ref="AN10:AP10"/>
    <mergeCell ref="AQ10:AS10"/>
    <mergeCell ref="AT10:AX11"/>
    <mergeCell ref="A20:B24"/>
    <mergeCell ref="C20:D24"/>
    <mergeCell ref="G20:I20"/>
    <mergeCell ref="AT20:AX20"/>
    <mergeCell ref="G21:I21"/>
    <mergeCell ref="P18:R18"/>
    <mergeCell ref="S18:U18"/>
    <mergeCell ref="V18:X18"/>
    <mergeCell ref="Y18:AA18"/>
    <mergeCell ref="AB18:AD18"/>
    <mergeCell ref="AE18:AG18"/>
    <mergeCell ref="A18:B19"/>
    <mergeCell ref="C18:D19"/>
    <mergeCell ref="E18:F19"/>
    <mergeCell ref="G18:I19"/>
    <mergeCell ref="J18:L18"/>
    <mergeCell ref="M18:O18"/>
    <mergeCell ref="AT21:AX21"/>
    <mergeCell ref="G22:I22"/>
    <mergeCell ref="AT22:AX22"/>
    <mergeCell ref="G23:I23"/>
    <mergeCell ref="AT23:AX23"/>
    <mergeCell ref="G24:I24"/>
    <mergeCell ref="AT24:AX24"/>
    <mergeCell ref="AH18:AJ18"/>
    <mergeCell ref="AK18:AM18"/>
    <mergeCell ref="AN18:AP18"/>
    <mergeCell ref="AQ18:AS18"/>
    <mergeCell ref="AT18:AX19"/>
    <mergeCell ref="A28:B32"/>
    <mergeCell ref="C28:D32"/>
    <mergeCell ref="G28:I28"/>
    <mergeCell ref="AT28:AX28"/>
    <mergeCell ref="G29:I29"/>
    <mergeCell ref="P26:R26"/>
    <mergeCell ref="S26:U26"/>
    <mergeCell ref="V26:X26"/>
    <mergeCell ref="Y26:AA26"/>
    <mergeCell ref="AB26:AD26"/>
    <mergeCell ref="AE26:AG26"/>
    <mergeCell ref="A26:B27"/>
    <mergeCell ref="C26:D27"/>
    <mergeCell ref="E26:F27"/>
    <mergeCell ref="G26:I27"/>
    <mergeCell ref="J26:L26"/>
    <mergeCell ref="M26:O26"/>
    <mergeCell ref="AT29:AX29"/>
    <mergeCell ref="G30:I30"/>
    <mergeCell ref="AT30:AX30"/>
    <mergeCell ref="G31:I31"/>
    <mergeCell ref="AT31:AX31"/>
    <mergeCell ref="G32:I32"/>
    <mergeCell ref="AT32:AX32"/>
    <mergeCell ref="A36:B40"/>
    <mergeCell ref="C36:D40"/>
    <mergeCell ref="G36:I36"/>
    <mergeCell ref="AT36:AX36"/>
    <mergeCell ref="G37:I37"/>
    <mergeCell ref="P34:R34"/>
    <mergeCell ref="S34:U34"/>
    <mergeCell ref="V34:X34"/>
    <mergeCell ref="Y34:AA34"/>
    <mergeCell ref="AB34:AD34"/>
    <mergeCell ref="AE34:AG34"/>
    <mergeCell ref="A34:B35"/>
    <mergeCell ref="C34:D35"/>
    <mergeCell ref="E34:F35"/>
    <mergeCell ref="G34:I35"/>
    <mergeCell ref="J34:L34"/>
    <mergeCell ref="M34:O34"/>
    <mergeCell ref="AT37:AX37"/>
    <mergeCell ref="G38:I38"/>
    <mergeCell ref="AH34:AJ34"/>
    <mergeCell ref="AK34:AM34"/>
    <mergeCell ref="AN34:AP34"/>
    <mergeCell ref="AQ34:AS34"/>
    <mergeCell ref="AT34:AX35"/>
    <mergeCell ref="AH26:AJ26"/>
    <mergeCell ref="AK26:AM26"/>
    <mergeCell ref="AN26:AP26"/>
    <mergeCell ref="AQ26:AS26"/>
    <mergeCell ref="AT26:AX27"/>
    <mergeCell ref="AT46:AX46"/>
    <mergeCell ref="G47:I47"/>
    <mergeCell ref="AT47:AX47"/>
    <mergeCell ref="G48:I48"/>
    <mergeCell ref="AT48:AX48"/>
    <mergeCell ref="AT38:AX38"/>
    <mergeCell ref="G39:I39"/>
    <mergeCell ref="AT39:AX39"/>
    <mergeCell ref="G40:I40"/>
    <mergeCell ref="AT40:AX40"/>
    <mergeCell ref="AH42:AJ42"/>
    <mergeCell ref="AK42:AM42"/>
    <mergeCell ref="AN42:AP42"/>
    <mergeCell ref="AQ42:AS42"/>
    <mergeCell ref="AT42:AX43"/>
    <mergeCell ref="A44:B48"/>
    <mergeCell ref="C44:D48"/>
    <mergeCell ref="G44:I44"/>
    <mergeCell ref="AT44:AX44"/>
    <mergeCell ref="G45:I45"/>
    <mergeCell ref="P42:R42"/>
    <mergeCell ref="S42:U42"/>
    <mergeCell ref="V42:X42"/>
    <mergeCell ref="Y42:AA42"/>
    <mergeCell ref="AB42:AD42"/>
    <mergeCell ref="AE42:AG42"/>
    <mergeCell ref="A42:B43"/>
    <mergeCell ref="C42:D43"/>
    <mergeCell ref="E42:F43"/>
    <mergeCell ref="G42:I43"/>
    <mergeCell ref="J42:L42"/>
    <mergeCell ref="M42:O42"/>
    <mergeCell ref="AT45:AX45"/>
    <mergeCell ref="G46:I46"/>
  </mergeCells>
  <phoneticPr fontId="2"/>
  <dataValidations count="1">
    <dataValidation type="list" allowBlank="1" showInputMessage="1" showErrorMessage="1" sqref="J4:AS8 J12:AS16 J20:AS24 J28:AS32 J36:AS40 J44:AS48" xr:uid="{AC0C92A7-845C-4A71-B972-43C62162D574}">
      <formula1>"●,□,△"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EB40-57BE-499D-8877-0FF7EE062362}">
  <sheetPr>
    <tabColor theme="7" tint="0.39997558519241921"/>
    <pageSetUpPr fitToPage="1"/>
  </sheetPr>
  <dimension ref="A1:AO81"/>
  <sheetViews>
    <sheetView workbookViewId="0">
      <selection activeCell="C4" sqref="C4"/>
    </sheetView>
  </sheetViews>
  <sheetFormatPr defaultRowHeight="14.1" customHeight="1"/>
  <cols>
    <col min="1" max="1" width="4.5" style="201" customWidth="1"/>
    <col min="2" max="2" width="27.6640625" style="201" bestFit="1" customWidth="1"/>
    <col min="3" max="3" width="13.1640625" style="203" customWidth="1"/>
    <col min="4" max="4" width="18.5" style="201" bestFit="1" customWidth="1"/>
    <col min="5" max="5" width="17.5" style="201" customWidth="1"/>
    <col min="6" max="6" width="56.1640625" style="201" customWidth="1"/>
    <col min="7" max="7" width="2" style="199" customWidth="1"/>
    <col min="8" max="8" width="3.5" style="200" bestFit="1" customWidth="1"/>
    <col min="9" max="9" width="8.33203125" style="200" customWidth="1"/>
    <col min="10" max="10" width="4" style="200" customWidth="1"/>
    <col min="11" max="11" width="3.5" style="200" customWidth="1"/>
    <col min="12" max="12" width="7.1640625" style="200" customWidth="1"/>
    <col min="13" max="13" width="4.1640625" style="200" bestFit="1" customWidth="1"/>
    <col min="14" max="37" width="3.5" style="200" customWidth="1"/>
    <col min="38" max="38" width="3.33203125" style="200" customWidth="1"/>
    <col min="39" max="39" width="10" style="200" customWidth="1"/>
    <col min="40" max="40" width="2.83203125" style="200" customWidth="1"/>
    <col min="41" max="257" width="9.33203125" style="201"/>
    <col min="258" max="258" width="4.5" style="201" customWidth="1"/>
    <col min="259" max="259" width="27.6640625" style="201" bestFit="1" customWidth="1"/>
    <col min="260" max="260" width="13.1640625" style="201" customWidth="1"/>
    <col min="261" max="261" width="12.83203125" style="201" bestFit="1" customWidth="1"/>
    <col min="262" max="262" width="17.5" style="201" customWidth="1"/>
    <col min="263" max="263" width="56.1640625" style="201" customWidth="1"/>
    <col min="264" max="264" width="2" style="201" customWidth="1"/>
    <col min="265" max="265" width="3.5" style="201" bestFit="1" customWidth="1"/>
    <col min="266" max="266" width="8.33203125" style="201" customWidth="1"/>
    <col min="267" max="267" width="4" style="201" customWidth="1"/>
    <col min="268" max="268" width="3.5" style="201" customWidth="1"/>
    <col min="269" max="269" width="7.1640625" style="201" customWidth="1"/>
    <col min="270" max="270" width="4.1640625" style="201" bestFit="1" customWidth="1"/>
    <col min="271" max="294" width="3.5" style="201" customWidth="1"/>
    <col min="295" max="295" width="3.33203125" style="201" customWidth="1"/>
    <col min="296" max="296" width="10" style="201" customWidth="1"/>
    <col min="297" max="513" width="9.33203125" style="201"/>
    <col min="514" max="514" width="4.5" style="201" customWidth="1"/>
    <col min="515" max="515" width="27.6640625" style="201" bestFit="1" customWidth="1"/>
    <col min="516" max="516" width="13.1640625" style="201" customWidth="1"/>
    <col min="517" max="517" width="12.83203125" style="201" bestFit="1" customWidth="1"/>
    <col min="518" max="518" width="17.5" style="201" customWidth="1"/>
    <col min="519" max="519" width="56.1640625" style="201" customWidth="1"/>
    <col min="520" max="520" width="2" style="201" customWidth="1"/>
    <col min="521" max="521" width="3.5" style="201" bestFit="1" customWidth="1"/>
    <col min="522" max="522" width="8.33203125" style="201" customWidth="1"/>
    <col min="523" max="523" width="4" style="201" customWidth="1"/>
    <col min="524" max="524" width="3.5" style="201" customWidth="1"/>
    <col min="525" max="525" width="7.1640625" style="201" customWidth="1"/>
    <col min="526" max="526" width="4.1640625" style="201" bestFit="1" customWidth="1"/>
    <col min="527" max="550" width="3.5" style="201" customWidth="1"/>
    <col min="551" max="551" width="3.33203125" style="201" customWidth="1"/>
    <col min="552" max="552" width="10" style="201" customWidth="1"/>
    <col min="553" max="769" width="9.33203125" style="201"/>
    <col min="770" max="770" width="4.5" style="201" customWidth="1"/>
    <col min="771" max="771" width="27.6640625" style="201" bestFit="1" customWidth="1"/>
    <col min="772" max="772" width="13.1640625" style="201" customWidth="1"/>
    <col min="773" max="773" width="12.83203125" style="201" bestFit="1" customWidth="1"/>
    <col min="774" max="774" width="17.5" style="201" customWidth="1"/>
    <col min="775" max="775" width="56.1640625" style="201" customWidth="1"/>
    <col min="776" max="776" width="2" style="201" customWidth="1"/>
    <col min="777" max="777" width="3.5" style="201" bestFit="1" customWidth="1"/>
    <col min="778" max="778" width="8.33203125" style="201" customWidth="1"/>
    <col min="779" max="779" width="4" style="201" customWidth="1"/>
    <col min="780" max="780" width="3.5" style="201" customWidth="1"/>
    <col min="781" max="781" width="7.1640625" style="201" customWidth="1"/>
    <col min="782" max="782" width="4.1640625" style="201" bestFit="1" customWidth="1"/>
    <col min="783" max="806" width="3.5" style="201" customWidth="1"/>
    <col min="807" max="807" width="3.33203125" style="201" customWidth="1"/>
    <col min="808" max="808" width="10" style="201" customWidth="1"/>
    <col min="809" max="1025" width="9.33203125" style="201"/>
    <col min="1026" max="1026" width="4.5" style="201" customWidth="1"/>
    <col min="1027" max="1027" width="27.6640625" style="201" bestFit="1" customWidth="1"/>
    <col min="1028" max="1028" width="13.1640625" style="201" customWidth="1"/>
    <col min="1029" max="1029" width="12.83203125" style="201" bestFit="1" customWidth="1"/>
    <col min="1030" max="1030" width="17.5" style="201" customWidth="1"/>
    <col min="1031" max="1031" width="56.1640625" style="201" customWidth="1"/>
    <col min="1032" max="1032" width="2" style="201" customWidth="1"/>
    <col min="1033" max="1033" width="3.5" style="201" bestFit="1" customWidth="1"/>
    <col min="1034" max="1034" width="8.33203125" style="201" customWidth="1"/>
    <col min="1035" max="1035" width="4" style="201" customWidth="1"/>
    <col min="1036" max="1036" width="3.5" style="201" customWidth="1"/>
    <col min="1037" max="1037" width="7.1640625" style="201" customWidth="1"/>
    <col min="1038" max="1038" width="4.1640625" style="201" bestFit="1" customWidth="1"/>
    <col min="1039" max="1062" width="3.5" style="201" customWidth="1"/>
    <col min="1063" max="1063" width="3.33203125" style="201" customWidth="1"/>
    <col min="1064" max="1064" width="10" style="201" customWidth="1"/>
    <col min="1065" max="1281" width="9.33203125" style="201"/>
    <col min="1282" max="1282" width="4.5" style="201" customWidth="1"/>
    <col min="1283" max="1283" width="27.6640625" style="201" bestFit="1" customWidth="1"/>
    <col min="1284" max="1284" width="13.1640625" style="201" customWidth="1"/>
    <col min="1285" max="1285" width="12.83203125" style="201" bestFit="1" customWidth="1"/>
    <col min="1286" max="1286" width="17.5" style="201" customWidth="1"/>
    <col min="1287" max="1287" width="56.1640625" style="201" customWidth="1"/>
    <col min="1288" max="1288" width="2" style="201" customWidth="1"/>
    <col min="1289" max="1289" width="3.5" style="201" bestFit="1" customWidth="1"/>
    <col min="1290" max="1290" width="8.33203125" style="201" customWidth="1"/>
    <col min="1291" max="1291" width="4" style="201" customWidth="1"/>
    <col min="1292" max="1292" width="3.5" style="201" customWidth="1"/>
    <col min="1293" max="1293" width="7.1640625" style="201" customWidth="1"/>
    <col min="1294" max="1294" width="4.1640625" style="201" bestFit="1" customWidth="1"/>
    <col min="1295" max="1318" width="3.5" style="201" customWidth="1"/>
    <col min="1319" max="1319" width="3.33203125" style="201" customWidth="1"/>
    <col min="1320" max="1320" width="10" style="201" customWidth="1"/>
    <col min="1321" max="1537" width="9.33203125" style="201"/>
    <col min="1538" max="1538" width="4.5" style="201" customWidth="1"/>
    <col min="1539" max="1539" width="27.6640625" style="201" bestFit="1" customWidth="1"/>
    <col min="1540" max="1540" width="13.1640625" style="201" customWidth="1"/>
    <col min="1541" max="1541" width="12.83203125" style="201" bestFit="1" customWidth="1"/>
    <col min="1542" max="1542" width="17.5" style="201" customWidth="1"/>
    <col min="1543" max="1543" width="56.1640625" style="201" customWidth="1"/>
    <col min="1544" max="1544" width="2" style="201" customWidth="1"/>
    <col min="1545" max="1545" width="3.5" style="201" bestFit="1" customWidth="1"/>
    <col min="1546" max="1546" width="8.33203125" style="201" customWidth="1"/>
    <col min="1547" max="1547" width="4" style="201" customWidth="1"/>
    <col min="1548" max="1548" width="3.5" style="201" customWidth="1"/>
    <col min="1549" max="1549" width="7.1640625" style="201" customWidth="1"/>
    <col min="1550" max="1550" width="4.1640625" style="201" bestFit="1" customWidth="1"/>
    <col min="1551" max="1574" width="3.5" style="201" customWidth="1"/>
    <col min="1575" max="1575" width="3.33203125" style="201" customWidth="1"/>
    <col min="1576" max="1576" width="10" style="201" customWidth="1"/>
    <col min="1577" max="1793" width="9.33203125" style="201"/>
    <col min="1794" max="1794" width="4.5" style="201" customWidth="1"/>
    <col min="1795" max="1795" width="27.6640625" style="201" bestFit="1" customWidth="1"/>
    <col min="1796" max="1796" width="13.1640625" style="201" customWidth="1"/>
    <col min="1797" max="1797" width="12.83203125" style="201" bestFit="1" customWidth="1"/>
    <col min="1798" max="1798" width="17.5" style="201" customWidth="1"/>
    <col min="1799" max="1799" width="56.1640625" style="201" customWidth="1"/>
    <col min="1800" max="1800" width="2" style="201" customWidth="1"/>
    <col min="1801" max="1801" width="3.5" style="201" bestFit="1" customWidth="1"/>
    <col min="1802" max="1802" width="8.33203125" style="201" customWidth="1"/>
    <col min="1803" max="1803" width="4" style="201" customWidth="1"/>
    <col min="1804" max="1804" width="3.5" style="201" customWidth="1"/>
    <col min="1805" max="1805" width="7.1640625" style="201" customWidth="1"/>
    <col min="1806" max="1806" width="4.1640625" style="201" bestFit="1" customWidth="1"/>
    <col min="1807" max="1830" width="3.5" style="201" customWidth="1"/>
    <col min="1831" max="1831" width="3.33203125" style="201" customWidth="1"/>
    <col min="1832" max="1832" width="10" style="201" customWidth="1"/>
    <col min="1833" max="2049" width="9.33203125" style="201"/>
    <col min="2050" max="2050" width="4.5" style="201" customWidth="1"/>
    <col min="2051" max="2051" width="27.6640625" style="201" bestFit="1" customWidth="1"/>
    <col min="2052" max="2052" width="13.1640625" style="201" customWidth="1"/>
    <col min="2053" max="2053" width="12.83203125" style="201" bestFit="1" customWidth="1"/>
    <col min="2054" max="2054" width="17.5" style="201" customWidth="1"/>
    <col min="2055" max="2055" width="56.1640625" style="201" customWidth="1"/>
    <col min="2056" max="2056" width="2" style="201" customWidth="1"/>
    <col min="2057" max="2057" width="3.5" style="201" bestFit="1" customWidth="1"/>
    <col min="2058" max="2058" width="8.33203125" style="201" customWidth="1"/>
    <col min="2059" max="2059" width="4" style="201" customWidth="1"/>
    <col min="2060" max="2060" width="3.5" style="201" customWidth="1"/>
    <col min="2061" max="2061" width="7.1640625" style="201" customWidth="1"/>
    <col min="2062" max="2062" width="4.1640625" style="201" bestFit="1" customWidth="1"/>
    <col min="2063" max="2086" width="3.5" style="201" customWidth="1"/>
    <col min="2087" max="2087" width="3.33203125" style="201" customWidth="1"/>
    <col min="2088" max="2088" width="10" style="201" customWidth="1"/>
    <col min="2089" max="2305" width="9.33203125" style="201"/>
    <col min="2306" max="2306" width="4.5" style="201" customWidth="1"/>
    <col min="2307" max="2307" width="27.6640625" style="201" bestFit="1" customWidth="1"/>
    <col min="2308" max="2308" width="13.1640625" style="201" customWidth="1"/>
    <col min="2309" max="2309" width="12.83203125" style="201" bestFit="1" customWidth="1"/>
    <col min="2310" max="2310" width="17.5" style="201" customWidth="1"/>
    <col min="2311" max="2311" width="56.1640625" style="201" customWidth="1"/>
    <col min="2312" max="2312" width="2" style="201" customWidth="1"/>
    <col min="2313" max="2313" width="3.5" style="201" bestFit="1" customWidth="1"/>
    <col min="2314" max="2314" width="8.33203125" style="201" customWidth="1"/>
    <col min="2315" max="2315" width="4" style="201" customWidth="1"/>
    <col min="2316" max="2316" width="3.5" style="201" customWidth="1"/>
    <col min="2317" max="2317" width="7.1640625" style="201" customWidth="1"/>
    <col min="2318" max="2318" width="4.1640625" style="201" bestFit="1" customWidth="1"/>
    <col min="2319" max="2342" width="3.5" style="201" customWidth="1"/>
    <col min="2343" max="2343" width="3.33203125" style="201" customWidth="1"/>
    <col min="2344" max="2344" width="10" style="201" customWidth="1"/>
    <col min="2345" max="2561" width="9.33203125" style="201"/>
    <col min="2562" max="2562" width="4.5" style="201" customWidth="1"/>
    <col min="2563" max="2563" width="27.6640625" style="201" bestFit="1" customWidth="1"/>
    <col min="2564" max="2564" width="13.1640625" style="201" customWidth="1"/>
    <col min="2565" max="2565" width="12.83203125" style="201" bestFit="1" customWidth="1"/>
    <col min="2566" max="2566" width="17.5" style="201" customWidth="1"/>
    <col min="2567" max="2567" width="56.1640625" style="201" customWidth="1"/>
    <col min="2568" max="2568" width="2" style="201" customWidth="1"/>
    <col min="2569" max="2569" width="3.5" style="201" bestFit="1" customWidth="1"/>
    <col min="2570" max="2570" width="8.33203125" style="201" customWidth="1"/>
    <col min="2571" max="2571" width="4" style="201" customWidth="1"/>
    <col min="2572" max="2572" width="3.5" style="201" customWidth="1"/>
    <col min="2573" max="2573" width="7.1640625" style="201" customWidth="1"/>
    <col min="2574" max="2574" width="4.1640625" style="201" bestFit="1" customWidth="1"/>
    <col min="2575" max="2598" width="3.5" style="201" customWidth="1"/>
    <col min="2599" max="2599" width="3.33203125" style="201" customWidth="1"/>
    <col min="2600" max="2600" width="10" style="201" customWidth="1"/>
    <col min="2601" max="2817" width="9.33203125" style="201"/>
    <col min="2818" max="2818" width="4.5" style="201" customWidth="1"/>
    <col min="2819" max="2819" width="27.6640625" style="201" bestFit="1" customWidth="1"/>
    <col min="2820" max="2820" width="13.1640625" style="201" customWidth="1"/>
    <col min="2821" max="2821" width="12.83203125" style="201" bestFit="1" customWidth="1"/>
    <col min="2822" max="2822" width="17.5" style="201" customWidth="1"/>
    <col min="2823" max="2823" width="56.1640625" style="201" customWidth="1"/>
    <col min="2824" max="2824" width="2" style="201" customWidth="1"/>
    <col min="2825" max="2825" width="3.5" style="201" bestFit="1" customWidth="1"/>
    <col min="2826" max="2826" width="8.33203125" style="201" customWidth="1"/>
    <col min="2827" max="2827" width="4" style="201" customWidth="1"/>
    <col min="2828" max="2828" width="3.5" style="201" customWidth="1"/>
    <col min="2829" max="2829" width="7.1640625" style="201" customWidth="1"/>
    <col min="2830" max="2830" width="4.1640625" style="201" bestFit="1" customWidth="1"/>
    <col min="2831" max="2854" width="3.5" style="201" customWidth="1"/>
    <col min="2855" max="2855" width="3.33203125" style="201" customWidth="1"/>
    <col min="2856" max="2856" width="10" style="201" customWidth="1"/>
    <col min="2857" max="3073" width="9.33203125" style="201"/>
    <col min="3074" max="3074" width="4.5" style="201" customWidth="1"/>
    <col min="3075" max="3075" width="27.6640625" style="201" bestFit="1" customWidth="1"/>
    <col min="3076" max="3076" width="13.1640625" style="201" customWidth="1"/>
    <col min="3077" max="3077" width="12.83203125" style="201" bestFit="1" customWidth="1"/>
    <col min="3078" max="3078" width="17.5" style="201" customWidth="1"/>
    <col min="3079" max="3079" width="56.1640625" style="201" customWidth="1"/>
    <col min="3080" max="3080" width="2" style="201" customWidth="1"/>
    <col min="3081" max="3081" width="3.5" style="201" bestFit="1" customWidth="1"/>
    <col min="3082" max="3082" width="8.33203125" style="201" customWidth="1"/>
    <col min="3083" max="3083" width="4" style="201" customWidth="1"/>
    <col min="3084" max="3084" width="3.5" style="201" customWidth="1"/>
    <col min="3085" max="3085" width="7.1640625" style="201" customWidth="1"/>
    <col min="3086" max="3086" width="4.1640625" style="201" bestFit="1" customWidth="1"/>
    <col min="3087" max="3110" width="3.5" style="201" customWidth="1"/>
    <col min="3111" max="3111" width="3.33203125" style="201" customWidth="1"/>
    <col min="3112" max="3112" width="10" style="201" customWidth="1"/>
    <col min="3113" max="3329" width="9.33203125" style="201"/>
    <col min="3330" max="3330" width="4.5" style="201" customWidth="1"/>
    <col min="3331" max="3331" width="27.6640625" style="201" bestFit="1" customWidth="1"/>
    <col min="3332" max="3332" width="13.1640625" style="201" customWidth="1"/>
    <col min="3333" max="3333" width="12.83203125" style="201" bestFit="1" customWidth="1"/>
    <col min="3334" max="3334" width="17.5" style="201" customWidth="1"/>
    <col min="3335" max="3335" width="56.1640625" style="201" customWidth="1"/>
    <col min="3336" max="3336" width="2" style="201" customWidth="1"/>
    <col min="3337" max="3337" width="3.5" style="201" bestFit="1" customWidth="1"/>
    <col min="3338" max="3338" width="8.33203125" style="201" customWidth="1"/>
    <col min="3339" max="3339" width="4" style="201" customWidth="1"/>
    <col min="3340" max="3340" width="3.5" style="201" customWidth="1"/>
    <col min="3341" max="3341" width="7.1640625" style="201" customWidth="1"/>
    <col min="3342" max="3342" width="4.1640625" style="201" bestFit="1" customWidth="1"/>
    <col min="3343" max="3366" width="3.5" style="201" customWidth="1"/>
    <col min="3367" max="3367" width="3.33203125" style="201" customWidth="1"/>
    <col min="3368" max="3368" width="10" style="201" customWidth="1"/>
    <col min="3369" max="3585" width="9.33203125" style="201"/>
    <col min="3586" max="3586" width="4.5" style="201" customWidth="1"/>
    <col min="3587" max="3587" width="27.6640625" style="201" bestFit="1" customWidth="1"/>
    <col min="3588" max="3588" width="13.1640625" style="201" customWidth="1"/>
    <col min="3589" max="3589" width="12.83203125" style="201" bestFit="1" customWidth="1"/>
    <col min="3590" max="3590" width="17.5" style="201" customWidth="1"/>
    <col min="3591" max="3591" width="56.1640625" style="201" customWidth="1"/>
    <col min="3592" max="3592" width="2" style="201" customWidth="1"/>
    <col min="3593" max="3593" width="3.5" style="201" bestFit="1" customWidth="1"/>
    <col min="3594" max="3594" width="8.33203125" style="201" customWidth="1"/>
    <col min="3595" max="3595" width="4" style="201" customWidth="1"/>
    <col min="3596" max="3596" width="3.5" style="201" customWidth="1"/>
    <col min="3597" max="3597" width="7.1640625" style="201" customWidth="1"/>
    <col min="3598" max="3598" width="4.1640625" style="201" bestFit="1" customWidth="1"/>
    <col min="3599" max="3622" width="3.5" style="201" customWidth="1"/>
    <col min="3623" max="3623" width="3.33203125" style="201" customWidth="1"/>
    <col min="3624" max="3624" width="10" style="201" customWidth="1"/>
    <col min="3625" max="3841" width="9.33203125" style="201"/>
    <col min="3842" max="3842" width="4.5" style="201" customWidth="1"/>
    <col min="3843" max="3843" width="27.6640625" style="201" bestFit="1" customWidth="1"/>
    <col min="3844" max="3844" width="13.1640625" style="201" customWidth="1"/>
    <col min="3845" max="3845" width="12.83203125" style="201" bestFit="1" customWidth="1"/>
    <col min="3846" max="3846" width="17.5" style="201" customWidth="1"/>
    <col min="3847" max="3847" width="56.1640625" style="201" customWidth="1"/>
    <col min="3848" max="3848" width="2" style="201" customWidth="1"/>
    <col min="3849" max="3849" width="3.5" style="201" bestFit="1" customWidth="1"/>
    <col min="3850" max="3850" width="8.33203125" style="201" customWidth="1"/>
    <col min="3851" max="3851" width="4" style="201" customWidth="1"/>
    <col min="3852" max="3852" width="3.5" style="201" customWidth="1"/>
    <col min="3853" max="3853" width="7.1640625" style="201" customWidth="1"/>
    <col min="3854" max="3854" width="4.1640625" style="201" bestFit="1" customWidth="1"/>
    <col min="3855" max="3878" width="3.5" style="201" customWidth="1"/>
    <col min="3879" max="3879" width="3.33203125" style="201" customWidth="1"/>
    <col min="3880" max="3880" width="10" style="201" customWidth="1"/>
    <col min="3881" max="4097" width="9.33203125" style="201"/>
    <col min="4098" max="4098" width="4.5" style="201" customWidth="1"/>
    <col min="4099" max="4099" width="27.6640625" style="201" bestFit="1" customWidth="1"/>
    <col min="4100" max="4100" width="13.1640625" style="201" customWidth="1"/>
    <col min="4101" max="4101" width="12.83203125" style="201" bestFit="1" customWidth="1"/>
    <col min="4102" max="4102" width="17.5" style="201" customWidth="1"/>
    <col min="4103" max="4103" width="56.1640625" style="201" customWidth="1"/>
    <col min="4104" max="4104" width="2" style="201" customWidth="1"/>
    <col min="4105" max="4105" width="3.5" style="201" bestFit="1" customWidth="1"/>
    <col min="4106" max="4106" width="8.33203125" style="201" customWidth="1"/>
    <col min="4107" max="4107" width="4" style="201" customWidth="1"/>
    <col min="4108" max="4108" width="3.5" style="201" customWidth="1"/>
    <col min="4109" max="4109" width="7.1640625" style="201" customWidth="1"/>
    <col min="4110" max="4110" width="4.1640625" style="201" bestFit="1" customWidth="1"/>
    <col min="4111" max="4134" width="3.5" style="201" customWidth="1"/>
    <col min="4135" max="4135" width="3.33203125" style="201" customWidth="1"/>
    <col min="4136" max="4136" width="10" style="201" customWidth="1"/>
    <col min="4137" max="4353" width="9.33203125" style="201"/>
    <col min="4354" max="4354" width="4.5" style="201" customWidth="1"/>
    <col min="4355" max="4355" width="27.6640625" style="201" bestFit="1" customWidth="1"/>
    <col min="4356" max="4356" width="13.1640625" style="201" customWidth="1"/>
    <col min="4357" max="4357" width="12.83203125" style="201" bestFit="1" customWidth="1"/>
    <col min="4358" max="4358" width="17.5" style="201" customWidth="1"/>
    <col min="4359" max="4359" width="56.1640625" style="201" customWidth="1"/>
    <col min="4360" max="4360" width="2" style="201" customWidth="1"/>
    <col min="4361" max="4361" width="3.5" style="201" bestFit="1" customWidth="1"/>
    <col min="4362" max="4362" width="8.33203125" style="201" customWidth="1"/>
    <col min="4363" max="4363" width="4" style="201" customWidth="1"/>
    <col min="4364" max="4364" width="3.5" style="201" customWidth="1"/>
    <col min="4365" max="4365" width="7.1640625" style="201" customWidth="1"/>
    <col min="4366" max="4366" width="4.1640625" style="201" bestFit="1" customWidth="1"/>
    <col min="4367" max="4390" width="3.5" style="201" customWidth="1"/>
    <col min="4391" max="4391" width="3.33203125" style="201" customWidth="1"/>
    <col min="4392" max="4392" width="10" style="201" customWidth="1"/>
    <col min="4393" max="4609" width="9.33203125" style="201"/>
    <col min="4610" max="4610" width="4.5" style="201" customWidth="1"/>
    <col min="4611" max="4611" width="27.6640625" style="201" bestFit="1" customWidth="1"/>
    <col min="4612" max="4612" width="13.1640625" style="201" customWidth="1"/>
    <col min="4613" max="4613" width="12.83203125" style="201" bestFit="1" customWidth="1"/>
    <col min="4614" max="4614" width="17.5" style="201" customWidth="1"/>
    <col min="4615" max="4615" width="56.1640625" style="201" customWidth="1"/>
    <col min="4616" max="4616" width="2" style="201" customWidth="1"/>
    <col min="4617" max="4617" width="3.5" style="201" bestFit="1" customWidth="1"/>
    <col min="4618" max="4618" width="8.33203125" style="201" customWidth="1"/>
    <col min="4619" max="4619" width="4" style="201" customWidth="1"/>
    <col min="4620" max="4620" width="3.5" style="201" customWidth="1"/>
    <col min="4621" max="4621" width="7.1640625" style="201" customWidth="1"/>
    <col min="4622" max="4622" width="4.1640625" style="201" bestFit="1" customWidth="1"/>
    <col min="4623" max="4646" width="3.5" style="201" customWidth="1"/>
    <col min="4647" max="4647" width="3.33203125" style="201" customWidth="1"/>
    <col min="4648" max="4648" width="10" style="201" customWidth="1"/>
    <col min="4649" max="4865" width="9.33203125" style="201"/>
    <col min="4866" max="4866" width="4.5" style="201" customWidth="1"/>
    <col min="4867" max="4867" width="27.6640625" style="201" bestFit="1" customWidth="1"/>
    <col min="4868" max="4868" width="13.1640625" style="201" customWidth="1"/>
    <col min="4869" max="4869" width="12.83203125" style="201" bestFit="1" customWidth="1"/>
    <col min="4870" max="4870" width="17.5" style="201" customWidth="1"/>
    <col min="4871" max="4871" width="56.1640625" style="201" customWidth="1"/>
    <col min="4872" max="4872" width="2" style="201" customWidth="1"/>
    <col min="4873" max="4873" width="3.5" style="201" bestFit="1" customWidth="1"/>
    <col min="4874" max="4874" width="8.33203125" style="201" customWidth="1"/>
    <col min="4875" max="4875" width="4" style="201" customWidth="1"/>
    <col min="4876" max="4876" width="3.5" style="201" customWidth="1"/>
    <col min="4877" max="4877" width="7.1640625" style="201" customWidth="1"/>
    <col min="4878" max="4878" width="4.1640625" style="201" bestFit="1" customWidth="1"/>
    <col min="4879" max="4902" width="3.5" style="201" customWidth="1"/>
    <col min="4903" max="4903" width="3.33203125" style="201" customWidth="1"/>
    <col min="4904" max="4904" width="10" style="201" customWidth="1"/>
    <col min="4905" max="5121" width="9.33203125" style="201"/>
    <col min="5122" max="5122" width="4.5" style="201" customWidth="1"/>
    <col min="5123" max="5123" width="27.6640625" style="201" bestFit="1" customWidth="1"/>
    <col min="5124" max="5124" width="13.1640625" style="201" customWidth="1"/>
    <col min="5125" max="5125" width="12.83203125" style="201" bestFit="1" customWidth="1"/>
    <col min="5126" max="5126" width="17.5" style="201" customWidth="1"/>
    <col min="5127" max="5127" width="56.1640625" style="201" customWidth="1"/>
    <col min="5128" max="5128" width="2" style="201" customWidth="1"/>
    <col min="5129" max="5129" width="3.5" style="201" bestFit="1" customWidth="1"/>
    <col min="5130" max="5130" width="8.33203125" style="201" customWidth="1"/>
    <col min="5131" max="5131" width="4" style="201" customWidth="1"/>
    <col min="5132" max="5132" width="3.5" style="201" customWidth="1"/>
    <col min="5133" max="5133" width="7.1640625" style="201" customWidth="1"/>
    <col min="5134" max="5134" width="4.1640625" style="201" bestFit="1" customWidth="1"/>
    <col min="5135" max="5158" width="3.5" style="201" customWidth="1"/>
    <col min="5159" max="5159" width="3.33203125" style="201" customWidth="1"/>
    <col min="5160" max="5160" width="10" style="201" customWidth="1"/>
    <col min="5161" max="5377" width="9.33203125" style="201"/>
    <col min="5378" max="5378" width="4.5" style="201" customWidth="1"/>
    <col min="5379" max="5379" width="27.6640625" style="201" bestFit="1" customWidth="1"/>
    <col min="5380" max="5380" width="13.1640625" style="201" customWidth="1"/>
    <col min="5381" max="5381" width="12.83203125" style="201" bestFit="1" customWidth="1"/>
    <col min="5382" max="5382" width="17.5" style="201" customWidth="1"/>
    <col min="5383" max="5383" width="56.1640625" style="201" customWidth="1"/>
    <col min="5384" max="5384" width="2" style="201" customWidth="1"/>
    <col min="5385" max="5385" width="3.5" style="201" bestFit="1" customWidth="1"/>
    <col min="5386" max="5386" width="8.33203125" style="201" customWidth="1"/>
    <col min="5387" max="5387" width="4" style="201" customWidth="1"/>
    <col min="5388" max="5388" width="3.5" style="201" customWidth="1"/>
    <col min="5389" max="5389" width="7.1640625" style="201" customWidth="1"/>
    <col min="5390" max="5390" width="4.1640625" style="201" bestFit="1" customWidth="1"/>
    <col min="5391" max="5414" width="3.5" style="201" customWidth="1"/>
    <col min="5415" max="5415" width="3.33203125" style="201" customWidth="1"/>
    <col min="5416" max="5416" width="10" style="201" customWidth="1"/>
    <col min="5417" max="5633" width="9.33203125" style="201"/>
    <col min="5634" max="5634" width="4.5" style="201" customWidth="1"/>
    <col min="5635" max="5635" width="27.6640625" style="201" bestFit="1" customWidth="1"/>
    <col min="5636" max="5636" width="13.1640625" style="201" customWidth="1"/>
    <col min="5637" max="5637" width="12.83203125" style="201" bestFit="1" customWidth="1"/>
    <col min="5638" max="5638" width="17.5" style="201" customWidth="1"/>
    <col min="5639" max="5639" width="56.1640625" style="201" customWidth="1"/>
    <col min="5640" max="5640" width="2" style="201" customWidth="1"/>
    <col min="5641" max="5641" width="3.5" style="201" bestFit="1" customWidth="1"/>
    <col min="5642" max="5642" width="8.33203125" style="201" customWidth="1"/>
    <col min="5643" max="5643" width="4" style="201" customWidth="1"/>
    <col min="5644" max="5644" width="3.5" style="201" customWidth="1"/>
    <col min="5645" max="5645" width="7.1640625" style="201" customWidth="1"/>
    <col min="5646" max="5646" width="4.1640625" style="201" bestFit="1" customWidth="1"/>
    <col min="5647" max="5670" width="3.5" style="201" customWidth="1"/>
    <col min="5671" max="5671" width="3.33203125" style="201" customWidth="1"/>
    <col min="5672" max="5672" width="10" style="201" customWidth="1"/>
    <col min="5673" max="5889" width="9.33203125" style="201"/>
    <col min="5890" max="5890" width="4.5" style="201" customWidth="1"/>
    <col min="5891" max="5891" width="27.6640625" style="201" bestFit="1" customWidth="1"/>
    <col min="5892" max="5892" width="13.1640625" style="201" customWidth="1"/>
    <col min="5893" max="5893" width="12.83203125" style="201" bestFit="1" customWidth="1"/>
    <col min="5894" max="5894" width="17.5" style="201" customWidth="1"/>
    <col min="5895" max="5895" width="56.1640625" style="201" customWidth="1"/>
    <col min="5896" max="5896" width="2" style="201" customWidth="1"/>
    <col min="5897" max="5897" width="3.5" style="201" bestFit="1" customWidth="1"/>
    <col min="5898" max="5898" width="8.33203125" style="201" customWidth="1"/>
    <col min="5899" max="5899" width="4" style="201" customWidth="1"/>
    <col min="5900" max="5900" width="3.5" style="201" customWidth="1"/>
    <col min="5901" max="5901" width="7.1640625" style="201" customWidth="1"/>
    <col min="5902" max="5902" width="4.1640625" style="201" bestFit="1" customWidth="1"/>
    <col min="5903" max="5926" width="3.5" style="201" customWidth="1"/>
    <col min="5927" max="5927" width="3.33203125" style="201" customWidth="1"/>
    <col min="5928" max="5928" width="10" style="201" customWidth="1"/>
    <col min="5929" max="6145" width="9.33203125" style="201"/>
    <col min="6146" max="6146" width="4.5" style="201" customWidth="1"/>
    <col min="6147" max="6147" width="27.6640625" style="201" bestFit="1" customWidth="1"/>
    <col min="6148" max="6148" width="13.1640625" style="201" customWidth="1"/>
    <col min="6149" max="6149" width="12.83203125" style="201" bestFit="1" customWidth="1"/>
    <col min="6150" max="6150" width="17.5" style="201" customWidth="1"/>
    <col min="6151" max="6151" width="56.1640625" style="201" customWidth="1"/>
    <col min="6152" max="6152" width="2" style="201" customWidth="1"/>
    <col min="6153" max="6153" width="3.5" style="201" bestFit="1" customWidth="1"/>
    <col min="6154" max="6154" width="8.33203125" style="201" customWidth="1"/>
    <col min="6155" max="6155" width="4" style="201" customWidth="1"/>
    <col min="6156" max="6156" width="3.5" style="201" customWidth="1"/>
    <col min="6157" max="6157" width="7.1640625" style="201" customWidth="1"/>
    <col min="6158" max="6158" width="4.1640625" style="201" bestFit="1" customWidth="1"/>
    <col min="6159" max="6182" width="3.5" style="201" customWidth="1"/>
    <col min="6183" max="6183" width="3.33203125" style="201" customWidth="1"/>
    <col min="6184" max="6184" width="10" style="201" customWidth="1"/>
    <col min="6185" max="6401" width="9.33203125" style="201"/>
    <col min="6402" max="6402" width="4.5" style="201" customWidth="1"/>
    <col min="6403" max="6403" width="27.6640625" style="201" bestFit="1" customWidth="1"/>
    <col min="6404" max="6404" width="13.1640625" style="201" customWidth="1"/>
    <col min="6405" max="6405" width="12.83203125" style="201" bestFit="1" customWidth="1"/>
    <col min="6406" max="6406" width="17.5" style="201" customWidth="1"/>
    <col min="6407" max="6407" width="56.1640625" style="201" customWidth="1"/>
    <col min="6408" max="6408" width="2" style="201" customWidth="1"/>
    <col min="6409" max="6409" width="3.5" style="201" bestFit="1" customWidth="1"/>
    <col min="6410" max="6410" width="8.33203125" style="201" customWidth="1"/>
    <col min="6411" max="6411" width="4" style="201" customWidth="1"/>
    <col min="6412" max="6412" width="3.5" style="201" customWidth="1"/>
    <col min="6413" max="6413" width="7.1640625" style="201" customWidth="1"/>
    <col min="6414" max="6414" width="4.1640625" style="201" bestFit="1" customWidth="1"/>
    <col min="6415" max="6438" width="3.5" style="201" customWidth="1"/>
    <col min="6439" max="6439" width="3.33203125" style="201" customWidth="1"/>
    <col min="6440" max="6440" width="10" style="201" customWidth="1"/>
    <col min="6441" max="6657" width="9.33203125" style="201"/>
    <col min="6658" max="6658" width="4.5" style="201" customWidth="1"/>
    <col min="6659" max="6659" width="27.6640625" style="201" bestFit="1" customWidth="1"/>
    <col min="6660" max="6660" width="13.1640625" style="201" customWidth="1"/>
    <col min="6661" max="6661" width="12.83203125" style="201" bestFit="1" customWidth="1"/>
    <col min="6662" max="6662" width="17.5" style="201" customWidth="1"/>
    <col min="6663" max="6663" width="56.1640625" style="201" customWidth="1"/>
    <col min="6664" max="6664" width="2" style="201" customWidth="1"/>
    <col min="6665" max="6665" width="3.5" style="201" bestFit="1" customWidth="1"/>
    <col min="6666" max="6666" width="8.33203125" style="201" customWidth="1"/>
    <col min="6667" max="6667" width="4" style="201" customWidth="1"/>
    <col min="6668" max="6668" width="3.5" style="201" customWidth="1"/>
    <col min="6669" max="6669" width="7.1640625" style="201" customWidth="1"/>
    <col min="6670" max="6670" width="4.1640625" style="201" bestFit="1" customWidth="1"/>
    <col min="6671" max="6694" width="3.5" style="201" customWidth="1"/>
    <col min="6695" max="6695" width="3.33203125" style="201" customWidth="1"/>
    <col min="6696" max="6696" width="10" style="201" customWidth="1"/>
    <col min="6697" max="6913" width="9.33203125" style="201"/>
    <col min="6914" max="6914" width="4.5" style="201" customWidth="1"/>
    <col min="6915" max="6915" width="27.6640625" style="201" bestFit="1" customWidth="1"/>
    <col min="6916" max="6916" width="13.1640625" style="201" customWidth="1"/>
    <col min="6917" max="6917" width="12.83203125" style="201" bestFit="1" customWidth="1"/>
    <col min="6918" max="6918" width="17.5" style="201" customWidth="1"/>
    <col min="6919" max="6919" width="56.1640625" style="201" customWidth="1"/>
    <col min="6920" max="6920" width="2" style="201" customWidth="1"/>
    <col min="6921" max="6921" width="3.5" style="201" bestFit="1" customWidth="1"/>
    <col min="6922" max="6922" width="8.33203125" style="201" customWidth="1"/>
    <col min="6923" max="6923" width="4" style="201" customWidth="1"/>
    <col min="6924" max="6924" width="3.5" style="201" customWidth="1"/>
    <col min="6925" max="6925" width="7.1640625" style="201" customWidth="1"/>
    <col min="6926" max="6926" width="4.1640625" style="201" bestFit="1" customWidth="1"/>
    <col min="6927" max="6950" width="3.5" style="201" customWidth="1"/>
    <col min="6951" max="6951" width="3.33203125" style="201" customWidth="1"/>
    <col min="6952" max="6952" width="10" style="201" customWidth="1"/>
    <col min="6953" max="7169" width="9.33203125" style="201"/>
    <col min="7170" max="7170" width="4.5" style="201" customWidth="1"/>
    <col min="7171" max="7171" width="27.6640625" style="201" bestFit="1" customWidth="1"/>
    <col min="7172" max="7172" width="13.1640625" style="201" customWidth="1"/>
    <col min="7173" max="7173" width="12.83203125" style="201" bestFit="1" customWidth="1"/>
    <col min="7174" max="7174" width="17.5" style="201" customWidth="1"/>
    <col min="7175" max="7175" width="56.1640625" style="201" customWidth="1"/>
    <col min="7176" max="7176" width="2" style="201" customWidth="1"/>
    <col min="7177" max="7177" width="3.5" style="201" bestFit="1" customWidth="1"/>
    <col min="7178" max="7178" width="8.33203125" style="201" customWidth="1"/>
    <col min="7179" max="7179" width="4" style="201" customWidth="1"/>
    <col min="7180" max="7180" width="3.5" style="201" customWidth="1"/>
    <col min="7181" max="7181" width="7.1640625" style="201" customWidth="1"/>
    <col min="7182" max="7182" width="4.1640625" style="201" bestFit="1" customWidth="1"/>
    <col min="7183" max="7206" width="3.5" style="201" customWidth="1"/>
    <col min="7207" max="7207" width="3.33203125" style="201" customWidth="1"/>
    <col min="7208" max="7208" width="10" style="201" customWidth="1"/>
    <col min="7209" max="7425" width="9.33203125" style="201"/>
    <col min="7426" max="7426" width="4.5" style="201" customWidth="1"/>
    <col min="7427" max="7427" width="27.6640625" style="201" bestFit="1" customWidth="1"/>
    <col min="7428" max="7428" width="13.1640625" style="201" customWidth="1"/>
    <col min="7429" max="7429" width="12.83203125" style="201" bestFit="1" customWidth="1"/>
    <col min="7430" max="7430" width="17.5" style="201" customWidth="1"/>
    <col min="7431" max="7431" width="56.1640625" style="201" customWidth="1"/>
    <col min="7432" max="7432" width="2" style="201" customWidth="1"/>
    <col min="7433" max="7433" width="3.5" style="201" bestFit="1" customWidth="1"/>
    <col min="7434" max="7434" width="8.33203125" style="201" customWidth="1"/>
    <col min="7435" max="7435" width="4" style="201" customWidth="1"/>
    <col min="7436" max="7436" width="3.5" style="201" customWidth="1"/>
    <col min="7437" max="7437" width="7.1640625" style="201" customWidth="1"/>
    <col min="7438" max="7438" width="4.1640625" style="201" bestFit="1" customWidth="1"/>
    <col min="7439" max="7462" width="3.5" style="201" customWidth="1"/>
    <col min="7463" max="7463" width="3.33203125" style="201" customWidth="1"/>
    <col min="7464" max="7464" width="10" style="201" customWidth="1"/>
    <col min="7465" max="7681" width="9.33203125" style="201"/>
    <col min="7682" max="7682" width="4.5" style="201" customWidth="1"/>
    <col min="7683" max="7683" width="27.6640625" style="201" bestFit="1" customWidth="1"/>
    <col min="7684" max="7684" width="13.1640625" style="201" customWidth="1"/>
    <col min="7685" max="7685" width="12.83203125" style="201" bestFit="1" customWidth="1"/>
    <col min="7686" max="7686" width="17.5" style="201" customWidth="1"/>
    <col min="7687" max="7687" width="56.1640625" style="201" customWidth="1"/>
    <col min="7688" max="7688" width="2" style="201" customWidth="1"/>
    <col min="7689" max="7689" width="3.5" style="201" bestFit="1" customWidth="1"/>
    <col min="7690" max="7690" width="8.33203125" style="201" customWidth="1"/>
    <col min="7691" max="7691" width="4" style="201" customWidth="1"/>
    <col min="7692" max="7692" width="3.5" style="201" customWidth="1"/>
    <col min="7693" max="7693" width="7.1640625" style="201" customWidth="1"/>
    <col min="7694" max="7694" width="4.1640625" style="201" bestFit="1" customWidth="1"/>
    <col min="7695" max="7718" width="3.5" style="201" customWidth="1"/>
    <col min="7719" max="7719" width="3.33203125" style="201" customWidth="1"/>
    <col min="7720" max="7720" width="10" style="201" customWidth="1"/>
    <col min="7721" max="7937" width="9.33203125" style="201"/>
    <col min="7938" max="7938" width="4.5" style="201" customWidth="1"/>
    <col min="7939" max="7939" width="27.6640625" style="201" bestFit="1" customWidth="1"/>
    <col min="7940" max="7940" width="13.1640625" style="201" customWidth="1"/>
    <col min="7941" max="7941" width="12.83203125" style="201" bestFit="1" customWidth="1"/>
    <col min="7942" max="7942" width="17.5" style="201" customWidth="1"/>
    <col min="7943" max="7943" width="56.1640625" style="201" customWidth="1"/>
    <col min="7944" max="7944" width="2" style="201" customWidth="1"/>
    <col min="7945" max="7945" width="3.5" style="201" bestFit="1" customWidth="1"/>
    <col min="7946" max="7946" width="8.33203125" style="201" customWidth="1"/>
    <col min="7947" max="7947" width="4" style="201" customWidth="1"/>
    <col min="7948" max="7948" width="3.5" style="201" customWidth="1"/>
    <col min="7949" max="7949" width="7.1640625" style="201" customWidth="1"/>
    <col min="7950" max="7950" width="4.1640625" style="201" bestFit="1" customWidth="1"/>
    <col min="7951" max="7974" width="3.5" style="201" customWidth="1"/>
    <col min="7975" max="7975" width="3.33203125" style="201" customWidth="1"/>
    <col min="7976" max="7976" width="10" style="201" customWidth="1"/>
    <col min="7977" max="8193" width="9.33203125" style="201"/>
    <col min="8194" max="8194" width="4.5" style="201" customWidth="1"/>
    <col min="8195" max="8195" width="27.6640625" style="201" bestFit="1" customWidth="1"/>
    <col min="8196" max="8196" width="13.1640625" style="201" customWidth="1"/>
    <col min="8197" max="8197" width="12.83203125" style="201" bestFit="1" customWidth="1"/>
    <col min="8198" max="8198" width="17.5" style="201" customWidth="1"/>
    <col min="8199" max="8199" width="56.1640625" style="201" customWidth="1"/>
    <col min="8200" max="8200" width="2" style="201" customWidth="1"/>
    <col min="8201" max="8201" width="3.5" style="201" bestFit="1" customWidth="1"/>
    <col min="8202" max="8202" width="8.33203125" style="201" customWidth="1"/>
    <col min="8203" max="8203" width="4" style="201" customWidth="1"/>
    <col min="8204" max="8204" width="3.5" style="201" customWidth="1"/>
    <col min="8205" max="8205" width="7.1640625" style="201" customWidth="1"/>
    <col min="8206" max="8206" width="4.1640625" style="201" bestFit="1" customWidth="1"/>
    <col min="8207" max="8230" width="3.5" style="201" customWidth="1"/>
    <col min="8231" max="8231" width="3.33203125" style="201" customWidth="1"/>
    <col min="8232" max="8232" width="10" style="201" customWidth="1"/>
    <col min="8233" max="8449" width="9.33203125" style="201"/>
    <col min="8450" max="8450" width="4.5" style="201" customWidth="1"/>
    <col min="8451" max="8451" width="27.6640625" style="201" bestFit="1" customWidth="1"/>
    <col min="8452" max="8452" width="13.1640625" style="201" customWidth="1"/>
    <col min="8453" max="8453" width="12.83203125" style="201" bestFit="1" customWidth="1"/>
    <col min="8454" max="8454" width="17.5" style="201" customWidth="1"/>
    <col min="8455" max="8455" width="56.1640625" style="201" customWidth="1"/>
    <col min="8456" max="8456" width="2" style="201" customWidth="1"/>
    <col min="8457" max="8457" width="3.5" style="201" bestFit="1" customWidth="1"/>
    <col min="8458" max="8458" width="8.33203125" style="201" customWidth="1"/>
    <col min="8459" max="8459" width="4" style="201" customWidth="1"/>
    <col min="8460" max="8460" width="3.5" style="201" customWidth="1"/>
    <col min="8461" max="8461" width="7.1640625" style="201" customWidth="1"/>
    <col min="8462" max="8462" width="4.1640625" style="201" bestFit="1" customWidth="1"/>
    <col min="8463" max="8486" width="3.5" style="201" customWidth="1"/>
    <col min="8487" max="8487" width="3.33203125" style="201" customWidth="1"/>
    <col min="8488" max="8488" width="10" style="201" customWidth="1"/>
    <col min="8489" max="8705" width="9.33203125" style="201"/>
    <col min="8706" max="8706" width="4.5" style="201" customWidth="1"/>
    <col min="8707" max="8707" width="27.6640625" style="201" bestFit="1" customWidth="1"/>
    <col min="8708" max="8708" width="13.1640625" style="201" customWidth="1"/>
    <col min="8709" max="8709" width="12.83203125" style="201" bestFit="1" customWidth="1"/>
    <col min="8710" max="8710" width="17.5" style="201" customWidth="1"/>
    <col min="8711" max="8711" width="56.1640625" style="201" customWidth="1"/>
    <col min="8712" max="8712" width="2" style="201" customWidth="1"/>
    <col min="8713" max="8713" width="3.5" style="201" bestFit="1" customWidth="1"/>
    <col min="8714" max="8714" width="8.33203125" style="201" customWidth="1"/>
    <col min="8715" max="8715" width="4" style="201" customWidth="1"/>
    <col min="8716" max="8716" width="3.5" style="201" customWidth="1"/>
    <col min="8717" max="8717" width="7.1640625" style="201" customWidth="1"/>
    <col min="8718" max="8718" width="4.1640625" style="201" bestFit="1" customWidth="1"/>
    <col min="8719" max="8742" width="3.5" style="201" customWidth="1"/>
    <col min="8743" max="8743" width="3.33203125" style="201" customWidth="1"/>
    <col min="8744" max="8744" width="10" style="201" customWidth="1"/>
    <col min="8745" max="8961" width="9.33203125" style="201"/>
    <col min="8962" max="8962" width="4.5" style="201" customWidth="1"/>
    <col min="8963" max="8963" width="27.6640625" style="201" bestFit="1" customWidth="1"/>
    <col min="8964" max="8964" width="13.1640625" style="201" customWidth="1"/>
    <col min="8965" max="8965" width="12.83203125" style="201" bestFit="1" customWidth="1"/>
    <col min="8966" max="8966" width="17.5" style="201" customWidth="1"/>
    <col min="8967" max="8967" width="56.1640625" style="201" customWidth="1"/>
    <col min="8968" max="8968" width="2" style="201" customWidth="1"/>
    <col min="8969" max="8969" width="3.5" style="201" bestFit="1" customWidth="1"/>
    <col min="8970" max="8970" width="8.33203125" style="201" customWidth="1"/>
    <col min="8971" max="8971" width="4" style="201" customWidth="1"/>
    <col min="8972" max="8972" width="3.5" style="201" customWidth="1"/>
    <col min="8973" max="8973" width="7.1640625" style="201" customWidth="1"/>
    <col min="8974" max="8974" width="4.1640625" style="201" bestFit="1" customWidth="1"/>
    <col min="8975" max="8998" width="3.5" style="201" customWidth="1"/>
    <col min="8999" max="8999" width="3.33203125" style="201" customWidth="1"/>
    <col min="9000" max="9000" width="10" style="201" customWidth="1"/>
    <col min="9001" max="9217" width="9.33203125" style="201"/>
    <col min="9218" max="9218" width="4.5" style="201" customWidth="1"/>
    <col min="9219" max="9219" width="27.6640625" style="201" bestFit="1" customWidth="1"/>
    <col min="9220" max="9220" width="13.1640625" style="201" customWidth="1"/>
    <col min="9221" max="9221" width="12.83203125" style="201" bestFit="1" customWidth="1"/>
    <col min="9222" max="9222" width="17.5" style="201" customWidth="1"/>
    <col min="9223" max="9223" width="56.1640625" style="201" customWidth="1"/>
    <col min="9224" max="9224" width="2" style="201" customWidth="1"/>
    <col min="9225" max="9225" width="3.5" style="201" bestFit="1" customWidth="1"/>
    <col min="9226" max="9226" width="8.33203125" style="201" customWidth="1"/>
    <col min="9227" max="9227" width="4" style="201" customWidth="1"/>
    <col min="9228" max="9228" width="3.5" style="201" customWidth="1"/>
    <col min="9229" max="9229" width="7.1640625" style="201" customWidth="1"/>
    <col min="9230" max="9230" width="4.1640625" style="201" bestFit="1" customWidth="1"/>
    <col min="9231" max="9254" width="3.5" style="201" customWidth="1"/>
    <col min="9255" max="9255" width="3.33203125" style="201" customWidth="1"/>
    <col min="9256" max="9256" width="10" style="201" customWidth="1"/>
    <col min="9257" max="9473" width="9.33203125" style="201"/>
    <col min="9474" max="9474" width="4.5" style="201" customWidth="1"/>
    <col min="9475" max="9475" width="27.6640625" style="201" bestFit="1" customWidth="1"/>
    <col min="9476" max="9476" width="13.1640625" style="201" customWidth="1"/>
    <col min="9477" max="9477" width="12.83203125" style="201" bestFit="1" customWidth="1"/>
    <col min="9478" max="9478" width="17.5" style="201" customWidth="1"/>
    <col min="9479" max="9479" width="56.1640625" style="201" customWidth="1"/>
    <col min="9480" max="9480" width="2" style="201" customWidth="1"/>
    <col min="9481" max="9481" width="3.5" style="201" bestFit="1" customWidth="1"/>
    <col min="9482" max="9482" width="8.33203125" style="201" customWidth="1"/>
    <col min="9483" max="9483" width="4" style="201" customWidth="1"/>
    <col min="9484" max="9484" width="3.5" style="201" customWidth="1"/>
    <col min="9485" max="9485" width="7.1640625" style="201" customWidth="1"/>
    <col min="9486" max="9486" width="4.1640625" style="201" bestFit="1" customWidth="1"/>
    <col min="9487" max="9510" width="3.5" style="201" customWidth="1"/>
    <col min="9511" max="9511" width="3.33203125" style="201" customWidth="1"/>
    <col min="9512" max="9512" width="10" style="201" customWidth="1"/>
    <col min="9513" max="9729" width="9.33203125" style="201"/>
    <col min="9730" max="9730" width="4.5" style="201" customWidth="1"/>
    <col min="9731" max="9731" width="27.6640625" style="201" bestFit="1" customWidth="1"/>
    <col min="9732" max="9732" width="13.1640625" style="201" customWidth="1"/>
    <col min="9733" max="9733" width="12.83203125" style="201" bestFit="1" customWidth="1"/>
    <col min="9734" max="9734" width="17.5" style="201" customWidth="1"/>
    <col min="9735" max="9735" width="56.1640625" style="201" customWidth="1"/>
    <col min="9736" max="9736" width="2" style="201" customWidth="1"/>
    <col min="9737" max="9737" width="3.5" style="201" bestFit="1" customWidth="1"/>
    <col min="9738" max="9738" width="8.33203125" style="201" customWidth="1"/>
    <col min="9739" max="9739" width="4" style="201" customWidth="1"/>
    <col min="9740" max="9740" width="3.5" style="201" customWidth="1"/>
    <col min="9741" max="9741" width="7.1640625" style="201" customWidth="1"/>
    <col min="9742" max="9742" width="4.1640625" style="201" bestFit="1" customWidth="1"/>
    <col min="9743" max="9766" width="3.5" style="201" customWidth="1"/>
    <col min="9767" max="9767" width="3.33203125" style="201" customWidth="1"/>
    <col min="9768" max="9768" width="10" style="201" customWidth="1"/>
    <col min="9769" max="9985" width="9.33203125" style="201"/>
    <col min="9986" max="9986" width="4.5" style="201" customWidth="1"/>
    <col min="9987" max="9987" width="27.6640625" style="201" bestFit="1" customWidth="1"/>
    <col min="9988" max="9988" width="13.1640625" style="201" customWidth="1"/>
    <col min="9989" max="9989" width="12.83203125" style="201" bestFit="1" customWidth="1"/>
    <col min="9990" max="9990" width="17.5" style="201" customWidth="1"/>
    <col min="9991" max="9991" width="56.1640625" style="201" customWidth="1"/>
    <col min="9992" max="9992" width="2" style="201" customWidth="1"/>
    <col min="9993" max="9993" width="3.5" style="201" bestFit="1" customWidth="1"/>
    <col min="9994" max="9994" width="8.33203125" style="201" customWidth="1"/>
    <col min="9995" max="9995" width="4" style="201" customWidth="1"/>
    <col min="9996" max="9996" width="3.5" style="201" customWidth="1"/>
    <col min="9997" max="9997" width="7.1640625" style="201" customWidth="1"/>
    <col min="9998" max="9998" width="4.1640625" style="201" bestFit="1" customWidth="1"/>
    <col min="9999" max="10022" width="3.5" style="201" customWidth="1"/>
    <col min="10023" max="10023" width="3.33203125" style="201" customWidth="1"/>
    <col min="10024" max="10024" width="10" style="201" customWidth="1"/>
    <col min="10025" max="10241" width="9.33203125" style="201"/>
    <col min="10242" max="10242" width="4.5" style="201" customWidth="1"/>
    <col min="10243" max="10243" width="27.6640625" style="201" bestFit="1" customWidth="1"/>
    <col min="10244" max="10244" width="13.1640625" style="201" customWidth="1"/>
    <col min="10245" max="10245" width="12.83203125" style="201" bestFit="1" customWidth="1"/>
    <col min="10246" max="10246" width="17.5" style="201" customWidth="1"/>
    <col min="10247" max="10247" width="56.1640625" style="201" customWidth="1"/>
    <col min="10248" max="10248" width="2" style="201" customWidth="1"/>
    <col min="10249" max="10249" width="3.5" style="201" bestFit="1" customWidth="1"/>
    <col min="10250" max="10250" width="8.33203125" style="201" customWidth="1"/>
    <col min="10251" max="10251" width="4" style="201" customWidth="1"/>
    <col min="10252" max="10252" width="3.5" style="201" customWidth="1"/>
    <col min="10253" max="10253" width="7.1640625" style="201" customWidth="1"/>
    <col min="10254" max="10254" width="4.1640625" style="201" bestFit="1" customWidth="1"/>
    <col min="10255" max="10278" width="3.5" style="201" customWidth="1"/>
    <col min="10279" max="10279" width="3.33203125" style="201" customWidth="1"/>
    <col min="10280" max="10280" width="10" style="201" customWidth="1"/>
    <col min="10281" max="10497" width="9.33203125" style="201"/>
    <col min="10498" max="10498" width="4.5" style="201" customWidth="1"/>
    <col min="10499" max="10499" width="27.6640625" style="201" bestFit="1" customWidth="1"/>
    <col min="10500" max="10500" width="13.1640625" style="201" customWidth="1"/>
    <col min="10501" max="10501" width="12.83203125" style="201" bestFit="1" customWidth="1"/>
    <col min="10502" max="10502" width="17.5" style="201" customWidth="1"/>
    <col min="10503" max="10503" width="56.1640625" style="201" customWidth="1"/>
    <col min="10504" max="10504" width="2" style="201" customWidth="1"/>
    <col min="10505" max="10505" width="3.5" style="201" bestFit="1" customWidth="1"/>
    <col min="10506" max="10506" width="8.33203125" style="201" customWidth="1"/>
    <col min="10507" max="10507" width="4" style="201" customWidth="1"/>
    <col min="10508" max="10508" width="3.5" style="201" customWidth="1"/>
    <col min="10509" max="10509" width="7.1640625" style="201" customWidth="1"/>
    <col min="10510" max="10510" width="4.1640625" style="201" bestFit="1" customWidth="1"/>
    <col min="10511" max="10534" width="3.5" style="201" customWidth="1"/>
    <col min="10535" max="10535" width="3.33203125" style="201" customWidth="1"/>
    <col min="10536" max="10536" width="10" style="201" customWidth="1"/>
    <col min="10537" max="10753" width="9.33203125" style="201"/>
    <col min="10754" max="10754" width="4.5" style="201" customWidth="1"/>
    <col min="10755" max="10755" width="27.6640625" style="201" bestFit="1" customWidth="1"/>
    <col min="10756" max="10756" width="13.1640625" style="201" customWidth="1"/>
    <col min="10757" max="10757" width="12.83203125" style="201" bestFit="1" customWidth="1"/>
    <col min="10758" max="10758" width="17.5" style="201" customWidth="1"/>
    <col min="10759" max="10759" width="56.1640625" style="201" customWidth="1"/>
    <col min="10760" max="10760" width="2" style="201" customWidth="1"/>
    <col min="10761" max="10761" width="3.5" style="201" bestFit="1" customWidth="1"/>
    <col min="10762" max="10762" width="8.33203125" style="201" customWidth="1"/>
    <col min="10763" max="10763" width="4" style="201" customWidth="1"/>
    <col min="10764" max="10764" width="3.5" style="201" customWidth="1"/>
    <col min="10765" max="10765" width="7.1640625" style="201" customWidth="1"/>
    <col min="10766" max="10766" width="4.1640625" style="201" bestFit="1" customWidth="1"/>
    <col min="10767" max="10790" width="3.5" style="201" customWidth="1"/>
    <col min="10791" max="10791" width="3.33203125" style="201" customWidth="1"/>
    <col min="10792" max="10792" width="10" style="201" customWidth="1"/>
    <col min="10793" max="11009" width="9.33203125" style="201"/>
    <col min="11010" max="11010" width="4.5" style="201" customWidth="1"/>
    <col min="11011" max="11011" width="27.6640625" style="201" bestFit="1" customWidth="1"/>
    <col min="11012" max="11012" width="13.1640625" style="201" customWidth="1"/>
    <col min="11013" max="11013" width="12.83203125" style="201" bestFit="1" customWidth="1"/>
    <col min="11014" max="11014" width="17.5" style="201" customWidth="1"/>
    <col min="11015" max="11015" width="56.1640625" style="201" customWidth="1"/>
    <col min="11016" max="11016" width="2" style="201" customWidth="1"/>
    <col min="11017" max="11017" width="3.5" style="201" bestFit="1" customWidth="1"/>
    <col min="11018" max="11018" width="8.33203125" style="201" customWidth="1"/>
    <col min="11019" max="11019" width="4" style="201" customWidth="1"/>
    <col min="11020" max="11020" width="3.5" style="201" customWidth="1"/>
    <col min="11021" max="11021" width="7.1640625" style="201" customWidth="1"/>
    <col min="11022" max="11022" width="4.1640625" style="201" bestFit="1" customWidth="1"/>
    <col min="11023" max="11046" width="3.5" style="201" customWidth="1"/>
    <col min="11047" max="11047" width="3.33203125" style="201" customWidth="1"/>
    <col min="11048" max="11048" width="10" style="201" customWidth="1"/>
    <col min="11049" max="11265" width="9.33203125" style="201"/>
    <col min="11266" max="11266" width="4.5" style="201" customWidth="1"/>
    <col min="11267" max="11267" width="27.6640625" style="201" bestFit="1" customWidth="1"/>
    <col min="11268" max="11268" width="13.1640625" style="201" customWidth="1"/>
    <col min="11269" max="11269" width="12.83203125" style="201" bestFit="1" customWidth="1"/>
    <col min="11270" max="11270" width="17.5" style="201" customWidth="1"/>
    <col min="11271" max="11271" width="56.1640625" style="201" customWidth="1"/>
    <col min="11272" max="11272" width="2" style="201" customWidth="1"/>
    <col min="11273" max="11273" width="3.5" style="201" bestFit="1" customWidth="1"/>
    <col min="11274" max="11274" width="8.33203125" style="201" customWidth="1"/>
    <col min="11275" max="11275" width="4" style="201" customWidth="1"/>
    <col min="11276" max="11276" width="3.5" style="201" customWidth="1"/>
    <col min="11277" max="11277" width="7.1640625" style="201" customWidth="1"/>
    <col min="11278" max="11278" width="4.1640625" style="201" bestFit="1" customWidth="1"/>
    <col min="11279" max="11302" width="3.5" style="201" customWidth="1"/>
    <col min="11303" max="11303" width="3.33203125" style="201" customWidth="1"/>
    <col min="11304" max="11304" width="10" style="201" customWidth="1"/>
    <col min="11305" max="11521" width="9.33203125" style="201"/>
    <col min="11522" max="11522" width="4.5" style="201" customWidth="1"/>
    <col min="11523" max="11523" width="27.6640625" style="201" bestFit="1" customWidth="1"/>
    <col min="11524" max="11524" width="13.1640625" style="201" customWidth="1"/>
    <col min="11525" max="11525" width="12.83203125" style="201" bestFit="1" customWidth="1"/>
    <col min="11526" max="11526" width="17.5" style="201" customWidth="1"/>
    <col min="11527" max="11527" width="56.1640625" style="201" customWidth="1"/>
    <col min="11528" max="11528" width="2" style="201" customWidth="1"/>
    <col min="11529" max="11529" width="3.5" style="201" bestFit="1" customWidth="1"/>
    <col min="11530" max="11530" width="8.33203125" style="201" customWidth="1"/>
    <col min="11531" max="11531" width="4" style="201" customWidth="1"/>
    <col min="11532" max="11532" width="3.5" style="201" customWidth="1"/>
    <col min="11533" max="11533" width="7.1640625" style="201" customWidth="1"/>
    <col min="11534" max="11534" width="4.1640625" style="201" bestFit="1" customWidth="1"/>
    <col min="11535" max="11558" width="3.5" style="201" customWidth="1"/>
    <col min="11559" max="11559" width="3.33203125" style="201" customWidth="1"/>
    <col min="11560" max="11560" width="10" style="201" customWidth="1"/>
    <col min="11561" max="11777" width="9.33203125" style="201"/>
    <col min="11778" max="11778" width="4.5" style="201" customWidth="1"/>
    <col min="11779" max="11779" width="27.6640625" style="201" bestFit="1" customWidth="1"/>
    <col min="11780" max="11780" width="13.1640625" style="201" customWidth="1"/>
    <col min="11781" max="11781" width="12.83203125" style="201" bestFit="1" customWidth="1"/>
    <col min="11782" max="11782" width="17.5" style="201" customWidth="1"/>
    <col min="11783" max="11783" width="56.1640625" style="201" customWidth="1"/>
    <col min="11784" max="11784" width="2" style="201" customWidth="1"/>
    <col min="11785" max="11785" width="3.5" style="201" bestFit="1" customWidth="1"/>
    <col min="11786" max="11786" width="8.33203125" style="201" customWidth="1"/>
    <col min="11787" max="11787" width="4" style="201" customWidth="1"/>
    <col min="11788" max="11788" width="3.5" style="201" customWidth="1"/>
    <col min="11789" max="11789" width="7.1640625" style="201" customWidth="1"/>
    <col min="11790" max="11790" width="4.1640625" style="201" bestFit="1" customWidth="1"/>
    <col min="11791" max="11814" width="3.5" style="201" customWidth="1"/>
    <col min="11815" max="11815" width="3.33203125" style="201" customWidth="1"/>
    <col min="11816" max="11816" width="10" style="201" customWidth="1"/>
    <col min="11817" max="12033" width="9.33203125" style="201"/>
    <col min="12034" max="12034" width="4.5" style="201" customWidth="1"/>
    <col min="12035" max="12035" width="27.6640625" style="201" bestFit="1" customWidth="1"/>
    <col min="12036" max="12036" width="13.1640625" style="201" customWidth="1"/>
    <col min="12037" max="12037" width="12.83203125" style="201" bestFit="1" customWidth="1"/>
    <col min="12038" max="12038" width="17.5" style="201" customWidth="1"/>
    <col min="12039" max="12039" width="56.1640625" style="201" customWidth="1"/>
    <col min="12040" max="12040" width="2" style="201" customWidth="1"/>
    <col min="12041" max="12041" width="3.5" style="201" bestFit="1" customWidth="1"/>
    <col min="12042" max="12042" width="8.33203125" style="201" customWidth="1"/>
    <col min="12043" max="12043" width="4" style="201" customWidth="1"/>
    <col min="12044" max="12044" width="3.5" style="201" customWidth="1"/>
    <col min="12045" max="12045" width="7.1640625" style="201" customWidth="1"/>
    <col min="12046" max="12046" width="4.1640625" style="201" bestFit="1" customWidth="1"/>
    <col min="12047" max="12070" width="3.5" style="201" customWidth="1"/>
    <col min="12071" max="12071" width="3.33203125" style="201" customWidth="1"/>
    <col min="12072" max="12072" width="10" style="201" customWidth="1"/>
    <col min="12073" max="12289" width="9.33203125" style="201"/>
    <col min="12290" max="12290" width="4.5" style="201" customWidth="1"/>
    <col min="12291" max="12291" width="27.6640625" style="201" bestFit="1" customWidth="1"/>
    <col min="12292" max="12292" width="13.1640625" style="201" customWidth="1"/>
    <col min="12293" max="12293" width="12.83203125" style="201" bestFit="1" customWidth="1"/>
    <col min="12294" max="12294" width="17.5" style="201" customWidth="1"/>
    <col min="12295" max="12295" width="56.1640625" style="201" customWidth="1"/>
    <col min="12296" max="12296" width="2" style="201" customWidth="1"/>
    <col min="12297" max="12297" width="3.5" style="201" bestFit="1" customWidth="1"/>
    <col min="12298" max="12298" width="8.33203125" style="201" customWidth="1"/>
    <col min="12299" max="12299" width="4" style="201" customWidth="1"/>
    <col min="12300" max="12300" width="3.5" style="201" customWidth="1"/>
    <col min="12301" max="12301" width="7.1640625" style="201" customWidth="1"/>
    <col min="12302" max="12302" width="4.1640625" style="201" bestFit="1" customWidth="1"/>
    <col min="12303" max="12326" width="3.5" style="201" customWidth="1"/>
    <col min="12327" max="12327" width="3.33203125" style="201" customWidth="1"/>
    <col min="12328" max="12328" width="10" style="201" customWidth="1"/>
    <col min="12329" max="12545" width="9.33203125" style="201"/>
    <col min="12546" max="12546" width="4.5" style="201" customWidth="1"/>
    <col min="12547" max="12547" width="27.6640625" style="201" bestFit="1" customWidth="1"/>
    <col min="12548" max="12548" width="13.1640625" style="201" customWidth="1"/>
    <col min="12549" max="12549" width="12.83203125" style="201" bestFit="1" customWidth="1"/>
    <col min="12550" max="12550" width="17.5" style="201" customWidth="1"/>
    <col min="12551" max="12551" width="56.1640625" style="201" customWidth="1"/>
    <col min="12552" max="12552" width="2" style="201" customWidth="1"/>
    <col min="12553" max="12553" width="3.5" style="201" bestFit="1" customWidth="1"/>
    <col min="12554" max="12554" width="8.33203125" style="201" customWidth="1"/>
    <col min="12555" max="12555" width="4" style="201" customWidth="1"/>
    <col min="12556" max="12556" width="3.5" style="201" customWidth="1"/>
    <col min="12557" max="12557" width="7.1640625" style="201" customWidth="1"/>
    <col min="12558" max="12558" width="4.1640625" style="201" bestFit="1" customWidth="1"/>
    <col min="12559" max="12582" width="3.5" style="201" customWidth="1"/>
    <col min="12583" max="12583" width="3.33203125" style="201" customWidth="1"/>
    <col min="12584" max="12584" width="10" style="201" customWidth="1"/>
    <col min="12585" max="12801" width="9.33203125" style="201"/>
    <col min="12802" max="12802" width="4.5" style="201" customWidth="1"/>
    <col min="12803" max="12803" width="27.6640625" style="201" bestFit="1" customWidth="1"/>
    <col min="12804" max="12804" width="13.1640625" style="201" customWidth="1"/>
    <col min="12805" max="12805" width="12.83203125" style="201" bestFit="1" customWidth="1"/>
    <col min="12806" max="12806" width="17.5" style="201" customWidth="1"/>
    <col min="12807" max="12807" width="56.1640625" style="201" customWidth="1"/>
    <col min="12808" max="12808" width="2" style="201" customWidth="1"/>
    <col min="12809" max="12809" width="3.5" style="201" bestFit="1" customWidth="1"/>
    <col min="12810" max="12810" width="8.33203125" style="201" customWidth="1"/>
    <col min="12811" max="12811" width="4" style="201" customWidth="1"/>
    <col min="12812" max="12812" width="3.5" style="201" customWidth="1"/>
    <col min="12813" max="12813" width="7.1640625" style="201" customWidth="1"/>
    <col min="12814" max="12814" width="4.1640625" style="201" bestFit="1" customWidth="1"/>
    <col min="12815" max="12838" width="3.5" style="201" customWidth="1"/>
    <col min="12839" max="12839" width="3.33203125" style="201" customWidth="1"/>
    <col min="12840" max="12840" width="10" style="201" customWidth="1"/>
    <col min="12841" max="13057" width="9.33203125" style="201"/>
    <col min="13058" max="13058" width="4.5" style="201" customWidth="1"/>
    <col min="13059" max="13059" width="27.6640625" style="201" bestFit="1" customWidth="1"/>
    <col min="13060" max="13060" width="13.1640625" style="201" customWidth="1"/>
    <col min="13061" max="13061" width="12.83203125" style="201" bestFit="1" customWidth="1"/>
    <col min="13062" max="13062" width="17.5" style="201" customWidth="1"/>
    <col min="13063" max="13063" width="56.1640625" style="201" customWidth="1"/>
    <col min="13064" max="13064" width="2" style="201" customWidth="1"/>
    <col min="13065" max="13065" width="3.5" style="201" bestFit="1" customWidth="1"/>
    <col min="13066" max="13066" width="8.33203125" style="201" customWidth="1"/>
    <col min="13067" max="13067" width="4" style="201" customWidth="1"/>
    <col min="13068" max="13068" width="3.5" style="201" customWidth="1"/>
    <col min="13069" max="13069" width="7.1640625" style="201" customWidth="1"/>
    <col min="13070" max="13070" width="4.1640625" style="201" bestFit="1" customWidth="1"/>
    <col min="13071" max="13094" width="3.5" style="201" customWidth="1"/>
    <col min="13095" max="13095" width="3.33203125" style="201" customWidth="1"/>
    <col min="13096" max="13096" width="10" style="201" customWidth="1"/>
    <col min="13097" max="13313" width="9.33203125" style="201"/>
    <col min="13314" max="13314" width="4.5" style="201" customWidth="1"/>
    <col min="13315" max="13315" width="27.6640625" style="201" bestFit="1" customWidth="1"/>
    <col min="13316" max="13316" width="13.1640625" style="201" customWidth="1"/>
    <col min="13317" max="13317" width="12.83203125" style="201" bestFit="1" customWidth="1"/>
    <col min="13318" max="13318" width="17.5" style="201" customWidth="1"/>
    <col min="13319" max="13319" width="56.1640625" style="201" customWidth="1"/>
    <col min="13320" max="13320" width="2" style="201" customWidth="1"/>
    <col min="13321" max="13321" width="3.5" style="201" bestFit="1" customWidth="1"/>
    <col min="13322" max="13322" width="8.33203125" style="201" customWidth="1"/>
    <col min="13323" max="13323" width="4" style="201" customWidth="1"/>
    <col min="13324" max="13324" width="3.5" style="201" customWidth="1"/>
    <col min="13325" max="13325" width="7.1640625" style="201" customWidth="1"/>
    <col min="13326" max="13326" width="4.1640625" style="201" bestFit="1" customWidth="1"/>
    <col min="13327" max="13350" width="3.5" style="201" customWidth="1"/>
    <col min="13351" max="13351" width="3.33203125" style="201" customWidth="1"/>
    <col min="13352" max="13352" width="10" style="201" customWidth="1"/>
    <col min="13353" max="13569" width="9.33203125" style="201"/>
    <col min="13570" max="13570" width="4.5" style="201" customWidth="1"/>
    <col min="13571" max="13571" width="27.6640625" style="201" bestFit="1" customWidth="1"/>
    <col min="13572" max="13572" width="13.1640625" style="201" customWidth="1"/>
    <col min="13573" max="13573" width="12.83203125" style="201" bestFit="1" customWidth="1"/>
    <col min="13574" max="13574" width="17.5" style="201" customWidth="1"/>
    <col min="13575" max="13575" width="56.1640625" style="201" customWidth="1"/>
    <col min="13576" max="13576" width="2" style="201" customWidth="1"/>
    <col min="13577" max="13577" width="3.5" style="201" bestFit="1" customWidth="1"/>
    <col min="13578" max="13578" width="8.33203125" style="201" customWidth="1"/>
    <col min="13579" max="13579" width="4" style="201" customWidth="1"/>
    <col min="13580" max="13580" width="3.5" style="201" customWidth="1"/>
    <col min="13581" max="13581" width="7.1640625" style="201" customWidth="1"/>
    <col min="13582" max="13582" width="4.1640625" style="201" bestFit="1" customWidth="1"/>
    <col min="13583" max="13606" width="3.5" style="201" customWidth="1"/>
    <col min="13607" max="13607" width="3.33203125" style="201" customWidth="1"/>
    <col min="13608" max="13608" width="10" style="201" customWidth="1"/>
    <col min="13609" max="13825" width="9.33203125" style="201"/>
    <col min="13826" max="13826" width="4.5" style="201" customWidth="1"/>
    <col min="13827" max="13827" width="27.6640625" style="201" bestFit="1" customWidth="1"/>
    <col min="13828" max="13828" width="13.1640625" style="201" customWidth="1"/>
    <col min="13829" max="13829" width="12.83203125" style="201" bestFit="1" customWidth="1"/>
    <col min="13830" max="13830" width="17.5" style="201" customWidth="1"/>
    <col min="13831" max="13831" width="56.1640625" style="201" customWidth="1"/>
    <col min="13832" max="13832" width="2" style="201" customWidth="1"/>
    <col min="13833" max="13833" width="3.5" style="201" bestFit="1" customWidth="1"/>
    <col min="13834" max="13834" width="8.33203125" style="201" customWidth="1"/>
    <col min="13835" max="13835" width="4" style="201" customWidth="1"/>
    <col min="13836" max="13836" width="3.5" style="201" customWidth="1"/>
    <col min="13837" max="13837" width="7.1640625" style="201" customWidth="1"/>
    <col min="13838" max="13838" width="4.1640625" style="201" bestFit="1" customWidth="1"/>
    <col min="13839" max="13862" width="3.5" style="201" customWidth="1"/>
    <col min="13863" max="13863" width="3.33203125" style="201" customWidth="1"/>
    <col min="13864" max="13864" width="10" style="201" customWidth="1"/>
    <col min="13865" max="14081" width="9.33203125" style="201"/>
    <col min="14082" max="14082" width="4.5" style="201" customWidth="1"/>
    <col min="14083" max="14083" width="27.6640625" style="201" bestFit="1" customWidth="1"/>
    <col min="14084" max="14084" width="13.1640625" style="201" customWidth="1"/>
    <col min="14085" max="14085" width="12.83203125" style="201" bestFit="1" customWidth="1"/>
    <col min="14086" max="14086" width="17.5" style="201" customWidth="1"/>
    <col min="14087" max="14087" width="56.1640625" style="201" customWidth="1"/>
    <col min="14088" max="14088" width="2" style="201" customWidth="1"/>
    <col min="14089" max="14089" width="3.5" style="201" bestFit="1" customWidth="1"/>
    <col min="14090" max="14090" width="8.33203125" style="201" customWidth="1"/>
    <col min="14091" max="14091" width="4" style="201" customWidth="1"/>
    <col min="14092" max="14092" width="3.5" style="201" customWidth="1"/>
    <col min="14093" max="14093" width="7.1640625" style="201" customWidth="1"/>
    <col min="14094" max="14094" width="4.1640625" style="201" bestFit="1" customWidth="1"/>
    <col min="14095" max="14118" width="3.5" style="201" customWidth="1"/>
    <col min="14119" max="14119" width="3.33203125" style="201" customWidth="1"/>
    <col min="14120" max="14120" width="10" style="201" customWidth="1"/>
    <col min="14121" max="14337" width="9.33203125" style="201"/>
    <col min="14338" max="14338" width="4.5" style="201" customWidth="1"/>
    <col min="14339" max="14339" width="27.6640625" style="201" bestFit="1" customWidth="1"/>
    <col min="14340" max="14340" width="13.1640625" style="201" customWidth="1"/>
    <col min="14341" max="14341" width="12.83203125" style="201" bestFit="1" customWidth="1"/>
    <col min="14342" max="14342" width="17.5" style="201" customWidth="1"/>
    <col min="14343" max="14343" width="56.1640625" style="201" customWidth="1"/>
    <col min="14344" max="14344" width="2" style="201" customWidth="1"/>
    <col min="14345" max="14345" width="3.5" style="201" bestFit="1" customWidth="1"/>
    <col min="14346" max="14346" width="8.33203125" style="201" customWidth="1"/>
    <col min="14347" max="14347" width="4" style="201" customWidth="1"/>
    <col min="14348" max="14348" width="3.5" style="201" customWidth="1"/>
    <col min="14349" max="14349" width="7.1640625" style="201" customWidth="1"/>
    <col min="14350" max="14350" width="4.1640625" style="201" bestFit="1" customWidth="1"/>
    <col min="14351" max="14374" width="3.5" style="201" customWidth="1"/>
    <col min="14375" max="14375" width="3.33203125" style="201" customWidth="1"/>
    <col min="14376" max="14376" width="10" style="201" customWidth="1"/>
    <col min="14377" max="14593" width="9.33203125" style="201"/>
    <col min="14594" max="14594" width="4.5" style="201" customWidth="1"/>
    <col min="14595" max="14595" width="27.6640625" style="201" bestFit="1" customWidth="1"/>
    <col min="14596" max="14596" width="13.1640625" style="201" customWidth="1"/>
    <col min="14597" max="14597" width="12.83203125" style="201" bestFit="1" customWidth="1"/>
    <col min="14598" max="14598" width="17.5" style="201" customWidth="1"/>
    <col min="14599" max="14599" width="56.1640625" style="201" customWidth="1"/>
    <col min="14600" max="14600" width="2" style="201" customWidth="1"/>
    <col min="14601" max="14601" width="3.5" style="201" bestFit="1" customWidth="1"/>
    <col min="14602" max="14602" width="8.33203125" style="201" customWidth="1"/>
    <col min="14603" max="14603" width="4" style="201" customWidth="1"/>
    <col min="14604" max="14604" width="3.5" style="201" customWidth="1"/>
    <col min="14605" max="14605" width="7.1640625" style="201" customWidth="1"/>
    <col min="14606" max="14606" width="4.1640625" style="201" bestFit="1" customWidth="1"/>
    <col min="14607" max="14630" width="3.5" style="201" customWidth="1"/>
    <col min="14631" max="14631" width="3.33203125" style="201" customWidth="1"/>
    <col min="14632" max="14632" width="10" style="201" customWidth="1"/>
    <col min="14633" max="14849" width="9.33203125" style="201"/>
    <col min="14850" max="14850" width="4.5" style="201" customWidth="1"/>
    <col min="14851" max="14851" width="27.6640625" style="201" bestFit="1" customWidth="1"/>
    <col min="14852" max="14852" width="13.1640625" style="201" customWidth="1"/>
    <col min="14853" max="14853" width="12.83203125" style="201" bestFit="1" customWidth="1"/>
    <col min="14854" max="14854" width="17.5" style="201" customWidth="1"/>
    <col min="14855" max="14855" width="56.1640625" style="201" customWidth="1"/>
    <col min="14856" max="14856" width="2" style="201" customWidth="1"/>
    <col min="14857" max="14857" width="3.5" style="201" bestFit="1" customWidth="1"/>
    <col min="14858" max="14858" width="8.33203125" style="201" customWidth="1"/>
    <col min="14859" max="14859" width="4" style="201" customWidth="1"/>
    <col min="14860" max="14860" width="3.5" style="201" customWidth="1"/>
    <col min="14861" max="14861" width="7.1640625" style="201" customWidth="1"/>
    <col min="14862" max="14862" width="4.1640625" style="201" bestFit="1" customWidth="1"/>
    <col min="14863" max="14886" width="3.5" style="201" customWidth="1"/>
    <col min="14887" max="14887" width="3.33203125" style="201" customWidth="1"/>
    <col min="14888" max="14888" width="10" style="201" customWidth="1"/>
    <col min="14889" max="15105" width="9.33203125" style="201"/>
    <col min="15106" max="15106" width="4.5" style="201" customWidth="1"/>
    <col min="15107" max="15107" width="27.6640625" style="201" bestFit="1" customWidth="1"/>
    <col min="15108" max="15108" width="13.1640625" style="201" customWidth="1"/>
    <col min="15109" max="15109" width="12.83203125" style="201" bestFit="1" customWidth="1"/>
    <col min="15110" max="15110" width="17.5" style="201" customWidth="1"/>
    <col min="15111" max="15111" width="56.1640625" style="201" customWidth="1"/>
    <col min="15112" max="15112" width="2" style="201" customWidth="1"/>
    <col min="15113" max="15113" width="3.5" style="201" bestFit="1" customWidth="1"/>
    <col min="15114" max="15114" width="8.33203125" style="201" customWidth="1"/>
    <col min="15115" max="15115" width="4" style="201" customWidth="1"/>
    <col min="15116" max="15116" width="3.5" style="201" customWidth="1"/>
    <col min="15117" max="15117" width="7.1640625" style="201" customWidth="1"/>
    <col min="15118" max="15118" width="4.1640625" style="201" bestFit="1" customWidth="1"/>
    <col min="15119" max="15142" width="3.5" style="201" customWidth="1"/>
    <col min="15143" max="15143" width="3.33203125" style="201" customWidth="1"/>
    <col min="15144" max="15144" width="10" style="201" customWidth="1"/>
    <col min="15145" max="15361" width="9.33203125" style="201"/>
    <col min="15362" max="15362" width="4.5" style="201" customWidth="1"/>
    <col min="15363" max="15363" width="27.6640625" style="201" bestFit="1" customWidth="1"/>
    <col min="15364" max="15364" width="13.1640625" style="201" customWidth="1"/>
    <col min="15365" max="15365" width="12.83203125" style="201" bestFit="1" customWidth="1"/>
    <col min="15366" max="15366" width="17.5" style="201" customWidth="1"/>
    <col min="15367" max="15367" width="56.1640625" style="201" customWidth="1"/>
    <col min="15368" max="15368" width="2" style="201" customWidth="1"/>
    <col min="15369" max="15369" width="3.5" style="201" bestFit="1" customWidth="1"/>
    <col min="15370" max="15370" width="8.33203125" style="201" customWidth="1"/>
    <col min="15371" max="15371" width="4" style="201" customWidth="1"/>
    <col min="15372" max="15372" width="3.5" style="201" customWidth="1"/>
    <col min="15373" max="15373" width="7.1640625" style="201" customWidth="1"/>
    <col min="15374" max="15374" width="4.1640625" style="201" bestFit="1" customWidth="1"/>
    <col min="15375" max="15398" width="3.5" style="201" customWidth="1"/>
    <col min="15399" max="15399" width="3.33203125" style="201" customWidth="1"/>
    <col min="15400" max="15400" width="10" style="201" customWidth="1"/>
    <col min="15401" max="15617" width="9.33203125" style="201"/>
    <col min="15618" max="15618" width="4.5" style="201" customWidth="1"/>
    <col min="15619" max="15619" width="27.6640625" style="201" bestFit="1" customWidth="1"/>
    <col min="15620" max="15620" width="13.1640625" style="201" customWidth="1"/>
    <col min="15621" max="15621" width="12.83203125" style="201" bestFit="1" customWidth="1"/>
    <col min="15622" max="15622" width="17.5" style="201" customWidth="1"/>
    <col min="15623" max="15623" width="56.1640625" style="201" customWidth="1"/>
    <col min="15624" max="15624" width="2" style="201" customWidth="1"/>
    <col min="15625" max="15625" width="3.5" style="201" bestFit="1" customWidth="1"/>
    <col min="15626" max="15626" width="8.33203125" style="201" customWidth="1"/>
    <col min="15627" max="15627" width="4" style="201" customWidth="1"/>
    <col min="15628" max="15628" width="3.5" style="201" customWidth="1"/>
    <col min="15629" max="15629" width="7.1640625" style="201" customWidth="1"/>
    <col min="15630" max="15630" width="4.1640625" style="201" bestFit="1" customWidth="1"/>
    <col min="15631" max="15654" width="3.5" style="201" customWidth="1"/>
    <col min="15655" max="15655" width="3.33203125" style="201" customWidth="1"/>
    <col min="15656" max="15656" width="10" style="201" customWidth="1"/>
    <col min="15657" max="15873" width="9.33203125" style="201"/>
    <col min="15874" max="15874" width="4.5" style="201" customWidth="1"/>
    <col min="15875" max="15875" width="27.6640625" style="201" bestFit="1" customWidth="1"/>
    <col min="15876" max="15876" width="13.1640625" style="201" customWidth="1"/>
    <col min="15877" max="15877" width="12.83203125" style="201" bestFit="1" customWidth="1"/>
    <col min="15878" max="15878" width="17.5" style="201" customWidth="1"/>
    <col min="15879" max="15879" width="56.1640625" style="201" customWidth="1"/>
    <col min="15880" max="15880" width="2" style="201" customWidth="1"/>
    <col min="15881" max="15881" width="3.5" style="201" bestFit="1" customWidth="1"/>
    <col min="15882" max="15882" width="8.33203125" style="201" customWidth="1"/>
    <col min="15883" max="15883" width="4" style="201" customWidth="1"/>
    <col min="15884" max="15884" width="3.5" style="201" customWidth="1"/>
    <col min="15885" max="15885" width="7.1640625" style="201" customWidth="1"/>
    <col min="15886" max="15886" width="4.1640625" style="201" bestFit="1" customWidth="1"/>
    <col min="15887" max="15910" width="3.5" style="201" customWidth="1"/>
    <col min="15911" max="15911" width="3.33203125" style="201" customWidth="1"/>
    <col min="15912" max="15912" width="10" style="201" customWidth="1"/>
    <col min="15913" max="16129" width="9.33203125" style="201"/>
    <col min="16130" max="16130" width="4.5" style="201" customWidth="1"/>
    <col min="16131" max="16131" width="27.6640625" style="201" bestFit="1" customWidth="1"/>
    <col min="16132" max="16132" width="13.1640625" style="201" customWidth="1"/>
    <col min="16133" max="16133" width="12.83203125" style="201" bestFit="1" customWidth="1"/>
    <col min="16134" max="16134" width="17.5" style="201" customWidth="1"/>
    <col min="16135" max="16135" width="56.1640625" style="201" customWidth="1"/>
    <col min="16136" max="16136" width="2" style="201" customWidth="1"/>
    <col min="16137" max="16137" width="3.5" style="201" bestFit="1" customWidth="1"/>
    <col min="16138" max="16138" width="8.33203125" style="201" customWidth="1"/>
    <col min="16139" max="16139" width="4" style="201" customWidth="1"/>
    <col min="16140" max="16140" width="3.5" style="201" customWidth="1"/>
    <col min="16141" max="16141" width="7.1640625" style="201" customWidth="1"/>
    <col min="16142" max="16142" width="4.1640625" style="201" bestFit="1" customWidth="1"/>
    <col min="16143" max="16166" width="3.5" style="201" customWidth="1"/>
    <col min="16167" max="16167" width="3.33203125" style="201" customWidth="1"/>
    <col min="16168" max="16168" width="10" style="201" customWidth="1"/>
    <col min="16169" max="16384" width="9.33203125" style="201"/>
  </cols>
  <sheetData>
    <row r="1" spans="2:40" ht="14.25">
      <c r="B1" s="1305" t="s">
        <v>207</v>
      </c>
      <c r="C1" s="1305"/>
      <c r="D1" s="1305"/>
      <c r="E1" s="1305"/>
      <c r="F1" s="1305"/>
      <c r="H1" s="1306" t="s">
        <v>208</v>
      </c>
      <c r="I1" s="1306"/>
      <c r="J1" s="1306"/>
      <c r="K1" s="1306"/>
      <c r="L1" s="1306"/>
      <c r="M1" s="1306"/>
    </row>
    <row r="2" spans="2:40" ht="14.1" customHeight="1" thickBot="1">
      <c r="B2" s="202" t="s">
        <v>21</v>
      </c>
      <c r="F2" s="204"/>
      <c r="H2" s="1307"/>
      <c r="I2" s="1307"/>
      <c r="J2" s="1307"/>
      <c r="K2" s="1307"/>
      <c r="L2" s="1307"/>
      <c r="M2" s="1307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</row>
    <row r="3" spans="2:40" ht="14.1" customHeight="1" thickTop="1" thickBot="1">
      <c r="B3" s="327" t="s">
        <v>209</v>
      </c>
      <c r="C3" s="446" t="s">
        <v>210</v>
      </c>
      <c r="D3" s="1308" t="s">
        <v>50</v>
      </c>
      <c r="E3" s="1308"/>
      <c r="F3" s="1309"/>
      <c r="H3" s="1310" t="s">
        <v>21</v>
      </c>
      <c r="I3" s="1313" t="s">
        <v>211</v>
      </c>
      <c r="J3" s="1313"/>
      <c r="K3" s="1314"/>
      <c r="L3" s="1315" t="s">
        <v>212</v>
      </c>
      <c r="M3" s="1316"/>
      <c r="N3" s="1314" t="s">
        <v>154</v>
      </c>
      <c r="O3" s="1336"/>
      <c r="P3" s="1336" t="s">
        <v>155</v>
      </c>
      <c r="Q3" s="1336"/>
      <c r="R3" s="1336" t="s">
        <v>156</v>
      </c>
      <c r="S3" s="1336"/>
      <c r="T3" s="1336" t="s">
        <v>157</v>
      </c>
      <c r="U3" s="1336"/>
      <c r="V3" s="1336" t="s">
        <v>158</v>
      </c>
      <c r="W3" s="1336"/>
      <c r="X3" s="1336" t="s">
        <v>159</v>
      </c>
      <c r="Y3" s="1336"/>
      <c r="Z3" s="1336" t="s">
        <v>160</v>
      </c>
      <c r="AA3" s="1336"/>
      <c r="AB3" s="1336" t="s">
        <v>161</v>
      </c>
      <c r="AC3" s="1336"/>
      <c r="AD3" s="1336" t="s">
        <v>162</v>
      </c>
      <c r="AE3" s="1336"/>
      <c r="AF3" s="1336" t="s">
        <v>163</v>
      </c>
      <c r="AG3" s="1336"/>
      <c r="AH3" s="1336" t="s">
        <v>164</v>
      </c>
      <c r="AI3" s="1336"/>
      <c r="AJ3" s="1336" t="s">
        <v>165</v>
      </c>
      <c r="AK3" s="1337"/>
      <c r="AL3" s="1330" t="s">
        <v>166</v>
      </c>
      <c r="AM3" s="1331"/>
      <c r="AN3" s="206"/>
    </row>
    <row r="4" spans="2:40" ht="14.1" customHeight="1">
      <c r="B4" s="297" t="s">
        <v>292</v>
      </c>
      <c r="C4" s="516"/>
      <c r="D4" s="360" t="str">
        <f>IFERROR(E17/C4,"更新率○.○○%")</f>
        <v>更新率○.○○%</v>
      </c>
      <c r="E4" s="1332" t="s">
        <v>214</v>
      </c>
      <c r="F4" s="1333"/>
      <c r="H4" s="1311"/>
      <c r="I4" s="1317" t="str">
        <f>B4</f>
        <v>繁殖牛</v>
      </c>
      <c r="J4" s="1318"/>
      <c r="K4" s="1319"/>
      <c r="L4" s="207" t="str">
        <f>IF($C$4="","",$C$4)</f>
        <v/>
      </c>
      <c r="M4" s="208" t="s">
        <v>215</v>
      </c>
      <c r="N4" s="1334">
        <f>SUM(N8:O9)</f>
        <v>0</v>
      </c>
      <c r="O4" s="1335"/>
      <c r="P4" s="1335">
        <f>SUM(P8:Q9)</f>
        <v>0</v>
      </c>
      <c r="Q4" s="1335"/>
      <c r="R4" s="1335">
        <f>SUM(R8:S9)</f>
        <v>0</v>
      </c>
      <c r="S4" s="1335"/>
      <c r="T4" s="1335">
        <f>SUM(T8:U9)</f>
        <v>0</v>
      </c>
      <c r="U4" s="1335"/>
      <c r="V4" s="1335">
        <f>SUM(V8:W9)</f>
        <v>0</v>
      </c>
      <c r="W4" s="1335"/>
      <c r="X4" s="1335">
        <f>SUM(X8:Y9)</f>
        <v>0</v>
      </c>
      <c r="Y4" s="1335"/>
      <c r="Z4" s="1335">
        <f>SUM(Z8:AA9)</f>
        <v>0</v>
      </c>
      <c r="AA4" s="1335"/>
      <c r="AB4" s="1335">
        <f>SUM(AB8:AC9)</f>
        <v>0</v>
      </c>
      <c r="AC4" s="1335"/>
      <c r="AD4" s="1335">
        <f>SUM(AD8:AE9)</f>
        <v>0</v>
      </c>
      <c r="AE4" s="1335"/>
      <c r="AF4" s="1335">
        <f>SUM(AF8:AG9)</f>
        <v>0</v>
      </c>
      <c r="AG4" s="1335"/>
      <c r="AH4" s="1335">
        <f>SUM(AH8:AI9)</f>
        <v>0</v>
      </c>
      <c r="AI4" s="1335"/>
      <c r="AJ4" s="1335">
        <f>SUM(AJ8:AK9)</f>
        <v>0</v>
      </c>
      <c r="AK4" s="1338"/>
      <c r="AL4" s="1328">
        <f>SUM(N4:AK4)</f>
        <v>0</v>
      </c>
      <c r="AM4" s="1329"/>
      <c r="AN4" s="209"/>
    </row>
    <row r="5" spans="2:40" ht="14.1" customHeight="1">
      <c r="B5" s="213" t="s">
        <v>293</v>
      </c>
      <c r="C5" s="517"/>
      <c r="D5" s="358"/>
      <c r="E5" s="359"/>
      <c r="F5" s="211"/>
      <c r="H5" s="1311"/>
      <c r="I5" s="1317"/>
      <c r="J5" s="1318"/>
      <c r="K5" s="1319"/>
      <c r="L5" s="207"/>
      <c r="M5" s="208" t="s">
        <v>215</v>
      </c>
      <c r="N5" s="1346"/>
      <c r="O5" s="1347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1335"/>
      <c r="AK5" s="1338"/>
      <c r="AL5" s="1334"/>
      <c r="AM5" s="1341"/>
      <c r="AN5" s="212"/>
    </row>
    <row r="6" spans="2:40" ht="14.1" customHeight="1" thickBot="1">
      <c r="B6" s="213" t="s">
        <v>217</v>
      </c>
      <c r="C6" s="517"/>
      <c r="D6" s="214" t="str">
        <f>IFERROR(C7/C4,"生産率○.○○％")</f>
        <v>生産率○.○○％</v>
      </c>
      <c r="E6" s="1342" t="s">
        <v>218</v>
      </c>
      <c r="F6" s="1343"/>
      <c r="H6" s="1311"/>
      <c r="I6" s="1317"/>
      <c r="J6" s="1318"/>
      <c r="K6" s="1319"/>
      <c r="L6" s="207"/>
      <c r="M6" s="208" t="s">
        <v>215</v>
      </c>
      <c r="N6" s="1344"/>
      <c r="O6" s="1345"/>
      <c r="P6" s="1339"/>
      <c r="Q6" s="1339"/>
      <c r="R6" s="1339"/>
      <c r="S6" s="1339"/>
      <c r="T6" s="1339"/>
      <c r="U6" s="1339"/>
      <c r="V6" s="1339"/>
      <c r="W6" s="1339"/>
      <c r="X6" s="1339"/>
      <c r="Y6" s="1339"/>
      <c r="Z6" s="1339"/>
      <c r="AA6" s="1339"/>
      <c r="AB6" s="1339"/>
      <c r="AC6" s="1339"/>
      <c r="AD6" s="1339"/>
      <c r="AE6" s="1339"/>
      <c r="AF6" s="1339"/>
      <c r="AG6" s="1339"/>
      <c r="AH6" s="1339"/>
      <c r="AI6" s="1339"/>
      <c r="AJ6" s="1339"/>
      <c r="AK6" s="1340"/>
      <c r="AL6" s="1334"/>
      <c r="AM6" s="1341"/>
      <c r="AN6" s="212"/>
    </row>
    <row r="7" spans="2:40" ht="14.1" customHeight="1" thickTop="1" thickBot="1">
      <c r="B7" s="215" t="s">
        <v>219</v>
      </c>
      <c r="C7" s="517"/>
      <c r="D7" s="1320">
        <v>0</v>
      </c>
      <c r="E7" s="1321"/>
      <c r="F7" s="216"/>
      <c r="H7" s="1311"/>
      <c r="I7" s="1322" t="s">
        <v>166</v>
      </c>
      <c r="J7" s="1322"/>
      <c r="K7" s="1323"/>
      <c r="L7" s="217" t="s">
        <v>220</v>
      </c>
      <c r="M7" s="218" t="s">
        <v>215</v>
      </c>
      <c r="N7" s="1352">
        <f>SUM(N4:O6)</f>
        <v>0</v>
      </c>
      <c r="O7" s="1348"/>
      <c r="P7" s="1348">
        <f>SUM(P4:Q6)</f>
        <v>0</v>
      </c>
      <c r="Q7" s="1348"/>
      <c r="R7" s="1348">
        <f>SUM(R4:S6)</f>
        <v>0</v>
      </c>
      <c r="S7" s="1348"/>
      <c r="T7" s="1348">
        <f>SUM(T4:U6)</f>
        <v>0</v>
      </c>
      <c r="U7" s="1348"/>
      <c r="V7" s="1348">
        <f>SUM(V4:W6)</f>
        <v>0</v>
      </c>
      <c r="W7" s="1348"/>
      <c r="X7" s="1348">
        <f>SUM(X4:Y6)</f>
        <v>0</v>
      </c>
      <c r="Y7" s="1348"/>
      <c r="Z7" s="1348">
        <f>SUM(Z4:AA6)</f>
        <v>0</v>
      </c>
      <c r="AA7" s="1348"/>
      <c r="AB7" s="1348">
        <f>SUM(AB4:AC6)</f>
        <v>0</v>
      </c>
      <c r="AC7" s="1348"/>
      <c r="AD7" s="1348">
        <f>SUM(AD4:AE6)</f>
        <v>0</v>
      </c>
      <c r="AE7" s="1348"/>
      <c r="AF7" s="1348">
        <f>SUM(AF4:AG6)</f>
        <v>0</v>
      </c>
      <c r="AG7" s="1348"/>
      <c r="AH7" s="1348">
        <f>SUM(AH4:AI6)</f>
        <v>0</v>
      </c>
      <c r="AI7" s="1348"/>
      <c r="AJ7" s="1348">
        <f>SUM(AJ4:AK6)</f>
        <v>0</v>
      </c>
      <c r="AK7" s="1351"/>
      <c r="AL7" s="219" t="s">
        <v>221</v>
      </c>
      <c r="AM7" s="220">
        <f>SUM(N7:AK7)</f>
        <v>0</v>
      </c>
      <c r="AN7" s="221"/>
    </row>
    <row r="8" spans="2:40" ht="14.1" customHeight="1" thickTop="1" thickBot="1">
      <c r="B8" s="222" t="s">
        <v>222</v>
      </c>
      <c r="C8" s="518"/>
      <c r="D8" s="223" t="str">
        <f>IFERROR(D7/C7,"事故率○.○○％")</f>
        <v>事故率○.○○％</v>
      </c>
      <c r="E8" s="1324" t="s">
        <v>223</v>
      </c>
      <c r="F8" s="1325"/>
      <c r="H8" s="1311"/>
      <c r="I8" s="1313" t="s">
        <v>167</v>
      </c>
      <c r="J8" s="1313"/>
      <c r="K8" s="1314"/>
      <c r="L8" s="224">
        <f>COUNT([1]申請書!C60:F63)</f>
        <v>0</v>
      </c>
      <c r="M8" s="208" t="s">
        <v>224</v>
      </c>
      <c r="N8" s="1334">
        <f>SUM(N21:O24)</f>
        <v>0</v>
      </c>
      <c r="O8" s="1335"/>
      <c r="P8" s="1349">
        <f>SUM(P21:Q24)</f>
        <v>0</v>
      </c>
      <c r="Q8" s="1349"/>
      <c r="R8" s="1349">
        <f>SUM(R21:S24)</f>
        <v>0</v>
      </c>
      <c r="S8" s="1349"/>
      <c r="T8" s="1349">
        <f>SUM(T21:U24)</f>
        <v>0</v>
      </c>
      <c r="U8" s="1349"/>
      <c r="V8" s="1349">
        <f>SUM(V21:W24)</f>
        <v>0</v>
      </c>
      <c r="W8" s="1349"/>
      <c r="X8" s="1349">
        <f>SUM(X21:Y24)</f>
        <v>0</v>
      </c>
      <c r="Y8" s="1349"/>
      <c r="Z8" s="1349">
        <f>SUM(Z21:AA24)</f>
        <v>0</v>
      </c>
      <c r="AA8" s="1349"/>
      <c r="AB8" s="1349">
        <f>SUM(AB21:AC24)</f>
        <v>0</v>
      </c>
      <c r="AC8" s="1349"/>
      <c r="AD8" s="1349">
        <f>SUM(AD21:AE24)</f>
        <v>0</v>
      </c>
      <c r="AE8" s="1349"/>
      <c r="AF8" s="1349">
        <f>SUM(AF21:AG24)</f>
        <v>0</v>
      </c>
      <c r="AG8" s="1349"/>
      <c r="AH8" s="1349">
        <f>SUM(AH21:AI24)</f>
        <v>0</v>
      </c>
      <c r="AI8" s="1349"/>
      <c r="AJ8" s="1349">
        <f>SUM(AJ21:AK24)</f>
        <v>0</v>
      </c>
      <c r="AK8" s="1350"/>
      <c r="AL8" s="225" t="s">
        <v>225</v>
      </c>
      <c r="AM8" s="226">
        <f>SUM(N8:AK8)</f>
        <v>0</v>
      </c>
      <c r="AN8" s="221"/>
    </row>
    <row r="9" spans="2:40" ht="14.1" customHeight="1" thickBot="1">
      <c r="B9" s="227" t="s">
        <v>226</v>
      </c>
      <c r="C9" s="419" t="str">
        <f>IF(C4="","",SUM(C4:C6))</f>
        <v/>
      </c>
      <c r="H9" s="1312"/>
      <c r="I9" s="1326" t="s">
        <v>168</v>
      </c>
      <c r="J9" s="1326"/>
      <c r="K9" s="1327"/>
      <c r="L9" s="228">
        <f>COUNT(J26:K28)</f>
        <v>0</v>
      </c>
      <c r="M9" s="229" t="s">
        <v>224</v>
      </c>
      <c r="N9" s="1357">
        <f>SUM(N26:O28)</f>
        <v>0</v>
      </c>
      <c r="O9" s="1353"/>
      <c r="P9" s="1353">
        <f>SUM(P26:Q28)</f>
        <v>0</v>
      </c>
      <c r="Q9" s="1353"/>
      <c r="R9" s="1353">
        <f>SUM(R26:S28)</f>
        <v>0</v>
      </c>
      <c r="S9" s="1353"/>
      <c r="T9" s="1353">
        <f>SUM(T26:U28)</f>
        <v>0</v>
      </c>
      <c r="U9" s="1353"/>
      <c r="V9" s="1353">
        <f>SUM(V26:W28)</f>
        <v>0</v>
      </c>
      <c r="W9" s="1353"/>
      <c r="X9" s="1353">
        <f>SUM(X26:Y28)</f>
        <v>0</v>
      </c>
      <c r="Y9" s="1353"/>
      <c r="Z9" s="1353">
        <f>SUM(Z26:AA28)</f>
        <v>0</v>
      </c>
      <c r="AA9" s="1353"/>
      <c r="AB9" s="1353">
        <f>SUM(AB26:AC28)</f>
        <v>0</v>
      </c>
      <c r="AC9" s="1353"/>
      <c r="AD9" s="1353">
        <f>SUM(AD26:AE28)</f>
        <v>0</v>
      </c>
      <c r="AE9" s="1353"/>
      <c r="AF9" s="1353">
        <f>SUM(AF26:AG28)</f>
        <v>0</v>
      </c>
      <c r="AG9" s="1353"/>
      <c r="AH9" s="1353">
        <f>SUM(AH26:AI28)</f>
        <v>0</v>
      </c>
      <c r="AI9" s="1353"/>
      <c r="AJ9" s="1353">
        <f>SUM(AJ26:AK28)</f>
        <v>0</v>
      </c>
      <c r="AK9" s="1354"/>
      <c r="AL9" s="230" t="s">
        <v>227</v>
      </c>
      <c r="AM9" s="231">
        <f>SUM(N9:AK9)</f>
        <v>0</v>
      </c>
      <c r="AN9" s="221"/>
    </row>
    <row r="10" spans="2:40" ht="14.1" customHeight="1" thickBot="1">
      <c r="C10" s="420"/>
      <c r="F10" s="232" t="s">
        <v>228</v>
      </c>
      <c r="H10" s="233"/>
      <c r="I10" s="1355"/>
      <c r="J10" s="1355"/>
      <c r="K10" s="1355"/>
      <c r="L10" s="234"/>
      <c r="M10" s="206"/>
      <c r="N10" s="1356"/>
      <c r="O10" s="1356"/>
      <c r="P10" s="1356"/>
      <c r="Q10" s="1356"/>
      <c r="R10" s="1356"/>
      <c r="S10" s="1356"/>
      <c r="T10" s="1356"/>
      <c r="U10" s="1356"/>
      <c r="V10" s="1356"/>
      <c r="W10" s="1356"/>
      <c r="X10" s="1356"/>
      <c r="Y10" s="1356"/>
      <c r="Z10" s="1356"/>
      <c r="AA10" s="1356"/>
      <c r="AB10" s="1356"/>
      <c r="AC10" s="1356"/>
      <c r="AD10" s="1356"/>
      <c r="AE10" s="1356"/>
      <c r="AF10" s="1356"/>
      <c r="AG10" s="1356"/>
      <c r="AH10" s="1356"/>
      <c r="AI10" s="1356"/>
      <c r="AJ10" s="1356"/>
      <c r="AK10" s="1356"/>
      <c r="AL10" s="1358"/>
      <c r="AM10" s="1358"/>
      <c r="AN10" s="212"/>
    </row>
    <row r="11" spans="2:40" ht="14.1" customHeight="1" thickBot="1">
      <c r="B11" s="327" t="s">
        <v>229</v>
      </c>
      <c r="C11" s="449" t="s">
        <v>99</v>
      </c>
      <c r="D11" s="447" t="s">
        <v>230</v>
      </c>
      <c r="E11" s="447" t="s">
        <v>231</v>
      </c>
      <c r="F11" s="448" t="s">
        <v>50</v>
      </c>
      <c r="H11" s="233"/>
      <c r="I11" s="235"/>
      <c r="J11" s="235"/>
      <c r="K11" s="235"/>
      <c r="L11" s="234"/>
      <c r="M11" s="20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1359" t="s">
        <v>232</v>
      </c>
      <c r="AI11" s="1359"/>
      <c r="AJ11" s="1359"/>
      <c r="AK11" s="1359"/>
      <c r="AL11" s="1359"/>
      <c r="AM11" s="1359"/>
      <c r="AN11" s="237"/>
    </row>
    <row r="12" spans="2:40" ht="14.1" customHeight="1">
      <c r="B12" s="238" t="s">
        <v>233</v>
      </c>
      <c r="C12" s="519"/>
      <c r="D12" s="422" t="str">
        <f>IFERROR(C12/E12,"")</f>
        <v/>
      </c>
      <c r="E12" s="423" t="str">
        <f>IF($C$8="","",$C$8)</f>
        <v/>
      </c>
      <c r="F12" s="239" t="s">
        <v>294</v>
      </c>
      <c r="H12" s="233"/>
      <c r="I12" s="240"/>
      <c r="J12" s="240"/>
      <c r="K12" s="240"/>
      <c r="L12" s="234"/>
      <c r="M12" s="206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2"/>
      <c r="AH12" s="1360" t="s">
        <v>234</v>
      </c>
      <c r="AI12" s="1361"/>
      <c r="AJ12" s="1361"/>
      <c r="AK12" s="1361"/>
      <c r="AL12" s="1361"/>
      <c r="AM12" s="243">
        <f>AM7-AM8-AM9</f>
        <v>0</v>
      </c>
      <c r="AN12" s="221"/>
    </row>
    <row r="13" spans="2:40" ht="14.1" customHeight="1">
      <c r="B13" s="244" t="s">
        <v>235</v>
      </c>
      <c r="C13" s="421" t="str">
        <f>IF(SUM(C14:C18)=0,"",SUM(C14:C18))</f>
        <v/>
      </c>
      <c r="D13" s="424"/>
      <c r="E13" s="424"/>
      <c r="F13" s="246"/>
      <c r="H13" s="233"/>
      <c r="I13" s="240"/>
      <c r="J13" s="240"/>
      <c r="K13" s="240"/>
      <c r="L13" s="234"/>
      <c r="M13" s="206"/>
      <c r="N13" s="241"/>
      <c r="O13" s="241"/>
      <c r="P13" s="241"/>
      <c r="Q13" s="247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06"/>
      <c r="AI13" s="206"/>
      <c r="AJ13" s="206"/>
      <c r="AK13" s="206"/>
      <c r="AL13" s="206"/>
      <c r="AM13" s="221"/>
      <c r="AN13" s="221"/>
    </row>
    <row r="14" spans="2:40" ht="14.1" customHeight="1">
      <c r="B14" s="248" t="s">
        <v>236</v>
      </c>
      <c r="C14" s="522"/>
      <c r="D14" s="422" t="str">
        <f>IFERROR(C14/E14,"")</f>
        <v/>
      </c>
      <c r="E14" s="520"/>
      <c r="F14" s="249"/>
      <c r="H14" s="233"/>
      <c r="I14" s="240"/>
      <c r="J14" s="240"/>
      <c r="K14" s="240"/>
      <c r="L14" s="250"/>
      <c r="M14" s="206"/>
      <c r="N14" s="241"/>
      <c r="O14" s="241"/>
      <c r="P14" s="241"/>
      <c r="Q14" s="247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1362"/>
      <c r="AI14" s="1362"/>
      <c r="AJ14" s="1362"/>
      <c r="AK14" s="1362"/>
      <c r="AL14" s="221"/>
      <c r="AM14" s="221"/>
      <c r="AN14" s="221"/>
    </row>
    <row r="15" spans="2:40" ht="14.1" customHeight="1">
      <c r="B15" s="248" t="s">
        <v>237</v>
      </c>
      <c r="C15" s="522"/>
      <c r="D15" s="425"/>
      <c r="E15" s="425"/>
      <c r="F15" s="252"/>
      <c r="H15" s="233"/>
      <c r="I15" s="206"/>
      <c r="J15" s="206"/>
      <c r="K15" s="206"/>
      <c r="L15" s="250"/>
      <c r="M15" s="206"/>
      <c r="N15" s="253"/>
      <c r="O15" s="253"/>
      <c r="P15" s="253"/>
      <c r="Q15" s="24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21"/>
      <c r="AM15" s="221"/>
      <c r="AN15" s="221"/>
    </row>
    <row r="16" spans="2:40" ht="14.1" customHeight="1">
      <c r="B16" s="248" t="s">
        <v>238</v>
      </c>
      <c r="C16" s="522"/>
      <c r="D16" s="425"/>
      <c r="E16" s="425"/>
      <c r="F16" s="252"/>
      <c r="H16" s="233"/>
      <c r="I16" s="240"/>
      <c r="J16" s="240"/>
      <c r="K16" s="240"/>
      <c r="L16" s="250"/>
      <c r="M16" s="206"/>
      <c r="N16" s="241"/>
      <c r="O16" s="241"/>
      <c r="P16" s="241"/>
      <c r="Q16" s="247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1362"/>
      <c r="AI16" s="1362"/>
      <c r="AJ16" s="1362"/>
      <c r="AK16" s="1362"/>
      <c r="AL16" s="221"/>
      <c r="AM16" s="221"/>
      <c r="AN16" s="221"/>
    </row>
    <row r="17" spans="1:41" ht="14.1" customHeight="1">
      <c r="B17" s="248" t="s">
        <v>239</v>
      </c>
      <c r="C17" s="522"/>
      <c r="D17" s="422" t="str">
        <f>IFERROR(C17/E17,"")</f>
        <v/>
      </c>
      <c r="E17" s="521"/>
      <c r="F17" s="254"/>
      <c r="H17" s="233"/>
      <c r="I17" s="206"/>
      <c r="J17" s="206"/>
      <c r="K17" s="206"/>
      <c r="L17" s="250"/>
      <c r="M17" s="206"/>
      <c r="N17" s="221"/>
      <c r="O17" s="221"/>
      <c r="P17" s="221"/>
      <c r="Q17" s="255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56"/>
      <c r="AI17" s="256"/>
      <c r="AJ17" s="256"/>
      <c r="AK17" s="256"/>
      <c r="AL17" s="256"/>
      <c r="AM17" s="256"/>
    </row>
    <row r="18" spans="1:41" ht="14.1" customHeight="1" thickBot="1">
      <c r="B18" s="257" t="s">
        <v>240</v>
      </c>
      <c r="C18" s="522"/>
      <c r="D18" s="426"/>
      <c r="E18" s="426"/>
      <c r="F18" s="259"/>
      <c r="H18" s="1306" t="s">
        <v>241</v>
      </c>
      <c r="I18" s="1306"/>
      <c r="J18" s="1306"/>
      <c r="K18" s="1306"/>
      <c r="L18" s="1306"/>
      <c r="M18" s="1306"/>
      <c r="AH18" s="256"/>
      <c r="AI18" s="256"/>
      <c r="AJ18" s="256"/>
      <c r="AK18" s="256"/>
      <c r="AL18" s="256"/>
      <c r="AM18" s="256"/>
    </row>
    <row r="19" spans="1:41" ht="14.1" customHeight="1" thickBot="1">
      <c r="B19" s="260" t="s">
        <v>242</v>
      </c>
      <c r="C19" s="1363" t="str">
        <f>IF(C12=0,"0",SUM(C12,C13))</f>
        <v>0</v>
      </c>
      <c r="D19" s="1364"/>
      <c r="E19" s="427"/>
      <c r="F19" s="261"/>
      <c r="H19" s="1307"/>
      <c r="I19" s="1307"/>
      <c r="J19" s="1307"/>
      <c r="K19" s="1307"/>
      <c r="L19" s="1307"/>
      <c r="M19" s="1307"/>
      <c r="N19" s="262"/>
      <c r="O19" s="262"/>
      <c r="P19" s="262"/>
      <c r="Q19" s="262"/>
    </row>
    <row r="20" spans="1:41" ht="14.1" customHeight="1" thickTop="1" thickBot="1">
      <c r="H20" s="1310" t="s">
        <v>21</v>
      </c>
      <c r="I20" s="1365" t="s">
        <v>171</v>
      </c>
      <c r="J20" s="1322"/>
      <c r="K20" s="1323"/>
      <c r="L20" s="1366" t="s">
        <v>172</v>
      </c>
      <c r="M20" s="1367"/>
      <c r="N20" s="1368" t="s">
        <v>154</v>
      </c>
      <c r="O20" s="1369"/>
      <c r="P20" s="1370" t="s">
        <v>155</v>
      </c>
      <c r="Q20" s="1370"/>
      <c r="R20" s="1370" t="s">
        <v>156</v>
      </c>
      <c r="S20" s="1370"/>
      <c r="T20" s="1370" t="s">
        <v>157</v>
      </c>
      <c r="U20" s="1370"/>
      <c r="V20" s="1370" t="s">
        <v>158</v>
      </c>
      <c r="W20" s="1370"/>
      <c r="X20" s="1370" t="s">
        <v>159</v>
      </c>
      <c r="Y20" s="1370"/>
      <c r="Z20" s="1370" t="s">
        <v>160</v>
      </c>
      <c r="AA20" s="1370"/>
      <c r="AB20" s="1370" t="s">
        <v>161</v>
      </c>
      <c r="AC20" s="1370"/>
      <c r="AD20" s="1370" t="s">
        <v>162</v>
      </c>
      <c r="AE20" s="1370"/>
      <c r="AF20" s="1370" t="s">
        <v>163</v>
      </c>
      <c r="AG20" s="1370"/>
      <c r="AH20" s="1370" t="s">
        <v>164</v>
      </c>
      <c r="AI20" s="1370"/>
      <c r="AJ20" s="1370" t="s">
        <v>165</v>
      </c>
      <c r="AK20" s="1371"/>
      <c r="AL20" s="1381" t="s">
        <v>173</v>
      </c>
      <c r="AM20" s="1382"/>
      <c r="AN20" s="206"/>
      <c r="AO20" s="201" t="s">
        <v>243</v>
      </c>
    </row>
    <row r="21" spans="1:41" ht="14.1" customHeight="1" thickTop="1" thickBot="1">
      <c r="A21" s="1383" t="s">
        <v>244</v>
      </c>
      <c r="B21" s="1384"/>
      <c r="C21" s="450" t="s">
        <v>99</v>
      </c>
      <c r="D21" s="341" t="s">
        <v>230</v>
      </c>
      <c r="E21" s="341" t="s">
        <v>231</v>
      </c>
      <c r="F21" s="328" t="s">
        <v>50</v>
      </c>
      <c r="H21" s="1311"/>
      <c r="I21" s="1385" t="s">
        <v>245</v>
      </c>
      <c r="J21" s="1377" t="str">
        <f>IF(【必須】申請書!C60="","",【必須】申請書!C60)</f>
        <v/>
      </c>
      <c r="K21" s="1377"/>
      <c r="L21" s="1388"/>
      <c r="M21" s="1388"/>
      <c r="N21" s="1389">
        <f>ROUNDUP($L21*$AO21/12,0)</f>
        <v>0</v>
      </c>
      <c r="O21" s="1390"/>
      <c r="P21" s="1372">
        <f>ROUNDUP($L21*$AO21/12,0)</f>
        <v>0</v>
      </c>
      <c r="Q21" s="1373"/>
      <c r="R21" s="1372">
        <f>ROUNDUP($L21*$AO21/12,0)</f>
        <v>0</v>
      </c>
      <c r="S21" s="1373"/>
      <c r="T21" s="1372">
        <f>ROUNDUP($L21*$AO21/12,0)</f>
        <v>0</v>
      </c>
      <c r="U21" s="1373"/>
      <c r="V21" s="1372">
        <f>ROUNDUP($L21*$AO21/12,0)</f>
        <v>0</v>
      </c>
      <c r="W21" s="1373"/>
      <c r="X21" s="1372">
        <f>ROUNDUP($L21*$AO21/12,0)</f>
        <v>0</v>
      </c>
      <c r="Y21" s="1373"/>
      <c r="Z21" s="1372">
        <f>ROUNDUP($L21*$AO21/12,0)</f>
        <v>0</v>
      </c>
      <c r="AA21" s="1373"/>
      <c r="AB21" s="1372">
        <f>ROUNDUP($L21*$AO21/12,0)</f>
        <v>0</v>
      </c>
      <c r="AC21" s="1373"/>
      <c r="AD21" s="1372">
        <f>ROUNDUP($L21*$AO21/12,0)</f>
        <v>0</v>
      </c>
      <c r="AE21" s="1373"/>
      <c r="AF21" s="1372">
        <f>ROUNDUP($L21*$AO21/12,0)</f>
        <v>0</v>
      </c>
      <c r="AG21" s="1373"/>
      <c r="AH21" s="1372">
        <f>ROUNDUP($L21*$AO21/12,0)</f>
        <v>0</v>
      </c>
      <c r="AI21" s="1373"/>
      <c r="AJ21" s="1372">
        <f>ROUNDUP($L21*$AO21/12,0)</f>
        <v>0</v>
      </c>
      <c r="AK21" s="1391"/>
      <c r="AL21" s="1392">
        <f>SUM(N21:AK21)</f>
        <v>0</v>
      </c>
      <c r="AM21" s="1341"/>
      <c r="AN21" s="263"/>
      <c r="AO21" s="523">
        <v>8</v>
      </c>
    </row>
    <row r="22" spans="1:41" ht="14.1" customHeight="1">
      <c r="A22" s="1437" t="s">
        <v>246</v>
      </c>
      <c r="B22" s="210" t="s">
        <v>247</v>
      </c>
      <c r="C22" s="524"/>
      <c r="D22" s="428" t="str">
        <f>IFERROR(ROUND(C22/E22,0),"")</f>
        <v/>
      </c>
      <c r="E22" s="423" t="str">
        <f>IF($C$4="","",$C$4)</f>
        <v/>
      </c>
      <c r="F22" s="361" t="s">
        <v>295</v>
      </c>
      <c r="H22" s="1311"/>
      <c r="I22" s="1386"/>
      <c r="J22" s="1377" t="str">
        <f>IF(【必須】申請書!C61="","",【必須】申請書!C61)</f>
        <v/>
      </c>
      <c r="K22" s="1377"/>
      <c r="L22" s="1378"/>
      <c r="M22" s="1378"/>
      <c r="N22" s="1393">
        <f>ROUNDUP($L22*$AO22/12,0)</f>
        <v>0</v>
      </c>
      <c r="O22" s="1375"/>
      <c r="P22" s="1374">
        <f>ROUNDUP($L22*$AO22/12,0)</f>
        <v>0</v>
      </c>
      <c r="Q22" s="1375"/>
      <c r="R22" s="1374">
        <f>ROUNDUP($L22*$AO22/12,0)</f>
        <v>0</v>
      </c>
      <c r="S22" s="1375"/>
      <c r="T22" s="1374">
        <f>ROUNDUP($L22*$AO22/12,0)</f>
        <v>0</v>
      </c>
      <c r="U22" s="1375"/>
      <c r="V22" s="1374">
        <f>ROUNDUP($L22*$AO22/12,0)</f>
        <v>0</v>
      </c>
      <c r="W22" s="1375"/>
      <c r="X22" s="1374">
        <f>ROUNDUP($L22*$AO22/12,0)</f>
        <v>0</v>
      </c>
      <c r="Y22" s="1375"/>
      <c r="Z22" s="1374">
        <f>ROUNDUP($L22*$AO22/12,0)</f>
        <v>0</v>
      </c>
      <c r="AA22" s="1375"/>
      <c r="AB22" s="1374">
        <f>ROUNDUP($L22*$AO22/12,0)</f>
        <v>0</v>
      </c>
      <c r="AC22" s="1375"/>
      <c r="AD22" s="1374">
        <f>ROUNDUP($L22*$AO22/12,0)</f>
        <v>0</v>
      </c>
      <c r="AE22" s="1375"/>
      <c r="AF22" s="1374">
        <f>ROUNDUP($L22*$AO22/12,0)</f>
        <v>0</v>
      </c>
      <c r="AG22" s="1375"/>
      <c r="AH22" s="1374">
        <f>ROUNDUP($L22*$AO22/12,0)</f>
        <v>0</v>
      </c>
      <c r="AI22" s="1375"/>
      <c r="AJ22" s="1374">
        <f>ROUNDUP($L22*$AO22/12,0)</f>
        <v>0</v>
      </c>
      <c r="AK22" s="1376"/>
      <c r="AL22" s="1392">
        <f>SUM(N22:AK22)</f>
        <v>0</v>
      </c>
      <c r="AM22" s="1341"/>
      <c r="AN22" s="263"/>
      <c r="AO22" s="521">
        <v>8</v>
      </c>
    </row>
    <row r="23" spans="1:41" ht="14.1" customHeight="1">
      <c r="A23" s="1438"/>
      <c r="B23" s="244" t="s">
        <v>248</v>
      </c>
      <c r="C23" s="469" t="str">
        <f>IF(C24+C25=0,"",C24+C25)</f>
        <v/>
      </c>
      <c r="D23" s="424"/>
      <c r="E23" s="424"/>
      <c r="F23" s="265"/>
      <c r="H23" s="1311"/>
      <c r="I23" s="1386"/>
      <c r="J23" s="1377" t="str">
        <f>IF(【必須】申請書!C62="","",【必須】申請書!C62)</f>
        <v/>
      </c>
      <c r="K23" s="1377"/>
      <c r="L23" s="1378"/>
      <c r="M23" s="1378"/>
      <c r="N23" s="1393">
        <f>ROUNDUP($L23*$AO23/12,0)</f>
        <v>0</v>
      </c>
      <c r="O23" s="1375"/>
      <c r="P23" s="1374">
        <f>ROUNDUP($L23*$AO23/12,0)</f>
        <v>0</v>
      </c>
      <c r="Q23" s="1375"/>
      <c r="R23" s="1374">
        <f>ROUNDUP($L23*$AO23/12,0)</f>
        <v>0</v>
      </c>
      <c r="S23" s="1375"/>
      <c r="T23" s="1374">
        <f>ROUNDUP($L23*$AO23/12,0)</f>
        <v>0</v>
      </c>
      <c r="U23" s="1375"/>
      <c r="V23" s="1374">
        <f>ROUNDUP($L23*$AO23/12,0)</f>
        <v>0</v>
      </c>
      <c r="W23" s="1375"/>
      <c r="X23" s="1374">
        <f>ROUNDUP($L23*$AO23/12,0)</f>
        <v>0</v>
      </c>
      <c r="Y23" s="1375"/>
      <c r="Z23" s="1374">
        <f>ROUNDUP($L23*$AO23/12,0)</f>
        <v>0</v>
      </c>
      <c r="AA23" s="1375"/>
      <c r="AB23" s="1374">
        <f>ROUNDUP($L23*$AO23/12,0)</f>
        <v>0</v>
      </c>
      <c r="AC23" s="1375"/>
      <c r="AD23" s="1374">
        <f>ROUNDUP($L23*$AO23/12,0)</f>
        <v>0</v>
      </c>
      <c r="AE23" s="1375"/>
      <c r="AF23" s="1374">
        <f>ROUNDUP($L23*$AO23/12,0)</f>
        <v>0</v>
      </c>
      <c r="AG23" s="1375"/>
      <c r="AH23" s="1374">
        <f>ROUNDUP($L23*$AO23/12,0)</f>
        <v>0</v>
      </c>
      <c r="AI23" s="1375"/>
      <c r="AJ23" s="1374">
        <f>ROUNDUP($L23*$AO23/12,0)</f>
        <v>0</v>
      </c>
      <c r="AK23" s="1376"/>
      <c r="AL23" s="1392">
        <f>SUM(N23:AK23)</f>
        <v>0</v>
      </c>
      <c r="AM23" s="1341"/>
      <c r="AN23" s="263"/>
      <c r="AO23" s="521">
        <v>8</v>
      </c>
    </row>
    <row r="24" spans="1:41" ht="14.1" customHeight="1" thickBot="1">
      <c r="A24" s="1438"/>
      <c r="B24" s="215" t="s">
        <v>249</v>
      </c>
      <c r="C24" s="525"/>
      <c r="D24" s="322" t="str">
        <f>IFERROR(ROUND(C24/E24,0),"")</f>
        <v/>
      </c>
      <c r="E24" s="322" t="str">
        <f>IF($C$4="","",$C$4)</f>
        <v/>
      </c>
      <c r="F24" s="266"/>
      <c r="H24" s="1311"/>
      <c r="I24" s="1386"/>
      <c r="J24" s="1377" t="str">
        <f>IF(【必須】申請書!C63="","",【必須】申請書!C63)</f>
        <v/>
      </c>
      <c r="K24" s="1377"/>
      <c r="L24" s="1378"/>
      <c r="M24" s="1378"/>
      <c r="N24" s="1379">
        <f>ROUNDUP($L24*$AO24/12,0)</f>
        <v>0</v>
      </c>
      <c r="O24" s="1380"/>
      <c r="P24" s="1354">
        <f>ROUNDUP($L24*$AO24/12,0)</f>
        <v>0</v>
      </c>
      <c r="Q24" s="1380"/>
      <c r="R24" s="1354">
        <f>ROUNDUP($L24*$AO24/12,0)</f>
        <v>0</v>
      </c>
      <c r="S24" s="1380"/>
      <c r="T24" s="1354">
        <f>ROUNDUP($L24*$AO24/12,0)</f>
        <v>0</v>
      </c>
      <c r="U24" s="1380"/>
      <c r="V24" s="1354">
        <f>ROUNDUP($L24*$AO24/12,0)</f>
        <v>0</v>
      </c>
      <c r="W24" s="1380"/>
      <c r="X24" s="1354">
        <f>ROUNDUP($L24*$AO24/12,0)</f>
        <v>0</v>
      </c>
      <c r="Y24" s="1380"/>
      <c r="Z24" s="1354">
        <f>ROUNDUP($L24*$AO24/12,0)</f>
        <v>0</v>
      </c>
      <c r="AA24" s="1380"/>
      <c r="AB24" s="1354">
        <f>ROUNDUP($L24*$AO24/12,0)</f>
        <v>0</v>
      </c>
      <c r="AC24" s="1380"/>
      <c r="AD24" s="1354">
        <f>ROUNDUP($L24*$AO24/12,0)</f>
        <v>0</v>
      </c>
      <c r="AE24" s="1380"/>
      <c r="AF24" s="1354">
        <f>ROUNDUP($L24*$AO24/12,0)</f>
        <v>0</v>
      </c>
      <c r="AG24" s="1380"/>
      <c r="AH24" s="1354">
        <f>ROUNDUP($L24*$AO24/12,0)</f>
        <v>0</v>
      </c>
      <c r="AI24" s="1380"/>
      <c r="AJ24" s="1354">
        <f>ROUNDUP($L24*$AO24/12,0)</f>
        <v>0</v>
      </c>
      <c r="AK24" s="1395"/>
      <c r="AL24" s="1392">
        <f>SUM(N24:AK24)</f>
        <v>0</v>
      </c>
      <c r="AM24" s="1341"/>
      <c r="AN24" s="263"/>
      <c r="AO24" s="521">
        <v>8</v>
      </c>
    </row>
    <row r="25" spans="1:41" ht="14.1" customHeight="1" thickTop="1" thickBot="1">
      <c r="A25" s="1438"/>
      <c r="B25" s="267" t="s">
        <v>250</v>
      </c>
      <c r="C25" s="526"/>
      <c r="D25" s="429" t="str">
        <f>IFERROR(ROUND(C25/E25,0),"")</f>
        <v/>
      </c>
      <c r="E25" s="423" t="str">
        <f>IF($C$4="","",$C$4)</f>
        <v/>
      </c>
      <c r="F25" s="268" t="s">
        <v>251</v>
      </c>
      <c r="H25" s="1311"/>
      <c r="I25" s="1387"/>
      <c r="J25" s="1365" t="s">
        <v>252</v>
      </c>
      <c r="K25" s="1323"/>
      <c r="L25" s="1396">
        <f>SUM(L21:M24)</f>
        <v>0</v>
      </c>
      <c r="M25" s="1397"/>
      <c r="N25" s="1398">
        <f>SUM(N21:O24)</f>
        <v>0</v>
      </c>
      <c r="O25" s="1394"/>
      <c r="P25" s="1394">
        <f>SUM(P21:Q24)</f>
        <v>0</v>
      </c>
      <c r="Q25" s="1394"/>
      <c r="R25" s="1394">
        <f>SUM(R21:S24)</f>
        <v>0</v>
      </c>
      <c r="S25" s="1394"/>
      <c r="T25" s="1394">
        <f>SUM(T21:U24)</f>
        <v>0</v>
      </c>
      <c r="U25" s="1394"/>
      <c r="V25" s="1394">
        <f>SUM(V21:W24)</f>
        <v>0</v>
      </c>
      <c r="W25" s="1394"/>
      <c r="X25" s="1394">
        <f>SUM(X21:Y24)</f>
        <v>0</v>
      </c>
      <c r="Y25" s="1394"/>
      <c r="Z25" s="1394">
        <f>SUM(Z21:AA24)</f>
        <v>0</v>
      </c>
      <c r="AA25" s="1394"/>
      <c r="AB25" s="1394">
        <f>SUM(AB21:AC24)</f>
        <v>0</v>
      </c>
      <c r="AC25" s="1394"/>
      <c r="AD25" s="1394">
        <f>SUM(AD21:AE24)</f>
        <v>0</v>
      </c>
      <c r="AE25" s="1394"/>
      <c r="AF25" s="1394">
        <f>SUM(AF21:AG24)</f>
        <v>0</v>
      </c>
      <c r="AG25" s="1394"/>
      <c r="AH25" s="1394">
        <f>SUM(AH21:AI24)</f>
        <v>0</v>
      </c>
      <c r="AI25" s="1394"/>
      <c r="AJ25" s="1394">
        <f>SUM(AJ21:AK24)</f>
        <v>0</v>
      </c>
      <c r="AK25" s="1399"/>
      <c r="AL25" s="1400">
        <f>SUM(AL21:AM24)</f>
        <v>0</v>
      </c>
      <c r="AM25" s="1401"/>
      <c r="AN25" s="263"/>
    </row>
    <row r="26" spans="1:41" ht="14.1" customHeight="1" thickTop="1">
      <c r="A26" s="1438"/>
      <c r="B26" s="213" t="s">
        <v>254</v>
      </c>
      <c r="C26" s="522"/>
      <c r="D26" s="378"/>
      <c r="E26" s="378"/>
      <c r="F26" s="264"/>
      <c r="H26" s="1311"/>
      <c r="I26" s="1412" t="s">
        <v>253</v>
      </c>
      <c r="J26" s="1404"/>
      <c r="K26" s="1404"/>
      <c r="L26" s="1378"/>
      <c r="M26" s="1378"/>
      <c r="N26" s="1389">
        <f>ROUNDUP($L26*$AO26/12,0)</f>
        <v>0</v>
      </c>
      <c r="O26" s="1390"/>
      <c r="P26" s="1372">
        <f>ROUNDUP($L26*$AO26/12,0)</f>
        <v>0</v>
      </c>
      <c r="Q26" s="1373"/>
      <c r="R26" s="1372">
        <f>ROUNDUP($L26*$AO26/12,0)</f>
        <v>0</v>
      </c>
      <c r="S26" s="1373"/>
      <c r="T26" s="1372">
        <f>ROUNDUP($L26*$AO26/12,0)</f>
        <v>0</v>
      </c>
      <c r="U26" s="1373"/>
      <c r="V26" s="1372">
        <f>ROUNDUP($L26*$AO26/12,0)</f>
        <v>0</v>
      </c>
      <c r="W26" s="1373"/>
      <c r="X26" s="1372">
        <f>ROUNDUP($L26*$AO26/12,0)</f>
        <v>0</v>
      </c>
      <c r="Y26" s="1373"/>
      <c r="Z26" s="1372">
        <f>ROUNDUP($L26*$AO26/12,0)</f>
        <v>0</v>
      </c>
      <c r="AA26" s="1373"/>
      <c r="AB26" s="1372">
        <f>ROUNDUP($L26*$AO26/12,0)</f>
        <v>0</v>
      </c>
      <c r="AC26" s="1373"/>
      <c r="AD26" s="1372">
        <f>ROUNDUP($L26*$AO26/12,0)</f>
        <v>0</v>
      </c>
      <c r="AE26" s="1373"/>
      <c r="AF26" s="1372">
        <f>ROUNDUP($L26*$AO26/12,0)</f>
        <v>0</v>
      </c>
      <c r="AG26" s="1373"/>
      <c r="AH26" s="1372">
        <f>ROUNDUP($L26*$AO26/12,0)</f>
        <v>0</v>
      </c>
      <c r="AI26" s="1373"/>
      <c r="AJ26" s="1372">
        <f>ROUNDUP($L26*$AO26/12,0)</f>
        <v>0</v>
      </c>
      <c r="AK26" s="1391"/>
      <c r="AL26" s="1402">
        <f>SUM(N26:AK26)</f>
        <v>0</v>
      </c>
      <c r="AM26" s="1403"/>
      <c r="AN26" s="270"/>
      <c r="AO26" s="521">
        <v>8</v>
      </c>
    </row>
    <row r="27" spans="1:41" ht="14.1" customHeight="1">
      <c r="A27" s="1438"/>
      <c r="B27" s="210" t="s">
        <v>255</v>
      </c>
      <c r="C27" s="522"/>
      <c r="D27" s="430" t="str">
        <f t="shared" ref="D27:D34" si="0">IFERROR(ROUND(C27/E27,0),"")</f>
        <v/>
      </c>
      <c r="E27" s="431" t="str">
        <f>IF($C$4="","",$C$4)</f>
        <v/>
      </c>
      <c r="F27" s="271"/>
      <c r="H27" s="1311"/>
      <c r="I27" s="1386"/>
      <c r="J27" s="1404"/>
      <c r="K27" s="1404"/>
      <c r="L27" s="1378"/>
      <c r="M27" s="1378"/>
      <c r="N27" s="1393">
        <f>ROUNDUP($L27*$AO27/12,0)</f>
        <v>0</v>
      </c>
      <c r="O27" s="1375"/>
      <c r="P27" s="1374">
        <f>ROUNDUP($L27*$AO27/12,0)</f>
        <v>0</v>
      </c>
      <c r="Q27" s="1375"/>
      <c r="R27" s="1374">
        <f>ROUNDUP($L27*$AO27/12,0)</f>
        <v>0</v>
      </c>
      <c r="S27" s="1375"/>
      <c r="T27" s="1374">
        <f>ROUNDUP($L27*$AO27/12,0)</f>
        <v>0</v>
      </c>
      <c r="U27" s="1375"/>
      <c r="V27" s="1374">
        <f>ROUNDUP($L27*$AO27/12,0)</f>
        <v>0</v>
      </c>
      <c r="W27" s="1375"/>
      <c r="X27" s="1374">
        <f>ROUNDUP($L27*$AO27/12,0)</f>
        <v>0</v>
      </c>
      <c r="Y27" s="1375"/>
      <c r="Z27" s="1374">
        <f>ROUNDUP($L27*$AO27/12,0)</f>
        <v>0</v>
      </c>
      <c r="AA27" s="1375"/>
      <c r="AB27" s="1374">
        <f>ROUNDUP($L27*$AO27/12,0)</f>
        <v>0</v>
      </c>
      <c r="AC27" s="1375"/>
      <c r="AD27" s="1374">
        <f>ROUNDUP($L27*$AO27/12,0)</f>
        <v>0</v>
      </c>
      <c r="AE27" s="1375"/>
      <c r="AF27" s="1374">
        <f>ROUNDUP($L27*$AO27/12,0)</f>
        <v>0</v>
      </c>
      <c r="AG27" s="1375"/>
      <c r="AH27" s="1374">
        <f>ROUNDUP($L27*$AO27/12,0)</f>
        <v>0</v>
      </c>
      <c r="AI27" s="1375"/>
      <c r="AJ27" s="1374">
        <f>ROUNDUP($L27*$AO27/12,0)</f>
        <v>0</v>
      </c>
      <c r="AK27" s="1376"/>
      <c r="AL27" s="1402">
        <f>SUM(N27:AK27)</f>
        <v>0</v>
      </c>
      <c r="AM27" s="1403"/>
      <c r="AN27" s="263"/>
      <c r="AO27" s="521">
        <v>8</v>
      </c>
    </row>
    <row r="28" spans="1:41" ht="14.1" customHeight="1" thickBot="1">
      <c r="A28" s="1438"/>
      <c r="B28" s="269" t="s">
        <v>117</v>
      </c>
      <c r="C28" s="522"/>
      <c r="D28" s="378"/>
      <c r="E28" s="378"/>
      <c r="F28" s="271"/>
      <c r="H28" s="1311"/>
      <c r="I28" s="1386"/>
      <c r="J28" s="1404"/>
      <c r="K28" s="1404"/>
      <c r="L28" s="1378"/>
      <c r="M28" s="1378"/>
      <c r="N28" s="1379">
        <f>ROUNDUP($L28*$AO28/12,0)</f>
        <v>0</v>
      </c>
      <c r="O28" s="1380"/>
      <c r="P28" s="1354">
        <f>ROUNDUP($L28*$AO28/12,0)</f>
        <v>0</v>
      </c>
      <c r="Q28" s="1380"/>
      <c r="R28" s="1354">
        <f>ROUNDUP($L28*$AO28/12,0)</f>
        <v>0</v>
      </c>
      <c r="S28" s="1380"/>
      <c r="T28" s="1354">
        <f>ROUNDUP($L28*$AO28/12,0)</f>
        <v>0</v>
      </c>
      <c r="U28" s="1380"/>
      <c r="V28" s="1354">
        <f>ROUNDUP($L28*$AO28/12,0)</f>
        <v>0</v>
      </c>
      <c r="W28" s="1380"/>
      <c r="X28" s="1354">
        <f>ROUNDUP($L28*$AO28/12,0)</f>
        <v>0</v>
      </c>
      <c r="Y28" s="1380"/>
      <c r="Z28" s="1354">
        <f>ROUNDUP($L28*$AO28/12,0)</f>
        <v>0</v>
      </c>
      <c r="AA28" s="1380"/>
      <c r="AB28" s="1354">
        <f>ROUNDUP($L28*$AO28/12,0)</f>
        <v>0</v>
      </c>
      <c r="AC28" s="1380"/>
      <c r="AD28" s="1354">
        <f>ROUNDUP($L28*$AO28/12,0)</f>
        <v>0</v>
      </c>
      <c r="AE28" s="1380"/>
      <c r="AF28" s="1354">
        <f>ROUNDUP($L28*$AO28/12,0)</f>
        <v>0</v>
      </c>
      <c r="AG28" s="1380"/>
      <c r="AH28" s="1354">
        <f>ROUNDUP($L28*$AO28/12,0)</f>
        <v>0</v>
      </c>
      <c r="AI28" s="1380"/>
      <c r="AJ28" s="1354">
        <f>ROUNDUP($L28*$AO28/12,0)</f>
        <v>0</v>
      </c>
      <c r="AK28" s="1395"/>
      <c r="AL28" s="1402">
        <f>SUM(N28:AK28)</f>
        <v>0</v>
      </c>
      <c r="AM28" s="1403"/>
      <c r="AN28" s="263"/>
      <c r="AO28" s="521">
        <v>8</v>
      </c>
    </row>
    <row r="29" spans="1:41" ht="14.1" customHeight="1" thickTop="1" thickBot="1">
      <c r="A29" s="1438"/>
      <c r="B29" s="272" t="s">
        <v>256</v>
      </c>
      <c r="C29" s="522"/>
      <c r="D29" s="378"/>
      <c r="E29" s="378"/>
      <c r="F29" s="271"/>
      <c r="H29" s="1311"/>
      <c r="I29" s="1413"/>
      <c r="J29" s="1365" t="s">
        <v>252</v>
      </c>
      <c r="K29" s="1323"/>
      <c r="L29" s="1397">
        <f>SUM(L26:M28)</f>
        <v>0</v>
      </c>
      <c r="M29" s="1411"/>
      <c r="N29" s="1398">
        <f>SUM(N26:O28)</f>
        <v>0</v>
      </c>
      <c r="O29" s="1394"/>
      <c r="P29" s="1394">
        <f>SUM(P26:Q28)</f>
        <v>0</v>
      </c>
      <c r="Q29" s="1394"/>
      <c r="R29" s="1394">
        <f>SUM(R26:S28)</f>
        <v>0</v>
      </c>
      <c r="S29" s="1394"/>
      <c r="T29" s="1394">
        <f>SUM(T26:U28)</f>
        <v>0</v>
      </c>
      <c r="U29" s="1394"/>
      <c r="V29" s="1394">
        <f>SUM(V26:W28)</f>
        <v>0</v>
      </c>
      <c r="W29" s="1394"/>
      <c r="X29" s="1394">
        <f>SUM(X26:Y28)</f>
        <v>0</v>
      </c>
      <c r="Y29" s="1394"/>
      <c r="Z29" s="1394">
        <f>SUM(Z26:AA28)</f>
        <v>0</v>
      </c>
      <c r="AA29" s="1394"/>
      <c r="AB29" s="1394">
        <f>SUM(AB26:AC28)</f>
        <v>0</v>
      </c>
      <c r="AC29" s="1394"/>
      <c r="AD29" s="1394">
        <f>SUM(AD26:AE28)</f>
        <v>0</v>
      </c>
      <c r="AE29" s="1394"/>
      <c r="AF29" s="1394">
        <f>SUM(AF26:AG28)</f>
        <v>0</v>
      </c>
      <c r="AG29" s="1394"/>
      <c r="AH29" s="1394">
        <f>SUM(AH26:AI28)</f>
        <v>0</v>
      </c>
      <c r="AI29" s="1394"/>
      <c r="AJ29" s="1394">
        <f>SUM(AJ26:AK28)</f>
        <v>0</v>
      </c>
      <c r="AK29" s="1399"/>
      <c r="AL29" s="1405">
        <f>SUM(N29:AK29)</f>
        <v>0</v>
      </c>
      <c r="AM29" s="1406"/>
      <c r="AN29" s="263"/>
    </row>
    <row r="30" spans="1:41" ht="14.1" customHeight="1" thickTop="1" thickBot="1">
      <c r="A30" s="1438"/>
      <c r="B30" s="210" t="s">
        <v>127</v>
      </c>
      <c r="C30" s="522"/>
      <c r="D30" s="378"/>
      <c r="E30" s="378"/>
      <c r="F30" s="276"/>
      <c r="H30" s="1312"/>
      <c r="I30" s="1365" t="s">
        <v>166</v>
      </c>
      <c r="J30" s="1322"/>
      <c r="K30" s="1323"/>
      <c r="L30" s="1407">
        <f>L25+L29</f>
        <v>0</v>
      </c>
      <c r="M30" s="1408"/>
      <c r="N30" s="1409">
        <f>N25+N29</f>
        <v>0</v>
      </c>
      <c r="O30" s="1410"/>
      <c r="P30" s="1410">
        <f>P25+P29</f>
        <v>0</v>
      </c>
      <c r="Q30" s="1410"/>
      <c r="R30" s="1410">
        <f>R25+R29</f>
        <v>0</v>
      </c>
      <c r="S30" s="1410"/>
      <c r="T30" s="1410">
        <f>T25+T29</f>
        <v>0</v>
      </c>
      <c r="U30" s="1410"/>
      <c r="V30" s="1410">
        <f>V25+V29</f>
        <v>0</v>
      </c>
      <c r="W30" s="1410"/>
      <c r="X30" s="1410">
        <f>X25+X29</f>
        <v>0</v>
      </c>
      <c r="Y30" s="1410"/>
      <c r="Z30" s="1410">
        <f>Z25+Z29</f>
        <v>0</v>
      </c>
      <c r="AA30" s="1410"/>
      <c r="AB30" s="1410">
        <f>AB25+AB29</f>
        <v>0</v>
      </c>
      <c r="AC30" s="1410"/>
      <c r="AD30" s="1410">
        <f>AD25+AD29</f>
        <v>0</v>
      </c>
      <c r="AE30" s="1410"/>
      <c r="AF30" s="1410">
        <f>AF25+AF29</f>
        <v>0</v>
      </c>
      <c r="AG30" s="1410"/>
      <c r="AH30" s="1410">
        <f>AH25+AH29</f>
        <v>0</v>
      </c>
      <c r="AI30" s="1410"/>
      <c r="AJ30" s="1410">
        <f>AJ25+AJ29</f>
        <v>0</v>
      </c>
      <c r="AK30" s="1416"/>
      <c r="AL30" s="1405">
        <f>AL25+AL29</f>
        <v>0</v>
      </c>
      <c r="AM30" s="1406"/>
      <c r="AN30" s="270"/>
    </row>
    <row r="31" spans="1:41" ht="14.1" customHeight="1" thickTop="1">
      <c r="A31" s="1438"/>
      <c r="B31" s="210" t="s">
        <v>257</v>
      </c>
      <c r="C31" s="522"/>
      <c r="D31" s="378"/>
      <c r="E31" s="378"/>
      <c r="F31" s="271"/>
      <c r="H31" s="273"/>
      <c r="I31" s="274"/>
      <c r="J31" s="275"/>
      <c r="K31" s="275"/>
      <c r="L31" s="1417"/>
      <c r="M31" s="1417"/>
      <c r="N31" s="1414"/>
      <c r="O31" s="1414"/>
      <c r="P31" s="1414"/>
      <c r="Q31" s="1414"/>
      <c r="R31" s="1414"/>
      <c r="S31" s="1414"/>
      <c r="T31" s="1414"/>
      <c r="U31" s="1414"/>
      <c r="V31" s="1414"/>
      <c r="W31" s="1414"/>
      <c r="X31" s="1414"/>
      <c r="Y31" s="1414"/>
      <c r="Z31" s="1414"/>
      <c r="AA31" s="1414"/>
      <c r="AB31" s="1414"/>
      <c r="AC31" s="1414"/>
      <c r="AD31" s="1414"/>
      <c r="AE31" s="1414"/>
      <c r="AF31" s="1414"/>
      <c r="AG31" s="1414"/>
      <c r="AH31" s="1414"/>
      <c r="AI31" s="1414"/>
      <c r="AJ31" s="1414"/>
      <c r="AK31" s="1414"/>
      <c r="AL31" s="1415"/>
      <c r="AM31" s="1415"/>
      <c r="AN31" s="263"/>
    </row>
    <row r="32" spans="1:41" ht="14.1" customHeight="1">
      <c r="A32" s="1438"/>
      <c r="B32" s="210" t="s">
        <v>258</v>
      </c>
      <c r="C32" s="522"/>
      <c r="D32" s="378"/>
      <c r="E32" s="378"/>
      <c r="F32" s="271"/>
      <c r="H32" s="277"/>
      <c r="I32" s="240"/>
      <c r="J32" s="1436"/>
      <c r="K32" s="1436"/>
      <c r="L32" s="1418"/>
      <c r="M32" s="1418"/>
      <c r="N32" s="1435"/>
      <c r="O32" s="1435"/>
      <c r="P32" s="1435"/>
      <c r="Q32" s="1435"/>
      <c r="R32" s="1435"/>
      <c r="S32" s="1435"/>
      <c r="T32" s="1435"/>
      <c r="U32" s="1435"/>
      <c r="V32" s="1435"/>
      <c r="W32" s="1435"/>
      <c r="X32" s="1435"/>
      <c r="Y32" s="1435"/>
      <c r="Z32" s="1435"/>
      <c r="AA32" s="1435"/>
      <c r="AB32" s="1435"/>
      <c r="AC32" s="1435"/>
      <c r="AD32" s="1435"/>
      <c r="AE32" s="1435"/>
      <c r="AF32" s="1435"/>
      <c r="AG32" s="1435"/>
      <c r="AH32" s="1435"/>
      <c r="AI32" s="1435"/>
      <c r="AJ32" s="1435"/>
      <c r="AK32" s="1435"/>
      <c r="AL32" s="1418"/>
      <c r="AM32" s="1418"/>
      <c r="AN32" s="278"/>
    </row>
    <row r="33" spans="1:40" ht="14.1" customHeight="1">
      <c r="A33" s="1438"/>
      <c r="B33" s="210" t="s">
        <v>259</v>
      </c>
      <c r="C33" s="522"/>
      <c r="D33" s="430" t="str">
        <f t="shared" si="0"/>
        <v/>
      </c>
      <c r="E33" s="431" t="str">
        <f t="shared" ref="E33:E40" si="1">IF($C$4="","",$C$4)</f>
        <v/>
      </c>
      <c r="F33" s="264"/>
      <c r="H33" s="201"/>
      <c r="I33" s="240"/>
      <c r="J33" s="279"/>
      <c r="K33" s="280"/>
      <c r="L33" s="280"/>
      <c r="M33" s="280"/>
      <c r="N33" s="280"/>
      <c r="O33" s="280"/>
      <c r="Q33" s="281"/>
      <c r="R33" s="281"/>
      <c r="S33" s="282"/>
      <c r="T33" s="282"/>
      <c r="U33" s="282"/>
      <c r="V33" s="282"/>
    </row>
    <row r="34" spans="1:40" ht="14.1" customHeight="1">
      <c r="A34" s="1438"/>
      <c r="B34" s="213" t="s">
        <v>260</v>
      </c>
      <c r="C34" s="522"/>
      <c r="D34" s="430" t="str">
        <f t="shared" si="0"/>
        <v/>
      </c>
      <c r="E34" s="431" t="str">
        <f t="shared" si="1"/>
        <v/>
      </c>
      <c r="F34" s="264"/>
      <c r="H34" s="201"/>
      <c r="I34" s="201"/>
      <c r="J34" s="201"/>
      <c r="K34" s="201"/>
      <c r="L34" s="201"/>
      <c r="M34" s="201"/>
      <c r="N34" s="199"/>
      <c r="S34" s="282"/>
      <c r="T34" s="282"/>
      <c r="U34" s="282"/>
      <c r="V34" s="282"/>
    </row>
    <row r="35" spans="1:40" ht="14.1" customHeight="1">
      <c r="A35" s="1438"/>
      <c r="B35" s="284" t="s">
        <v>261</v>
      </c>
      <c r="C35" s="522"/>
      <c r="D35" s="378"/>
      <c r="E35" s="378"/>
      <c r="F35" s="276"/>
      <c r="H35" s="201"/>
      <c r="I35" s="279"/>
      <c r="J35" s="279"/>
      <c r="K35" s="279"/>
      <c r="L35" s="279"/>
      <c r="M35" s="279"/>
      <c r="N35" s="279"/>
      <c r="O35" s="279"/>
      <c r="P35" s="279"/>
      <c r="Q35" s="279"/>
      <c r="S35" s="282"/>
      <c r="T35" s="282"/>
      <c r="U35" s="282"/>
      <c r="V35" s="282"/>
    </row>
    <row r="36" spans="1:40" ht="14.1" customHeight="1">
      <c r="A36" s="1438"/>
      <c r="B36" s="286" t="s">
        <v>262</v>
      </c>
      <c r="C36" s="522"/>
      <c r="D36" s="378"/>
      <c r="E36" s="378"/>
      <c r="F36" s="287"/>
      <c r="I36" s="283"/>
      <c r="J36" s="283"/>
      <c r="K36" s="283"/>
      <c r="L36" s="283"/>
      <c r="M36" s="283"/>
      <c r="N36" s="283"/>
      <c r="O36" s="283"/>
      <c r="P36" s="283"/>
      <c r="Q36" s="283"/>
      <c r="S36" s="282"/>
      <c r="T36" s="282"/>
      <c r="U36" s="282"/>
      <c r="V36" s="282"/>
    </row>
    <row r="37" spans="1:40" ht="14.1" customHeight="1">
      <c r="A37" s="1438"/>
      <c r="B37" s="284" t="s">
        <v>143</v>
      </c>
      <c r="C37" s="522"/>
      <c r="D37" s="378"/>
      <c r="E37" s="378"/>
      <c r="F37" s="288"/>
      <c r="I37" s="285"/>
      <c r="J37" s="285"/>
      <c r="K37" s="285"/>
      <c r="L37" s="285"/>
      <c r="M37" s="285"/>
      <c r="N37" s="285"/>
      <c r="O37" s="285"/>
      <c r="P37" s="285"/>
      <c r="Q37" s="285"/>
      <c r="S37" s="282"/>
      <c r="T37" s="282"/>
      <c r="U37" s="282"/>
      <c r="V37" s="282"/>
    </row>
    <row r="38" spans="1:40" ht="14.1" customHeight="1">
      <c r="A38" s="1438"/>
      <c r="B38" s="238" t="s">
        <v>263</v>
      </c>
      <c r="C38" s="522"/>
      <c r="D38" s="378"/>
      <c r="E38" s="378"/>
      <c r="F38" s="290"/>
      <c r="I38" s="285"/>
      <c r="J38" s="285"/>
      <c r="K38" s="285"/>
      <c r="L38" s="285"/>
      <c r="M38" s="285"/>
      <c r="N38" s="285"/>
      <c r="O38" s="285"/>
      <c r="P38" s="285"/>
      <c r="Q38" s="285"/>
      <c r="S38" s="282"/>
      <c r="T38" s="282"/>
      <c r="U38" s="282"/>
      <c r="V38" s="282"/>
    </row>
    <row r="39" spans="1:40" ht="14.1" customHeight="1">
      <c r="A39" s="1438"/>
      <c r="B39" s="527"/>
      <c r="C39" s="522"/>
      <c r="D39" s="430" t="str">
        <f t="shared" ref="D39:D40" si="2">IFERROR(ROUND(C39/E39,0),"")</f>
        <v/>
      </c>
      <c r="E39" s="431" t="str">
        <f t="shared" si="1"/>
        <v/>
      </c>
      <c r="F39" s="290"/>
      <c r="I39" s="285"/>
      <c r="J39" s="285"/>
      <c r="K39" s="285"/>
      <c r="L39" s="285"/>
      <c r="M39" s="285"/>
      <c r="N39" s="285"/>
      <c r="O39" s="285"/>
      <c r="P39" s="285"/>
      <c r="Q39" s="285"/>
      <c r="S39" s="282"/>
      <c r="T39" s="282"/>
      <c r="U39" s="282"/>
      <c r="V39" s="282"/>
    </row>
    <row r="40" spans="1:40" ht="14.1" customHeight="1" thickBot="1">
      <c r="A40" s="1438"/>
      <c r="B40" s="528"/>
      <c r="C40" s="522"/>
      <c r="D40" s="430" t="str">
        <f t="shared" si="2"/>
        <v/>
      </c>
      <c r="E40" s="431" t="str">
        <f t="shared" si="1"/>
        <v/>
      </c>
      <c r="F40" s="290"/>
      <c r="I40" s="285"/>
      <c r="J40" s="285"/>
      <c r="K40" s="285"/>
      <c r="L40" s="285"/>
      <c r="M40" s="285"/>
      <c r="N40" s="285"/>
      <c r="O40" s="285"/>
      <c r="P40" s="285"/>
      <c r="Q40" s="285"/>
      <c r="S40" s="282"/>
      <c r="T40" s="282"/>
      <c r="U40" s="282"/>
      <c r="V40" s="282"/>
    </row>
    <row r="41" spans="1:40" ht="14.1" customHeight="1" thickBot="1">
      <c r="A41" s="1439"/>
      <c r="B41" s="291" t="s">
        <v>264</v>
      </c>
      <c r="C41" s="432" t="str">
        <f>IF(SUM(C22:C23,C26:C38)=0,"0",SUM(C22:C23,C26:C38))</f>
        <v>0</v>
      </c>
      <c r="D41" s="433"/>
      <c r="E41" s="404"/>
      <c r="F41" s="292"/>
      <c r="I41" s="289"/>
      <c r="J41" s="289"/>
      <c r="K41" s="289"/>
      <c r="L41" s="289"/>
      <c r="S41" s="282"/>
      <c r="T41" s="282"/>
      <c r="U41" s="282"/>
      <c r="V41" s="282"/>
    </row>
    <row r="42" spans="1:40" ht="14.1" customHeight="1" thickBot="1">
      <c r="A42" s="1419" t="s">
        <v>265</v>
      </c>
      <c r="B42" s="1420"/>
      <c r="C42" s="434"/>
      <c r="D42" s="433"/>
      <c r="E42" s="404"/>
      <c r="F42" s="292"/>
      <c r="I42" s="289"/>
      <c r="J42" s="289"/>
      <c r="K42" s="289"/>
      <c r="L42" s="289"/>
      <c r="S42" s="282"/>
      <c r="T42" s="282"/>
      <c r="U42" s="282"/>
      <c r="V42" s="282"/>
    </row>
    <row r="43" spans="1:40" s="295" customFormat="1" ht="15" thickBot="1">
      <c r="A43" s="1419" t="s">
        <v>266</v>
      </c>
      <c r="B43" s="1421"/>
      <c r="C43" s="466">
        <f>C41-C42</f>
        <v>0</v>
      </c>
      <c r="D43" s="406"/>
      <c r="E43" s="406"/>
      <c r="F43" s="296"/>
      <c r="G43" s="281"/>
      <c r="H43" s="281"/>
      <c r="I43" s="293"/>
      <c r="J43" s="293"/>
      <c r="K43" s="293"/>
      <c r="L43" s="293"/>
      <c r="M43" s="293"/>
      <c r="N43" s="293"/>
      <c r="O43" s="293"/>
      <c r="P43" s="293"/>
      <c r="Q43" s="293"/>
      <c r="R43" s="281"/>
      <c r="S43" s="294"/>
      <c r="T43" s="294"/>
      <c r="U43" s="294"/>
      <c r="V43" s="294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81"/>
      <c r="AK43" s="281"/>
      <c r="AL43" s="281"/>
      <c r="AM43" s="281"/>
      <c r="AN43" s="281"/>
    </row>
    <row r="44" spans="1:40" ht="14.1" customHeight="1">
      <c r="A44" s="1422" t="s">
        <v>267</v>
      </c>
      <c r="B44" s="297" t="s">
        <v>268</v>
      </c>
      <c r="C44" s="435" t="str">
        <f>IF(SUM(C45:C47)=0,"",SUM(C45:C47))</f>
        <v/>
      </c>
      <c r="D44" s="436"/>
      <c r="E44" s="436"/>
      <c r="F44" s="298"/>
      <c r="I44" s="289"/>
      <c r="J44" s="289"/>
      <c r="K44" s="289"/>
      <c r="L44" s="289"/>
      <c r="P44" s="281"/>
      <c r="Q44" s="281"/>
      <c r="R44" s="281"/>
      <c r="S44" s="294"/>
      <c r="T44" s="294"/>
      <c r="U44" s="294"/>
      <c r="V44" s="294"/>
    </row>
    <row r="45" spans="1:40" ht="14.1" customHeight="1">
      <c r="A45" s="1423"/>
      <c r="B45" s="215" t="s">
        <v>269</v>
      </c>
      <c r="C45" s="522"/>
      <c r="D45" s="322" t="str">
        <f t="shared" ref="D45:D46" si="3">IFERROR(ROUND(C45/E45,0),"")</f>
        <v/>
      </c>
      <c r="E45" s="322" t="str">
        <f t="shared" ref="E45:E47" si="4">IF($C$4="","",$C$4)</f>
        <v/>
      </c>
      <c r="F45" s="299"/>
      <c r="I45" s="281"/>
      <c r="J45" s="281"/>
      <c r="K45" s="281"/>
      <c r="L45" s="281"/>
      <c r="P45" s="281"/>
      <c r="Q45" s="281"/>
      <c r="R45" s="281"/>
      <c r="S45" s="294"/>
      <c r="T45" s="294"/>
      <c r="U45" s="294"/>
      <c r="V45" s="294"/>
    </row>
    <row r="46" spans="1:40" ht="14.1" customHeight="1">
      <c r="A46" s="1423"/>
      <c r="B46" s="300" t="s">
        <v>270</v>
      </c>
      <c r="C46" s="522"/>
      <c r="D46" s="322" t="str">
        <f t="shared" si="3"/>
        <v/>
      </c>
      <c r="E46" s="322" t="str">
        <f t="shared" si="4"/>
        <v/>
      </c>
      <c r="F46" s="266"/>
      <c r="I46" s="281"/>
      <c r="J46" s="281"/>
      <c r="K46" s="281"/>
      <c r="L46" s="281"/>
      <c r="P46" s="281"/>
      <c r="Q46" s="281"/>
      <c r="R46" s="281"/>
      <c r="S46" s="294"/>
      <c r="T46" s="294"/>
      <c r="U46" s="294"/>
      <c r="V46" s="294"/>
    </row>
    <row r="47" spans="1:40" ht="14.1" customHeight="1">
      <c r="A47" s="1423"/>
      <c r="B47" s="301" t="s">
        <v>271</v>
      </c>
      <c r="C47" s="522"/>
      <c r="D47" s="322" t="str">
        <f>IFERROR(ROUND(C47/E47,0),"")</f>
        <v/>
      </c>
      <c r="E47" s="322" t="str">
        <f t="shared" si="4"/>
        <v/>
      </c>
      <c r="F47" s="302"/>
      <c r="S47" s="294"/>
      <c r="T47" s="294"/>
      <c r="U47" s="294"/>
      <c r="V47" s="294"/>
    </row>
    <row r="48" spans="1:40" ht="14.1" customHeight="1">
      <c r="A48" s="1423"/>
      <c r="B48" s="210" t="s">
        <v>272</v>
      </c>
      <c r="C48" s="522"/>
      <c r="D48" s="378"/>
      <c r="E48" s="378"/>
      <c r="F48" s="271"/>
      <c r="G48" s="201"/>
      <c r="H48" s="201"/>
      <c r="I48" s="201"/>
      <c r="J48" s="201"/>
      <c r="K48" s="201"/>
      <c r="L48" s="201"/>
      <c r="M48" s="201"/>
      <c r="N48" s="201"/>
      <c r="O48" s="201"/>
      <c r="P48" s="281"/>
      <c r="Q48" s="281"/>
      <c r="R48" s="281"/>
      <c r="S48" s="294"/>
      <c r="T48" s="294"/>
      <c r="U48" s="294"/>
      <c r="V48" s="294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</row>
    <row r="49" spans="1:41" ht="14.1" customHeight="1">
      <c r="A49" s="1423"/>
      <c r="B49" s="238" t="s">
        <v>273</v>
      </c>
      <c r="C49" s="522"/>
      <c r="D49" s="378"/>
      <c r="E49" s="407"/>
      <c r="F49" s="304"/>
      <c r="G49" s="201"/>
      <c r="H49" s="201"/>
      <c r="I49" s="201"/>
      <c r="J49" s="201"/>
      <c r="K49" s="201"/>
      <c r="L49" s="201"/>
      <c r="M49" s="201"/>
      <c r="N49" s="201"/>
      <c r="O49" s="201"/>
      <c r="W49" s="303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</row>
    <row r="50" spans="1:41" ht="14.1" customHeight="1">
      <c r="A50" s="1423"/>
      <c r="B50" s="1425" t="s">
        <v>274</v>
      </c>
      <c r="C50" s="1428" t="s">
        <v>275</v>
      </c>
      <c r="D50" s="1430"/>
      <c r="E50" s="1432"/>
      <c r="F50" s="306"/>
      <c r="G50" s="201"/>
      <c r="H50" s="201"/>
      <c r="I50" s="201"/>
      <c r="J50" s="201"/>
      <c r="K50" s="201"/>
      <c r="L50" s="201"/>
      <c r="M50" s="201"/>
      <c r="N50" s="201"/>
      <c r="O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</row>
    <row r="51" spans="1:41" s="200" customFormat="1" ht="14.1" customHeight="1">
      <c r="A51" s="1423"/>
      <c r="B51" s="1426"/>
      <c r="C51" s="1429"/>
      <c r="D51" s="1431"/>
      <c r="E51" s="1433"/>
      <c r="F51" s="306"/>
      <c r="G51" s="201"/>
      <c r="H51" s="201"/>
      <c r="I51" s="201"/>
      <c r="J51" s="201"/>
      <c r="K51" s="201"/>
      <c r="L51" s="201"/>
      <c r="M51" s="201"/>
      <c r="N51" s="201"/>
      <c r="O51" s="201"/>
      <c r="P51" s="279"/>
      <c r="Q51" s="280"/>
      <c r="R51" s="280"/>
      <c r="S51" s="305"/>
      <c r="T51" s="305"/>
      <c r="U51" s="305"/>
      <c r="V51" s="305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O51" s="201"/>
    </row>
    <row r="52" spans="1:41" s="200" customFormat="1" ht="14.1" customHeight="1">
      <c r="A52" s="1423"/>
      <c r="B52" s="1426"/>
      <c r="C52" s="1428" t="s">
        <v>276</v>
      </c>
      <c r="D52" s="1430"/>
      <c r="E52" s="1432"/>
      <c r="F52" s="306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305"/>
      <c r="T52" s="305"/>
      <c r="U52" s="305"/>
      <c r="V52" s="305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</row>
    <row r="53" spans="1:41" s="200" customFormat="1" ht="14.1" customHeight="1" thickBot="1">
      <c r="A53" s="1424"/>
      <c r="B53" s="1427"/>
      <c r="C53" s="1434"/>
      <c r="D53" s="1431"/>
      <c r="E53" s="1445"/>
      <c r="F53" s="307"/>
      <c r="G53" s="201"/>
      <c r="H53" s="201"/>
      <c r="I53" s="303"/>
      <c r="J53" s="201"/>
      <c r="K53" s="201"/>
      <c r="L53" s="201"/>
      <c r="M53" s="201"/>
      <c r="N53" s="201"/>
      <c r="O53" s="201"/>
      <c r="P53" s="201"/>
      <c r="Q53" s="201"/>
      <c r="S53" s="305"/>
      <c r="T53" s="305"/>
      <c r="U53" s="305"/>
      <c r="V53" s="305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</row>
    <row r="54" spans="1:41" s="200" customFormat="1" ht="14.1" customHeight="1" thickBot="1">
      <c r="A54" s="1419" t="s">
        <v>277</v>
      </c>
      <c r="B54" s="1440"/>
      <c r="C54" s="437" t="str">
        <f>IF(SUM(C45:C49)+D50-D52=0,"",SUM(C45:C49)+D50-D52)</f>
        <v/>
      </c>
      <c r="D54" s="438"/>
      <c r="E54" s="409"/>
      <c r="F54" s="309"/>
      <c r="G54" s="201"/>
      <c r="H54" s="201"/>
      <c r="I54" s="279"/>
      <c r="J54" s="280"/>
      <c r="K54" s="280"/>
      <c r="L54" s="280"/>
      <c r="M54" s="280"/>
      <c r="N54" s="280"/>
      <c r="O54" s="201"/>
      <c r="P54" s="201"/>
      <c r="Q54" s="201"/>
      <c r="R54" s="201"/>
      <c r="S54" s="305"/>
      <c r="T54" s="305"/>
      <c r="U54" s="305"/>
      <c r="V54" s="305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</row>
    <row r="55" spans="1:41" s="200" customFormat="1" ht="14.1" customHeight="1">
      <c r="A55" s="1446" t="s">
        <v>278</v>
      </c>
      <c r="B55" s="269" t="s">
        <v>279</v>
      </c>
      <c r="C55" s="522"/>
      <c r="D55" s="439"/>
      <c r="E55" s="439"/>
      <c r="F55" s="271"/>
      <c r="G55" s="201"/>
      <c r="H55" s="201"/>
      <c r="I55" s="280"/>
      <c r="J55" s="280"/>
      <c r="K55" s="280"/>
      <c r="L55" s="201"/>
      <c r="M55" s="201"/>
      <c r="N55" s="201"/>
      <c r="O55" s="201"/>
      <c r="P55" s="201"/>
      <c r="Q55" s="201"/>
      <c r="R55" s="201"/>
      <c r="S55" s="308"/>
      <c r="T55" s="308"/>
      <c r="U55" s="308"/>
      <c r="V55" s="308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</row>
    <row r="56" spans="1:41" s="200" customFormat="1" ht="14.1" customHeight="1">
      <c r="A56" s="1447"/>
      <c r="B56" s="210" t="s">
        <v>280</v>
      </c>
      <c r="C56" s="522"/>
      <c r="D56" s="378"/>
      <c r="E56" s="378"/>
      <c r="F56" s="271"/>
      <c r="G56" s="201"/>
      <c r="H56" s="201"/>
      <c r="I56" s="279"/>
      <c r="J56" s="279"/>
      <c r="K56" s="279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</row>
    <row r="57" spans="1:41" s="200" customFormat="1" ht="14.1" customHeight="1">
      <c r="A57" s="1447"/>
      <c r="B57" s="310" t="s">
        <v>281</v>
      </c>
      <c r="C57" s="522"/>
      <c r="D57" s="412"/>
      <c r="E57" s="412"/>
      <c r="F57" s="271"/>
      <c r="G57" s="201"/>
      <c r="H57" s="201"/>
      <c r="I57" s="1449"/>
      <c r="J57" s="1441"/>
      <c r="K57" s="144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</row>
    <row r="58" spans="1:41" s="200" customFormat="1" ht="14.1" customHeight="1" thickBot="1">
      <c r="A58" s="1448"/>
      <c r="B58" s="311" t="s">
        <v>282</v>
      </c>
      <c r="C58" s="522"/>
      <c r="D58" s="414"/>
      <c r="E58" s="414"/>
      <c r="F58" s="264"/>
      <c r="G58" s="201"/>
      <c r="H58" s="201"/>
      <c r="I58" s="1449"/>
      <c r="J58" s="1441"/>
      <c r="K58" s="144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</row>
    <row r="59" spans="1:41" s="200" customFormat="1" ht="14.1" customHeight="1" thickBot="1">
      <c r="A59" s="1419" t="s">
        <v>283</v>
      </c>
      <c r="B59" s="1440"/>
      <c r="C59" s="440" t="str">
        <f>IF(SUM(C55:C58)=0,"",SUM(C55:C58))</f>
        <v/>
      </c>
      <c r="D59" s="438"/>
      <c r="E59" s="416"/>
      <c r="F59" s="261"/>
      <c r="G59" s="201"/>
      <c r="H59" s="201"/>
      <c r="I59" s="1441"/>
      <c r="J59" s="1441"/>
      <c r="K59" s="144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</row>
    <row r="60" spans="1:41" s="200" customFormat="1" ht="14.1" customHeight="1" thickBot="1">
      <c r="A60" s="1419" t="s">
        <v>284</v>
      </c>
      <c r="B60" s="1442"/>
      <c r="C60" s="1363" t="str">
        <f>IF(SUM(C43,C54,C59)=0,"0",SUM(C43,C54,C59))</f>
        <v>0</v>
      </c>
      <c r="D60" s="1364"/>
      <c r="E60" s="417"/>
      <c r="F60" s="296"/>
      <c r="G60" s="201"/>
      <c r="H60" s="201"/>
      <c r="I60" s="1449"/>
      <c r="J60" s="1441"/>
      <c r="K60" s="144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</row>
    <row r="61" spans="1:41" s="200" customFormat="1" ht="14.1" customHeight="1" thickBot="1">
      <c r="A61" s="201"/>
      <c r="B61" s="201"/>
      <c r="C61" s="441"/>
      <c r="D61" s="442"/>
      <c r="E61" s="380"/>
      <c r="F61" s="201"/>
      <c r="G61" s="201"/>
      <c r="H61" s="201"/>
      <c r="I61" s="1441"/>
      <c r="J61" s="1441"/>
      <c r="K61" s="144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</row>
    <row r="62" spans="1:41" s="200" customFormat="1" ht="14.1" customHeight="1" thickBot="1">
      <c r="A62" s="1419" t="s">
        <v>285</v>
      </c>
      <c r="B62" s="1440"/>
      <c r="C62" s="1443">
        <f>IFERROR(C19-C60,"")</f>
        <v>0</v>
      </c>
      <c r="D62" s="1444"/>
      <c r="E62" s="443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</row>
    <row r="63" spans="1:41" s="200" customFormat="1" ht="14.1" customHeight="1">
      <c r="A63" s="201"/>
      <c r="B63" s="201"/>
      <c r="C63" s="203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</row>
    <row r="64" spans="1:41" s="200" customFormat="1" ht="14.1" customHeight="1">
      <c r="C64" s="203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</row>
    <row r="65" spans="1:41" s="200" customFormat="1" ht="14.1" customHeight="1">
      <c r="C65" s="203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</row>
    <row r="66" spans="1:41" s="200" customFormat="1" ht="14.1" customHeight="1">
      <c r="C66" s="203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</row>
    <row r="67" spans="1:41" s="200" customFormat="1" ht="14.1" customHeight="1">
      <c r="C67" s="203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</row>
    <row r="68" spans="1:41" s="200" customFormat="1" ht="14.1" customHeight="1">
      <c r="C68" s="203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</row>
    <row r="69" spans="1:41" s="200" customFormat="1" ht="14.1" customHeight="1">
      <c r="C69" s="203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</row>
    <row r="70" spans="1:41" s="200" customFormat="1" ht="14.1" customHeight="1">
      <c r="C70" s="203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</row>
    <row r="71" spans="1:41" s="200" customFormat="1" ht="14.1" customHeight="1">
      <c r="C71" s="203"/>
      <c r="D71" s="201"/>
      <c r="E71" s="201"/>
      <c r="F71" s="303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</row>
    <row r="72" spans="1:41" s="200" customFormat="1" ht="14.1" customHeight="1">
      <c r="C72" s="203"/>
      <c r="D72" s="201"/>
      <c r="E72" s="201"/>
      <c r="F72" s="303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</row>
    <row r="73" spans="1:41" s="200" customFormat="1" ht="14.1" customHeight="1">
      <c r="C73" s="203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</row>
    <row r="74" spans="1:41" s="200" customFormat="1" ht="14.1" customHeight="1">
      <c r="A74" s="201"/>
      <c r="B74" s="201"/>
      <c r="C74" s="203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</row>
    <row r="75" spans="1:41" s="200" customFormat="1" ht="14.1" customHeight="1">
      <c r="A75" s="201"/>
      <c r="B75" s="201"/>
      <c r="C75" s="203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</row>
    <row r="76" spans="1:41" s="200" customFormat="1" ht="14.1" customHeight="1">
      <c r="A76" s="201"/>
      <c r="B76" s="201"/>
      <c r="C76" s="203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</row>
    <row r="77" spans="1:41" s="200" customFormat="1" ht="14.1" customHeight="1">
      <c r="A77" s="201"/>
      <c r="B77" s="201"/>
      <c r="C77" s="203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</row>
    <row r="78" spans="1:41" s="200" customFormat="1" ht="14.1" customHeight="1">
      <c r="A78" s="201"/>
      <c r="B78" s="201"/>
      <c r="C78" s="203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O78" s="201"/>
    </row>
    <row r="79" spans="1:41" s="200" customFormat="1" ht="14.1" customHeight="1">
      <c r="A79" s="201"/>
      <c r="B79" s="201"/>
      <c r="C79" s="203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O79" s="201"/>
    </row>
    <row r="80" spans="1:41" s="200" customFormat="1" ht="14.1" customHeight="1">
      <c r="A80" s="201"/>
      <c r="B80" s="201"/>
      <c r="C80" s="203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O80" s="201"/>
    </row>
    <row r="81" spans="1:41" s="200" customFormat="1" ht="14.1" customHeight="1">
      <c r="A81" s="201"/>
      <c r="B81" s="201"/>
      <c r="C81" s="203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O81" s="201"/>
    </row>
  </sheetData>
  <sheetProtection algorithmName="SHA-512" hashValue="Ga28evwtZV3LDXegI9HEjCXEooxqGPg6oE4ugRhU3y1QEWmNb2FyVi1fRjpL+u2Umo2t+fQ02BTcrj7HrLQ35A==" saltValue="2IsUmI0FgsGwfbraqzjw0w==" spinCount="100000" sheet="1" objects="1" scenarios="1" selectLockedCells="1"/>
  <mergeCells count="345">
    <mergeCell ref="A59:B59"/>
    <mergeCell ref="I61:K61"/>
    <mergeCell ref="A60:B60"/>
    <mergeCell ref="C60:D60"/>
    <mergeCell ref="A62:B62"/>
    <mergeCell ref="C62:D62"/>
    <mergeCell ref="E52:E53"/>
    <mergeCell ref="A54:B54"/>
    <mergeCell ref="A55:A58"/>
    <mergeCell ref="I57:K57"/>
    <mergeCell ref="I58:K58"/>
    <mergeCell ref="I59:K59"/>
    <mergeCell ref="I60:K60"/>
    <mergeCell ref="AL32:AM32"/>
    <mergeCell ref="A42:B42"/>
    <mergeCell ref="A43:B43"/>
    <mergeCell ref="A44:A53"/>
    <mergeCell ref="B50:B53"/>
    <mergeCell ref="C50:C51"/>
    <mergeCell ref="D50:D51"/>
    <mergeCell ref="E50:E51"/>
    <mergeCell ref="C52:C53"/>
    <mergeCell ref="D52:D53"/>
    <mergeCell ref="Z32:AA32"/>
    <mergeCell ref="AB32:AC32"/>
    <mergeCell ref="AD32:AE32"/>
    <mergeCell ref="AF32:AG32"/>
    <mergeCell ref="AH32:AI32"/>
    <mergeCell ref="AJ32:AK32"/>
    <mergeCell ref="J32:K32"/>
    <mergeCell ref="L32:M32"/>
    <mergeCell ref="N32:O32"/>
    <mergeCell ref="P32:Q32"/>
    <mergeCell ref="R32:W32"/>
    <mergeCell ref="X32:Y32"/>
    <mergeCell ref="A22:A41"/>
    <mergeCell ref="AB31:AC31"/>
    <mergeCell ref="AD31:AE31"/>
    <mergeCell ref="AF31:AG31"/>
    <mergeCell ref="AH31:AI31"/>
    <mergeCell ref="AJ31:AK31"/>
    <mergeCell ref="AL31:AM31"/>
    <mergeCell ref="AJ30:AK30"/>
    <mergeCell ref="AL30:AM30"/>
    <mergeCell ref="L31:M31"/>
    <mergeCell ref="N31:O31"/>
    <mergeCell ref="P31:Q31"/>
    <mergeCell ref="R31:S31"/>
    <mergeCell ref="T31:U31"/>
    <mergeCell ref="V31:W31"/>
    <mergeCell ref="X31:Y31"/>
    <mergeCell ref="Z31:AA31"/>
    <mergeCell ref="X30:Y30"/>
    <mergeCell ref="Z30:AA30"/>
    <mergeCell ref="AB30:AC30"/>
    <mergeCell ref="AD30:AE30"/>
    <mergeCell ref="AF30:AG30"/>
    <mergeCell ref="AH30:AI30"/>
    <mergeCell ref="AH29:AI29"/>
    <mergeCell ref="AJ29:AK29"/>
    <mergeCell ref="AL29:AM29"/>
    <mergeCell ref="I30:K30"/>
    <mergeCell ref="L30:M30"/>
    <mergeCell ref="N30:O30"/>
    <mergeCell ref="P30:Q30"/>
    <mergeCell ref="R30:S30"/>
    <mergeCell ref="T30:U30"/>
    <mergeCell ref="V30:W30"/>
    <mergeCell ref="V29:W29"/>
    <mergeCell ref="X29:Y29"/>
    <mergeCell ref="Z29:AA29"/>
    <mergeCell ref="AB29:AC29"/>
    <mergeCell ref="AD29:AE29"/>
    <mergeCell ref="AF29:AG29"/>
    <mergeCell ref="J29:K29"/>
    <mergeCell ref="L29:M29"/>
    <mergeCell ref="N29:O29"/>
    <mergeCell ref="P29:Q29"/>
    <mergeCell ref="R29:S29"/>
    <mergeCell ref="T29:U29"/>
    <mergeCell ref="I26:I29"/>
    <mergeCell ref="AB28:AC28"/>
    <mergeCell ref="AD28:AE28"/>
    <mergeCell ref="AF28:AG28"/>
    <mergeCell ref="AH28:AI28"/>
    <mergeCell ref="AJ28:AK28"/>
    <mergeCell ref="AL28:AM28"/>
    <mergeCell ref="AL27:AM27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Z27:AA27"/>
    <mergeCell ref="AB27:AC27"/>
    <mergeCell ref="AD27:AE27"/>
    <mergeCell ref="AF27:AG27"/>
    <mergeCell ref="AH27:AI27"/>
    <mergeCell ref="AJ27:AK27"/>
    <mergeCell ref="AJ26:AK26"/>
    <mergeCell ref="AL26:AM26"/>
    <mergeCell ref="J27:K27"/>
    <mergeCell ref="L27:M27"/>
    <mergeCell ref="N27:O27"/>
    <mergeCell ref="P27:Q27"/>
    <mergeCell ref="R27:S27"/>
    <mergeCell ref="T27:U27"/>
    <mergeCell ref="V27:W27"/>
    <mergeCell ref="X27:Y27"/>
    <mergeCell ref="X26:Y26"/>
    <mergeCell ref="Z26:AA26"/>
    <mergeCell ref="AB26:AC26"/>
    <mergeCell ref="AD26:AE26"/>
    <mergeCell ref="AF26:AG26"/>
    <mergeCell ref="AH26:AI26"/>
    <mergeCell ref="J26:K26"/>
    <mergeCell ref="L26:M26"/>
    <mergeCell ref="N26:O26"/>
    <mergeCell ref="P26:Q26"/>
    <mergeCell ref="R26:S26"/>
    <mergeCell ref="T26:U26"/>
    <mergeCell ref="V26:W26"/>
    <mergeCell ref="X25:Y25"/>
    <mergeCell ref="AH24:AI24"/>
    <mergeCell ref="AJ24:AK24"/>
    <mergeCell ref="AL24:AM24"/>
    <mergeCell ref="J25:K25"/>
    <mergeCell ref="L25:M25"/>
    <mergeCell ref="N25:O25"/>
    <mergeCell ref="P25:Q25"/>
    <mergeCell ref="R25:S25"/>
    <mergeCell ref="T25:U25"/>
    <mergeCell ref="V25:W25"/>
    <mergeCell ref="V24:W24"/>
    <mergeCell ref="X24:Y24"/>
    <mergeCell ref="Z24:AA24"/>
    <mergeCell ref="AB24:AC24"/>
    <mergeCell ref="AD24:AE24"/>
    <mergeCell ref="AF24:AG24"/>
    <mergeCell ref="AJ25:AK25"/>
    <mergeCell ref="AL25:AM25"/>
    <mergeCell ref="Z25:AA25"/>
    <mergeCell ref="AB25:AC25"/>
    <mergeCell ref="AD25:AE25"/>
    <mergeCell ref="AF25:AG25"/>
    <mergeCell ref="AH25:AI25"/>
    <mergeCell ref="P24:Q24"/>
    <mergeCell ref="R24:S24"/>
    <mergeCell ref="T24:U24"/>
    <mergeCell ref="T23:U23"/>
    <mergeCell ref="V23:W23"/>
    <mergeCell ref="X23:Y23"/>
    <mergeCell ref="Z23:AA23"/>
    <mergeCell ref="AB23:AC23"/>
    <mergeCell ref="AD23:AE23"/>
    <mergeCell ref="AL22:AM22"/>
    <mergeCell ref="J23:K23"/>
    <mergeCell ref="L23:M23"/>
    <mergeCell ref="N23:O23"/>
    <mergeCell ref="P23:Q23"/>
    <mergeCell ref="R23:S23"/>
    <mergeCell ref="R22:S22"/>
    <mergeCell ref="T22:U22"/>
    <mergeCell ref="V22:W22"/>
    <mergeCell ref="X22:Y22"/>
    <mergeCell ref="Z22:AA22"/>
    <mergeCell ref="AB22:AC22"/>
    <mergeCell ref="AF23:AG23"/>
    <mergeCell ref="AH23:AI23"/>
    <mergeCell ref="AJ23:AK23"/>
    <mergeCell ref="AL23:AM23"/>
    <mergeCell ref="AL20:AM20"/>
    <mergeCell ref="A21:B21"/>
    <mergeCell ref="I21:I25"/>
    <mergeCell ref="J21:K21"/>
    <mergeCell ref="L21:M21"/>
    <mergeCell ref="N21:O21"/>
    <mergeCell ref="P21:Q21"/>
    <mergeCell ref="T20:U20"/>
    <mergeCell ref="V20:W20"/>
    <mergeCell ref="X20:Y20"/>
    <mergeCell ref="Z20:AA20"/>
    <mergeCell ref="AB20:AC20"/>
    <mergeCell ref="AD20:AE20"/>
    <mergeCell ref="AD21:AE21"/>
    <mergeCell ref="AF21:AG21"/>
    <mergeCell ref="AH21:AI21"/>
    <mergeCell ref="AJ21:AK21"/>
    <mergeCell ref="AL21:AM21"/>
    <mergeCell ref="J22:K22"/>
    <mergeCell ref="L22:M22"/>
    <mergeCell ref="N22:O22"/>
    <mergeCell ref="P22:Q22"/>
    <mergeCell ref="R21:S21"/>
    <mergeCell ref="T21:U21"/>
    <mergeCell ref="AH16:AI16"/>
    <mergeCell ref="AJ16:AK16"/>
    <mergeCell ref="H18:M19"/>
    <mergeCell ref="C19:D19"/>
    <mergeCell ref="H20:H30"/>
    <mergeCell ref="I20:K20"/>
    <mergeCell ref="L20:M20"/>
    <mergeCell ref="N20:O20"/>
    <mergeCell ref="P20:Q20"/>
    <mergeCell ref="R20:S20"/>
    <mergeCell ref="AF20:AG20"/>
    <mergeCell ref="AH20:AI20"/>
    <mergeCell ref="AJ20:AK20"/>
    <mergeCell ref="V21:W21"/>
    <mergeCell ref="X21:Y21"/>
    <mergeCell ref="Z21:AA21"/>
    <mergeCell ref="AB21:AC21"/>
    <mergeCell ref="AD22:AE22"/>
    <mergeCell ref="AF22:AG22"/>
    <mergeCell ref="AH22:AI22"/>
    <mergeCell ref="AJ22:AK22"/>
    <mergeCell ref="J24:K24"/>
    <mergeCell ref="L24:M24"/>
    <mergeCell ref="N24:O24"/>
    <mergeCell ref="AL10:AM10"/>
    <mergeCell ref="AH11:AM11"/>
    <mergeCell ref="AH12:AL12"/>
    <mergeCell ref="AH14:AI14"/>
    <mergeCell ref="AJ14:AK14"/>
    <mergeCell ref="V10:W10"/>
    <mergeCell ref="X10:Y10"/>
    <mergeCell ref="Z10:AA10"/>
    <mergeCell ref="AB10:AC10"/>
    <mergeCell ref="AD10:AE10"/>
    <mergeCell ref="AF10:AG10"/>
    <mergeCell ref="AB9:AC9"/>
    <mergeCell ref="AD9:AE9"/>
    <mergeCell ref="AF9:AG9"/>
    <mergeCell ref="AH9:AI9"/>
    <mergeCell ref="AJ9:AK9"/>
    <mergeCell ref="I10:K10"/>
    <mergeCell ref="N10:O10"/>
    <mergeCell ref="P10:Q10"/>
    <mergeCell ref="R10:S10"/>
    <mergeCell ref="T10:U10"/>
    <mergeCell ref="AH10:AI10"/>
    <mergeCell ref="AJ10:AK10"/>
    <mergeCell ref="N9:O9"/>
    <mergeCell ref="P9:Q9"/>
    <mergeCell ref="R9:S9"/>
    <mergeCell ref="T9:U9"/>
    <mergeCell ref="V9:W9"/>
    <mergeCell ref="X9:Y9"/>
    <mergeCell ref="Z9:AA9"/>
    <mergeCell ref="V8:W8"/>
    <mergeCell ref="X8:Y8"/>
    <mergeCell ref="Z8:AA8"/>
    <mergeCell ref="N8:O8"/>
    <mergeCell ref="P8:Q8"/>
    <mergeCell ref="R8:S8"/>
    <mergeCell ref="T8:U8"/>
    <mergeCell ref="Z7:AA7"/>
    <mergeCell ref="AB7:AC7"/>
    <mergeCell ref="N7:O7"/>
    <mergeCell ref="P7:Q7"/>
    <mergeCell ref="R7:S7"/>
    <mergeCell ref="T7:U7"/>
    <mergeCell ref="V7:W7"/>
    <mergeCell ref="X7:Y7"/>
    <mergeCell ref="AD7:AE7"/>
    <mergeCell ref="AH8:AI8"/>
    <mergeCell ref="AJ8:AK8"/>
    <mergeCell ref="AB8:AC8"/>
    <mergeCell ref="AD8:AE8"/>
    <mergeCell ref="AF8:AG8"/>
    <mergeCell ref="AF7:AG7"/>
    <mergeCell ref="AH7:AI7"/>
    <mergeCell ref="AJ7:AK7"/>
    <mergeCell ref="AB6:AC6"/>
    <mergeCell ref="AD6:AE6"/>
    <mergeCell ref="AF6:AG6"/>
    <mergeCell ref="AH6:AI6"/>
    <mergeCell ref="AJ6:AK6"/>
    <mergeCell ref="AL6:AM6"/>
    <mergeCell ref="AL5:AM5"/>
    <mergeCell ref="E6:F6"/>
    <mergeCell ref="I6:K6"/>
    <mergeCell ref="N6:O6"/>
    <mergeCell ref="P6:Q6"/>
    <mergeCell ref="R6:S6"/>
    <mergeCell ref="T6:U6"/>
    <mergeCell ref="V6:W6"/>
    <mergeCell ref="X6:Y6"/>
    <mergeCell ref="Z6:AA6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B4:AC4"/>
    <mergeCell ref="AD4:AE4"/>
    <mergeCell ref="AF4:AG4"/>
    <mergeCell ref="AH4:AI4"/>
    <mergeCell ref="AJ4:AK4"/>
    <mergeCell ref="AL4:AM4"/>
    <mergeCell ref="AL3:AM3"/>
    <mergeCell ref="E4:F4"/>
    <mergeCell ref="I4:K4"/>
    <mergeCell ref="N4:O4"/>
    <mergeCell ref="P4:Q4"/>
    <mergeCell ref="R4:S4"/>
    <mergeCell ref="T4:U4"/>
    <mergeCell ref="V4:W4"/>
    <mergeCell ref="X4:Y4"/>
    <mergeCell ref="Z4:AA4"/>
    <mergeCell ref="Z3:AA3"/>
    <mergeCell ref="AB3:AC3"/>
    <mergeCell ref="AD3:AE3"/>
    <mergeCell ref="AF3:AG3"/>
    <mergeCell ref="AH3:AI3"/>
    <mergeCell ref="AJ3:AK3"/>
    <mergeCell ref="N3:O3"/>
    <mergeCell ref="P3:Q3"/>
    <mergeCell ref="R3:S3"/>
    <mergeCell ref="T3:U3"/>
    <mergeCell ref="V3:W3"/>
    <mergeCell ref="X3:Y3"/>
    <mergeCell ref="B1:F1"/>
    <mergeCell ref="H1:M2"/>
    <mergeCell ref="D3:F3"/>
    <mergeCell ref="H3:H9"/>
    <mergeCell ref="I3:K3"/>
    <mergeCell ref="L3:M3"/>
    <mergeCell ref="I5:K5"/>
    <mergeCell ref="D7:E7"/>
    <mergeCell ref="I7:K7"/>
    <mergeCell ref="E8:F8"/>
    <mergeCell ref="I8:K8"/>
    <mergeCell ref="I9:K9"/>
  </mergeCells>
  <phoneticPr fontId="2"/>
  <conditionalFormatting sqref="AO21:AO24 AO26:AO28">
    <cfRule type="cellIs" dxfId="2" priority="1" operator="equal">
      <formula>""</formula>
    </cfRule>
  </conditionalFormatting>
  <pageMargins left="0.7" right="0.7" top="0.75" bottom="0.75" header="0.3" footer="0.3"/>
  <pageSetup paperSize="9" scale="7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AA9E-C459-4E95-89D3-39B17C2F6121}">
  <sheetPr>
    <tabColor theme="7" tint="0.39997558519241921"/>
    <pageSetUpPr fitToPage="1"/>
  </sheetPr>
  <dimension ref="A1:AQ75"/>
  <sheetViews>
    <sheetView workbookViewId="0">
      <selection activeCell="C4" sqref="C4"/>
    </sheetView>
  </sheetViews>
  <sheetFormatPr defaultRowHeight="13.5"/>
  <cols>
    <col min="1" max="1" width="4.5" style="313" customWidth="1"/>
    <col min="2" max="2" width="27.6640625" style="313" bestFit="1" customWidth="1"/>
    <col min="3" max="3" width="15.83203125" style="387" bestFit="1" customWidth="1"/>
    <col min="4" max="4" width="14.5" style="313" bestFit="1" customWidth="1"/>
    <col min="5" max="5" width="22.5" style="313" bestFit="1" customWidth="1"/>
    <col min="6" max="6" width="56.1640625" style="313" customWidth="1"/>
    <col min="7" max="7" width="2" style="312" customWidth="1"/>
    <col min="8" max="8" width="3.5" style="256" bestFit="1" customWidth="1"/>
    <col min="9" max="9" width="8.33203125" style="256" customWidth="1"/>
    <col min="10" max="10" width="4" style="256" customWidth="1"/>
    <col min="11" max="11" width="3.5" style="256" customWidth="1"/>
    <col min="12" max="12" width="7.1640625" style="256" customWidth="1"/>
    <col min="13" max="13" width="4.1640625" style="256" bestFit="1" customWidth="1"/>
    <col min="14" max="37" width="3.5" style="256" customWidth="1"/>
    <col min="38" max="38" width="3.33203125" style="256" customWidth="1"/>
    <col min="39" max="39" width="10" style="256" customWidth="1"/>
    <col min="40" max="40" width="2.6640625" style="313" customWidth="1"/>
    <col min="41" max="256" width="9.33203125" style="313"/>
    <col min="257" max="257" width="4.5" style="313" customWidth="1"/>
    <col min="258" max="258" width="27.6640625" style="313" bestFit="1" customWidth="1"/>
    <col min="259" max="259" width="15.83203125" style="313" bestFit="1" customWidth="1"/>
    <col min="260" max="260" width="12.33203125" style="313" bestFit="1" customWidth="1"/>
    <col min="261" max="261" width="17.5" style="313" bestFit="1" customWidth="1"/>
    <col min="262" max="262" width="56.1640625" style="313" customWidth="1"/>
    <col min="263" max="263" width="2" style="313" customWidth="1"/>
    <col min="264" max="264" width="3.5" style="313" bestFit="1" customWidth="1"/>
    <col min="265" max="265" width="8.33203125" style="313" customWidth="1"/>
    <col min="266" max="266" width="4" style="313" customWidth="1"/>
    <col min="267" max="267" width="3.5" style="313" customWidth="1"/>
    <col min="268" max="268" width="7.1640625" style="313" customWidth="1"/>
    <col min="269" max="269" width="4.1640625" style="313" bestFit="1" customWidth="1"/>
    <col min="270" max="293" width="3.5" style="313" customWidth="1"/>
    <col min="294" max="294" width="3.33203125" style="313" customWidth="1"/>
    <col min="295" max="295" width="10" style="313" customWidth="1"/>
    <col min="296" max="512" width="9.33203125" style="313"/>
    <col min="513" max="513" width="4.5" style="313" customWidth="1"/>
    <col min="514" max="514" width="27.6640625" style="313" bestFit="1" customWidth="1"/>
    <col min="515" max="515" width="15.83203125" style="313" bestFit="1" customWidth="1"/>
    <col min="516" max="516" width="12.33203125" style="313" bestFit="1" customWidth="1"/>
    <col min="517" max="517" width="17.5" style="313" bestFit="1" customWidth="1"/>
    <col min="518" max="518" width="56.1640625" style="313" customWidth="1"/>
    <col min="519" max="519" width="2" style="313" customWidth="1"/>
    <col min="520" max="520" width="3.5" style="313" bestFit="1" customWidth="1"/>
    <col min="521" max="521" width="8.33203125" style="313" customWidth="1"/>
    <col min="522" max="522" width="4" style="313" customWidth="1"/>
    <col min="523" max="523" width="3.5" style="313" customWidth="1"/>
    <col min="524" max="524" width="7.1640625" style="313" customWidth="1"/>
    <col min="525" max="525" width="4.1640625" style="313" bestFit="1" customWidth="1"/>
    <col min="526" max="549" width="3.5" style="313" customWidth="1"/>
    <col min="550" max="550" width="3.33203125" style="313" customWidth="1"/>
    <col min="551" max="551" width="10" style="313" customWidth="1"/>
    <col min="552" max="768" width="9.33203125" style="313"/>
    <col min="769" max="769" width="4.5" style="313" customWidth="1"/>
    <col min="770" max="770" width="27.6640625" style="313" bestFit="1" customWidth="1"/>
    <col min="771" max="771" width="15.83203125" style="313" bestFit="1" customWidth="1"/>
    <col min="772" max="772" width="12.33203125" style="313" bestFit="1" customWidth="1"/>
    <col min="773" max="773" width="17.5" style="313" bestFit="1" customWidth="1"/>
    <col min="774" max="774" width="56.1640625" style="313" customWidth="1"/>
    <col min="775" max="775" width="2" style="313" customWidth="1"/>
    <col min="776" max="776" width="3.5" style="313" bestFit="1" customWidth="1"/>
    <col min="777" max="777" width="8.33203125" style="313" customWidth="1"/>
    <col min="778" max="778" width="4" style="313" customWidth="1"/>
    <col min="779" max="779" width="3.5" style="313" customWidth="1"/>
    <col min="780" max="780" width="7.1640625" style="313" customWidth="1"/>
    <col min="781" max="781" width="4.1640625" style="313" bestFit="1" customWidth="1"/>
    <col min="782" max="805" width="3.5" style="313" customWidth="1"/>
    <col min="806" max="806" width="3.33203125" style="313" customWidth="1"/>
    <col min="807" max="807" width="10" style="313" customWidth="1"/>
    <col min="808" max="1024" width="9.33203125" style="313"/>
    <col min="1025" max="1025" width="4.5" style="313" customWidth="1"/>
    <col min="1026" max="1026" width="27.6640625" style="313" bestFit="1" customWidth="1"/>
    <col min="1027" max="1027" width="15.83203125" style="313" bestFit="1" customWidth="1"/>
    <col min="1028" max="1028" width="12.33203125" style="313" bestFit="1" customWidth="1"/>
    <col min="1029" max="1029" width="17.5" style="313" bestFit="1" customWidth="1"/>
    <col min="1030" max="1030" width="56.1640625" style="313" customWidth="1"/>
    <col min="1031" max="1031" width="2" style="313" customWidth="1"/>
    <col min="1032" max="1032" width="3.5" style="313" bestFit="1" customWidth="1"/>
    <col min="1033" max="1033" width="8.33203125" style="313" customWidth="1"/>
    <col min="1034" max="1034" width="4" style="313" customWidth="1"/>
    <col min="1035" max="1035" width="3.5" style="313" customWidth="1"/>
    <col min="1036" max="1036" width="7.1640625" style="313" customWidth="1"/>
    <col min="1037" max="1037" width="4.1640625" style="313" bestFit="1" customWidth="1"/>
    <col min="1038" max="1061" width="3.5" style="313" customWidth="1"/>
    <col min="1062" max="1062" width="3.33203125" style="313" customWidth="1"/>
    <col min="1063" max="1063" width="10" style="313" customWidth="1"/>
    <col min="1064" max="1280" width="9.33203125" style="313"/>
    <col min="1281" max="1281" width="4.5" style="313" customWidth="1"/>
    <col min="1282" max="1282" width="27.6640625" style="313" bestFit="1" customWidth="1"/>
    <col min="1283" max="1283" width="15.83203125" style="313" bestFit="1" customWidth="1"/>
    <col min="1284" max="1284" width="12.33203125" style="313" bestFit="1" customWidth="1"/>
    <col min="1285" max="1285" width="17.5" style="313" bestFit="1" customWidth="1"/>
    <col min="1286" max="1286" width="56.1640625" style="313" customWidth="1"/>
    <col min="1287" max="1287" width="2" style="313" customWidth="1"/>
    <col min="1288" max="1288" width="3.5" style="313" bestFit="1" customWidth="1"/>
    <col min="1289" max="1289" width="8.33203125" style="313" customWidth="1"/>
    <col min="1290" max="1290" width="4" style="313" customWidth="1"/>
    <col min="1291" max="1291" width="3.5" style="313" customWidth="1"/>
    <col min="1292" max="1292" width="7.1640625" style="313" customWidth="1"/>
    <col min="1293" max="1293" width="4.1640625" style="313" bestFit="1" customWidth="1"/>
    <col min="1294" max="1317" width="3.5" style="313" customWidth="1"/>
    <col min="1318" max="1318" width="3.33203125" style="313" customWidth="1"/>
    <col min="1319" max="1319" width="10" style="313" customWidth="1"/>
    <col min="1320" max="1536" width="9.33203125" style="313"/>
    <col min="1537" max="1537" width="4.5" style="313" customWidth="1"/>
    <col min="1538" max="1538" width="27.6640625" style="313" bestFit="1" customWidth="1"/>
    <col min="1539" max="1539" width="15.83203125" style="313" bestFit="1" customWidth="1"/>
    <col min="1540" max="1540" width="12.33203125" style="313" bestFit="1" customWidth="1"/>
    <col min="1541" max="1541" width="17.5" style="313" bestFit="1" customWidth="1"/>
    <col min="1542" max="1542" width="56.1640625" style="313" customWidth="1"/>
    <col min="1543" max="1543" width="2" style="313" customWidth="1"/>
    <col min="1544" max="1544" width="3.5" style="313" bestFit="1" customWidth="1"/>
    <col min="1545" max="1545" width="8.33203125" style="313" customWidth="1"/>
    <col min="1546" max="1546" width="4" style="313" customWidth="1"/>
    <col min="1547" max="1547" width="3.5" style="313" customWidth="1"/>
    <col min="1548" max="1548" width="7.1640625" style="313" customWidth="1"/>
    <col min="1549" max="1549" width="4.1640625" style="313" bestFit="1" customWidth="1"/>
    <col min="1550" max="1573" width="3.5" style="313" customWidth="1"/>
    <col min="1574" max="1574" width="3.33203125" style="313" customWidth="1"/>
    <col min="1575" max="1575" width="10" style="313" customWidth="1"/>
    <col min="1576" max="1792" width="9.33203125" style="313"/>
    <col min="1793" max="1793" width="4.5" style="313" customWidth="1"/>
    <col min="1794" max="1794" width="27.6640625" style="313" bestFit="1" customWidth="1"/>
    <col min="1795" max="1795" width="15.83203125" style="313" bestFit="1" customWidth="1"/>
    <col min="1796" max="1796" width="12.33203125" style="313" bestFit="1" customWidth="1"/>
    <col min="1797" max="1797" width="17.5" style="313" bestFit="1" customWidth="1"/>
    <col min="1798" max="1798" width="56.1640625" style="313" customWidth="1"/>
    <col min="1799" max="1799" width="2" style="313" customWidth="1"/>
    <col min="1800" max="1800" width="3.5" style="313" bestFit="1" customWidth="1"/>
    <col min="1801" max="1801" width="8.33203125" style="313" customWidth="1"/>
    <col min="1802" max="1802" width="4" style="313" customWidth="1"/>
    <col min="1803" max="1803" width="3.5" style="313" customWidth="1"/>
    <col min="1804" max="1804" width="7.1640625" style="313" customWidth="1"/>
    <col min="1805" max="1805" width="4.1640625" style="313" bestFit="1" customWidth="1"/>
    <col min="1806" max="1829" width="3.5" style="313" customWidth="1"/>
    <col min="1830" max="1830" width="3.33203125" style="313" customWidth="1"/>
    <col min="1831" max="1831" width="10" style="313" customWidth="1"/>
    <col min="1832" max="2048" width="9.33203125" style="313"/>
    <col min="2049" max="2049" width="4.5" style="313" customWidth="1"/>
    <col min="2050" max="2050" width="27.6640625" style="313" bestFit="1" customWidth="1"/>
    <col min="2051" max="2051" width="15.83203125" style="313" bestFit="1" customWidth="1"/>
    <col min="2052" max="2052" width="12.33203125" style="313" bestFit="1" customWidth="1"/>
    <col min="2053" max="2053" width="17.5" style="313" bestFit="1" customWidth="1"/>
    <col min="2054" max="2054" width="56.1640625" style="313" customWidth="1"/>
    <col min="2055" max="2055" width="2" style="313" customWidth="1"/>
    <col min="2056" max="2056" width="3.5" style="313" bestFit="1" customWidth="1"/>
    <col min="2057" max="2057" width="8.33203125" style="313" customWidth="1"/>
    <col min="2058" max="2058" width="4" style="313" customWidth="1"/>
    <col min="2059" max="2059" width="3.5" style="313" customWidth="1"/>
    <col min="2060" max="2060" width="7.1640625" style="313" customWidth="1"/>
    <col min="2061" max="2061" width="4.1640625" style="313" bestFit="1" customWidth="1"/>
    <col min="2062" max="2085" width="3.5" style="313" customWidth="1"/>
    <col min="2086" max="2086" width="3.33203125" style="313" customWidth="1"/>
    <col min="2087" max="2087" width="10" style="313" customWidth="1"/>
    <col min="2088" max="2304" width="9.33203125" style="313"/>
    <col min="2305" max="2305" width="4.5" style="313" customWidth="1"/>
    <col min="2306" max="2306" width="27.6640625" style="313" bestFit="1" customWidth="1"/>
    <col min="2307" max="2307" width="15.83203125" style="313" bestFit="1" customWidth="1"/>
    <col min="2308" max="2308" width="12.33203125" style="313" bestFit="1" customWidth="1"/>
    <col min="2309" max="2309" width="17.5" style="313" bestFit="1" customWidth="1"/>
    <col min="2310" max="2310" width="56.1640625" style="313" customWidth="1"/>
    <col min="2311" max="2311" width="2" style="313" customWidth="1"/>
    <col min="2312" max="2312" width="3.5" style="313" bestFit="1" customWidth="1"/>
    <col min="2313" max="2313" width="8.33203125" style="313" customWidth="1"/>
    <col min="2314" max="2314" width="4" style="313" customWidth="1"/>
    <col min="2315" max="2315" width="3.5" style="313" customWidth="1"/>
    <col min="2316" max="2316" width="7.1640625" style="313" customWidth="1"/>
    <col min="2317" max="2317" width="4.1640625" style="313" bestFit="1" customWidth="1"/>
    <col min="2318" max="2341" width="3.5" style="313" customWidth="1"/>
    <col min="2342" max="2342" width="3.33203125" style="313" customWidth="1"/>
    <col min="2343" max="2343" width="10" style="313" customWidth="1"/>
    <col min="2344" max="2560" width="9.33203125" style="313"/>
    <col min="2561" max="2561" width="4.5" style="313" customWidth="1"/>
    <col min="2562" max="2562" width="27.6640625" style="313" bestFit="1" customWidth="1"/>
    <col min="2563" max="2563" width="15.83203125" style="313" bestFit="1" customWidth="1"/>
    <col min="2564" max="2564" width="12.33203125" style="313" bestFit="1" customWidth="1"/>
    <col min="2565" max="2565" width="17.5" style="313" bestFit="1" customWidth="1"/>
    <col min="2566" max="2566" width="56.1640625" style="313" customWidth="1"/>
    <col min="2567" max="2567" width="2" style="313" customWidth="1"/>
    <col min="2568" max="2568" width="3.5" style="313" bestFit="1" customWidth="1"/>
    <col min="2569" max="2569" width="8.33203125" style="313" customWidth="1"/>
    <col min="2570" max="2570" width="4" style="313" customWidth="1"/>
    <col min="2571" max="2571" width="3.5" style="313" customWidth="1"/>
    <col min="2572" max="2572" width="7.1640625" style="313" customWidth="1"/>
    <col min="2573" max="2573" width="4.1640625" style="313" bestFit="1" customWidth="1"/>
    <col min="2574" max="2597" width="3.5" style="313" customWidth="1"/>
    <col min="2598" max="2598" width="3.33203125" style="313" customWidth="1"/>
    <col min="2599" max="2599" width="10" style="313" customWidth="1"/>
    <col min="2600" max="2816" width="9.33203125" style="313"/>
    <col min="2817" max="2817" width="4.5" style="313" customWidth="1"/>
    <col min="2818" max="2818" width="27.6640625" style="313" bestFit="1" customWidth="1"/>
    <col min="2819" max="2819" width="15.83203125" style="313" bestFit="1" customWidth="1"/>
    <col min="2820" max="2820" width="12.33203125" style="313" bestFit="1" customWidth="1"/>
    <col min="2821" max="2821" width="17.5" style="313" bestFit="1" customWidth="1"/>
    <col min="2822" max="2822" width="56.1640625" style="313" customWidth="1"/>
    <col min="2823" max="2823" width="2" style="313" customWidth="1"/>
    <col min="2824" max="2824" width="3.5" style="313" bestFit="1" customWidth="1"/>
    <col min="2825" max="2825" width="8.33203125" style="313" customWidth="1"/>
    <col min="2826" max="2826" width="4" style="313" customWidth="1"/>
    <col min="2827" max="2827" width="3.5" style="313" customWidth="1"/>
    <col min="2828" max="2828" width="7.1640625" style="313" customWidth="1"/>
    <col min="2829" max="2829" width="4.1640625" style="313" bestFit="1" customWidth="1"/>
    <col min="2830" max="2853" width="3.5" style="313" customWidth="1"/>
    <col min="2854" max="2854" width="3.33203125" style="313" customWidth="1"/>
    <col min="2855" max="2855" width="10" style="313" customWidth="1"/>
    <col min="2856" max="3072" width="9.33203125" style="313"/>
    <col min="3073" max="3073" width="4.5" style="313" customWidth="1"/>
    <col min="3074" max="3074" width="27.6640625" style="313" bestFit="1" customWidth="1"/>
    <col min="3075" max="3075" width="15.83203125" style="313" bestFit="1" customWidth="1"/>
    <col min="3076" max="3076" width="12.33203125" style="313" bestFit="1" customWidth="1"/>
    <col min="3077" max="3077" width="17.5" style="313" bestFit="1" customWidth="1"/>
    <col min="3078" max="3078" width="56.1640625" style="313" customWidth="1"/>
    <col min="3079" max="3079" width="2" style="313" customWidth="1"/>
    <col min="3080" max="3080" width="3.5" style="313" bestFit="1" customWidth="1"/>
    <col min="3081" max="3081" width="8.33203125" style="313" customWidth="1"/>
    <col min="3082" max="3082" width="4" style="313" customWidth="1"/>
    <col min="3083" max="3083" width="3.5" style="313" customWidth="1"/>
    <col min="3084" max="3084" width="7.1640625" style="313" customWidth="1"/>
    <col min="3085" max="3085" width="4.1640625" style="313" bestFit="1" customWidth="1"/>
    <col min="3086" max="3109" width="3.5" style="313" customWidth="1"/>
    <col min="3110" max="3110" width="3.33203125" style="313" customWidth="1"/>
    <col min="3111" max="3111" width="10" style="313" customWidth="1"/>
    <col min="3112" max="3328" width="9.33203125" style="313"/>
    <col min="3329" max="3329" width="4.5" style="313" customWidth="1"/>
    <col min="3330" max="3330" width="27.6640625" style="313" bestFit="1" customWidth="1"/>
    <col min="3331" max="3331" width="15.83203125" style="313" bestFit="1" customWidth="1"/>
    <col min="3332" max="3332" width="12.33203125" style="313" bestFit="1" customWidth="1"/>
    <col min="3333" max="3333" width="17.5" style="313" bestFit="1" customWidth="1"/>
    <col min="3334" max="3334" width="56.1640625" style="313" customWidth="1"/>
    <col min="3335" max="3335" width="2" style="313" customWidth="1"/>
    <col min="3336" max="3336" width="3.5" style="313" bestFit="1" customWidth="1"/>
    <col min="3337" max="3337" width="8.33203125" style="313" customWidth="1"/>
    <col min="3338" max="3338" width="4" style="313" customWidth="1"/>
    <col min="3339" max="3339" width="3.5" style="313" customWidth="1"/>
    <col min="3340" max="3340" width="7.1640625" style="313" customWidth="1"/>
    <col min="3341" max="3341" width="4.1640625" style="313" bestFit="1" customWidth="1"/>
    <col min="3342" max="3365" width="3.5" style="313" customWidth="1"/>
    <col min="3366" max="3366" width="3.33203125" style="313" customWidth="1"/>
    <col min="3367" max="3367" width="10" style="313" customWidth="1"/>
    <col min="3368" max="3584" width="9.33203125" style="313"/>
    <col min="3585" max="3585" width="4.5" style="313" customWidth="1"/>
    <col min="3586" max="3586" width="27.6640625" style="313" bestFit="1" customWidth="1"/>
    <col min="3587" max="3587" width="15.83203125" style="313" bestFit="1" customWidth="1"/>
    <col min="3588" max="3588" width="12.33203125" style="313" bestFit="1" customWidth="1"/>
    <col min="3589" max="3589" width="17.5" style="313" bestFit="1" customWidth="1"/>
    <col min="3590" max="3590" width="56.1640625" style="313" customWidth="1"/>
    <col min="3591" max="3591" width="2" style="313" customWidth="1"/>
    <col min="3592" max="3592" width="3.5" style="313" bestFit="1" customWidth="1"/>
    <col min="3593" max="3593" width="8.33203125" style="313" customWidth="1"/>
    <col min="3594" max="3594" width="4" style="313" customWidth="1"/>
    <col min="3595" max="3595" width="3.5" style="313" customWidth="1"/>
    <col min="3596" max="3596" width="7.1640625" style="313" customWidth="1"/>
    <col min="3597" max="3597" width="4.1640625" style="313" bestFit="1" customWidth="1"/>
    <col min="3598" max="3621" width="3.5" style="313" customWidth="1"/>
    <col min="3622" max="3622" width="3.33203125" style="313" customWidth="1"/>
    <col min="3623" max="3623" width="10" style="313" customWidth="1"/>
    <col min="3624" max="3840" width="9.33203125" style="313"/>
    <col min="3841" max="3841" width="4.5" style="313" customWidth="1"/>
    <col min="3842" max="3842" width="27.6640625" style="313" bestFit="1" customWidth="1"/>
    <col min="3843" max="3843" width="15.83203125" style="313" bestFit="1" customWidth="1"/>
    <col min="3844" max="3844" width="12.33203125" style="313" bestFit="1" customWidth="1"/>
    <col min="3845" max="3845" width="17.5" style="313" bestFit="1" customWidth="1"/>
    <col min="3846" max="3846" width="56.1640625" style="313" customWidth="1"/>
    <col min="3847" max="3847" width="2" style="313" customWidth="1"/>
    <col min="3848" max="3848" width="3.5" style="313" bestFit="1" customWidth="1"/>
    <col min="3849" max="3849" width="8.33203125" style="313" customWidth="1"/>
    <col min="3850" max="3850" width="4" style="313" customWidth="1"/>
    <col min="3851" max="3851" width="3.5" style="313" customWidth="1"/>
    <col min="3852" max="3852" width="7.1640625" style="313" customWidth="1"/>
    <col min="3853" max="3853" width="4.1640625" style="313" bestFit="1" customWidth="1"/>
    <col min="3854" max="3877" width="3.5" style="313" customWidth="1"/>
    <col min="3878" max="3878" width="3.33203125" style="313" customWidth="1"/>
    <col min="3879" max="3879" width="10" style="313" customWidth="1"/>
    <col min="3880" max="4096" width="9.33203125" style="313"/>
    <col min="4097" max="4097" width="4.5" style="313" customWidth="1"/>
    <col min="4098" max="4098" width="27.6640625" style="313" bestFit="1" customWidth="1"/>
    <col min="4099" max="4099" width="15.83203125" style="313" bestFit="1" customWidth="1"/>
    <col min="4100" max="4100" width="12.33203125" style="313" bestFit="1" customWidth="1"/>
    <col min="4101" max="4101" width="17.5" style="313" bestFit="1" customWidth="1"/>
    <col min="4102" max="4102" width="56.1640625" style="313" customWidth="1"/>
    <col min="4103" max="4103" width="2" style="313" customWidth="1"/>
    <col min="4104" max="4104" width="3.5" style="313" bestFit="1" customWidth="1"/>
    <col min="4105" max="4105" width="8.33203125" style="313" customWidth="1"/>
    <col min="4106" max="4106" width="4" style="313" customWidth="1"/>
    <col min="4107" max="4107" width="3.5" style="313" customWidth="1"/>
    <col min="4108" max="4108" width="7.1640625" style="313" customWidth="1"/>
    <col min="4109" max="4109" width="4.1640625" style="313" bestFit="1" customWidth="1"/>
    <col min="4110" max="4133" width="3.5" style="313" customWidth="1"/>
    <col min="4134" max="4134" width="3.33203125" style="313" customWidth="1"/>
    <col min="4135" max="4135" width="10" style="313" customWidth="1"/>
    <col min="4136" max="4352" width="9.33203125" style="313"/>
    <col min="4353" max="4353" width="4.5" style="313" customWidth="1"/>
    <col min="4354" max="4354" width="27.6640625" style="313" bestFit="1" customWidth="1"/>
    <col min="4355" max="4355" width="15.83203125" style="313" bestFit="1" customWidth="1"/>
    <col min="4356" max="4356" width="12.33203125" style="313" bestFit="1" customWidth="1"/>
    <col min="4357" max="4357" width="17.5" style="313" bestFit="1" customWidth="1"/>
    <col min="4358" max="4358" width="56.1640625" style="313" customWidth="1"/>
    <col min="4359" max="4359" width="2" style="313" customWidth="1"/>
    <col min="4360" max="4360" width="3.5" style="313" bestFit="1" customWidth="1"/>
    <col min="4361" max="4361" width="8.33203125" style="313" customWidth="1"/>
    <col min="4362" max="4362" width="4" style="313" customWidth="1"/>
    <col min="4363" max="4363" width="3.5" style="313" customWidth="1"/>
    <col min="4364" max="4364" width="7.1640625" style="313" customWidth="1"/>
    <col min="4365" max="4365" width="4.1640625" style="313" bestFit="1" customWidth="1"/>
    <col min="4366" max="4389" width="3.5" style="313" customWidth="1"/>
    <col min="4390" max="4390" width="3.33203125" style="313" customWidth="1"/>
    <col min="4391" max="4391" width="10" style="313" customWidth="1"/>
    <col min="4392" max="4608" width="9.33203125" style="313"/>
    <col min="4609" max="4609" width="4.5" style="313" customWidth="1"/>
    <col min="4610" max="4610" width="27.6640625" style="313" bestFit="1" customWidth="1"/>
    <col min="4611" max="4611" width="15.83203125" style="313" bestFit="1" customWidth="1"/>
    <col min="4612" max="4612" width="12.33203125" style="313" bestFit="1" customWidth="1"/>
    <col min="4613" max="4613" width="17.5" style="313" bestFit="1" customWidth="1"/>
    <col min="4614" max="4614" width="56.1640625" style="313" customWidth="1"/>
    <col min="4615" max="4615" width="2" style="313" customWidth="1"/>
    <col min="4616" max="4616" width="3.5" style="313" bestFit="1" customWidth="1"/>
    <col min="4617" max="4617" width="8.33203125" style="313" customWidth="1"/>
    <col min="4618" max="4618" width="4" style="313" customWidth="1"/>
    <col min="4619" max="4619" width="3.5" style="313" customWidth="1"/>
    <col min="4620" max="4620" width="7.1640625" style="313" customWidth="1"/>
    <col min="4621" max="4621" width="4.1640625" style="313" bestFit="1" customWidth="1"/>
    <col min="4622" max="4645" width="3.5" style="313" customWidth="1"/>
    <col min="4646" max="4646" width="3.33203125" style="313" customWidth="1"/>
    <col min="4647" max="4647" width="10" style="313" customWidth="1"/>
    <col min="4648" max="4864" width="9.33203125" style="313"/>
    <col min="4865" max="4865" width="4.5" style="313" customWidth="1"/>
    <col min="4866" max="4866" width="27.6640625" style="313" bestFit="1" customWidth="1"/>
    <col min="4867" max="4867" width="15.83203125" style="313" bestFit="1" customWidth="1"/>
    <col min="4868" max="4868" width="12.33203125" style="313" bestFit="1" customWidth="1"/>
    <col min="4869" max="4869" width="17.5" style="313" bestFit="1" customWidth="1"/>
    <col min="4870" max="4870" width="56.1640625" style="313" customWidth="1"/>
    <col min="4871" max="4871" width="2" style="313" customWidth="1"/>
    <col min="4872" max="4872" width="3.5" style="313" bestFit="1" customWidth="1"/>
    <col min="4873" max="4873" width="8.33203125" style="313" customWidth="1"/>
    <col min="4874" max="4874" width="4" style="313" customWidth="1"/>
    <col min="4875" max="4875" width="3.5" style="313" customWidth="1"/>
    <col min="4876" max="4876" width="7.1640625" style="313" customWidth="1"/>
    <col min="4877" max="4877" width="4.1640625" style="313" bestFit="1" customWidth="1"/>
    <col min="4878" max="4901" width="3.5" style="313" customWidth="1"/>
    <col min="4902" max="4902" width="3.33203125" style="313" customWidth="1"/>
    <col min="4903" max="4903" width="10" style="313" customWidth="1"/>
    <col min="4904" max="5120" width="9.33203125" style="313"/>
    <col min="5121" max="5121" width="4.5" style="313" customWidth="1"/>
    <col min="5122" max="5122" width="27.6640625" style="313" bestFit="1" customWidth="1"/>
    <col min="5123" max="5123" width="15.83203125" style="313" bestFit="1" customWidth="1"/>
    <col min="5124" max="5124" width="12.33203125" style="313" bestFit="1" customWidth="1"/>
    <col min="5125" max="5125" width="17.5" style="313" bestFit="1" customWidth="1"/>
    <col min="5126" max="5126" width="56.1640625" style="313" customWidth="1"/>
    <col min="5127" max="5127" width="2" style="313" customWidth="1"/>
    <col min="5128" max="5128" width="3.5" style="313" bestFit="1" customWidth="1"/>
    <col min="5129" max="5129" width="8.33203125" style="313" customWidth="1"/>
    <col min="5130" max="5130" width="4" style="313" customWidth="1"/>
    <col min="5131" max="5131" width="3.5" style="313" customWidth="1"/>
    <col min="5132" max="5132" width="7.1640625" style="313" customWidth="1"/>
    <col min="5133" max="5133" width="4.1640625" style="313" bestFit="1" customWidth="1"/>
    <col min="5134" max="5157" width="3.5" style="313" customWidth="1"/>
    <col min="5158" max="5158" width="3.33203125" style="313" customWidth="1"/>
    <col min="5159" max="5159" width="10" style="313" customWidth="1"/>
    <col min="5160" max="5376" width="9.33203125" style="313"/>
    <col min="5377" max="5377" width="4.5" style="313" customWidth="1"/>
    <col min="5378" max="5378" width="27.6640625" style="313" bestFit="1" customWidth="1"/>
    <col min="5379" max="5379" width="15.83203125" style="313" bestFit="1" customWidth="1"/>
    <col min="5380" max="5380" width="12.33203125" style="313" bestFit="1" customWidth="1"/>
    <col min="5381" max="5381" width="17.5" style="313" bestFit="1" customWidth="1"/>
    <col min="5382" max="5382" width="56.1640625" style="313" customWidth="1"/>
    <col min="5383" max="5383" width="2" style="313" customWidth="1"/>
    <col min="5384" max="5384" width="3.5" style="313" bestFit="1" customWidth="1"/>
    <col min="5385" max="5385" width="8.33203125" style="313" customWidth="1"/>
    <col min="5386" max="5386" width="4" style="313" customWidth="1"/>
    <col min="5387" max="5387" width="3.5" style="313" customWidth="1"/>
    <col min="5388" max="5388" width="7.1640625" style="313" customWidth="1"/>
    <col min="5389" max="5389" width="4.1640625" style="313" bestFit="1" customWidth="1"/>
    <col min="5390" max="5413" width="3.5" style="313" customWidth="1"/>
    <col min="5414" max="5414" width="3.33203125" style="313" customWidth="1"/>
    <col min="5415" max="5415" width="10" style="313" customWidth="1"/>
    <col min="5416" max="5632" width="9.33203125" style="313"/>
    <col min="5633" max="5633" width="4.5" style="313" customWidth="1"/>
    <col min="5634" max="5634" width="27.6640625" style="313" bestFit="1" customWidth="1"/>
    <col min="5635" max="5635" width="15.83203125" style="313" bestFit="1" customWidth="1"/>
    <col min="5636" max="5636" width="12.33203125" style="313" bestFit="1" customWidth="1"/>
    <col min="5637" max="5637" width="17.5" style="313" bestFit="1" customWidth="1"/>
    <col min="5638" max="5638" width="56.1640625" style="313" customWidth="1"/>
    <col min="5639" max="5639" width="2" style="313" customWidth="1"/>
    <col min="5640" max="5640" width="3.5" style="313" bestFit="1" customWidth="1"/>
    <col min="5641" max="5641" width="8.33203125" style="313" customWidth="1"/>
    <col min="5642" max="5642" width="4" style="313" customWidth="1"/>
    <col min="5643" max="5643" width="3.5" style="313" customWidth="1"/>
    <col min="5644" max="5644" width="7.1640625" style="313" customWidth="1"/>
    <col min="5645" max="5645" width="4.1640625" style="313" bestFit="1" customWidth="1"/>
    <col min="5646" max="5669" width="3.5" style="313" customWidth="1"/>
    <col min="5670" max="5670" width="3.33203125" style="313" customWidth="1"/>
    <col min="5671" max="5671" width="10" style="313" customWidth="1"/>
    <col min="5672" max="5888" width="9.33203125" style="313"/>
    <col min="5889" max="5889" width="4.5" style="313" customWidth="1"/>
    <col min="5890" max="5890" width="27.6640625" style="313" bestFit="1" customWidth="1"/>
    <col min="5891" max="5891" width="15.83203125" style="313" bestFit="1" customWidth="1"/>
    <col min="5892" max="5892" width="12.33203125" style="313" bestFit="1" customWidth="1"/>
    <col min="5893" max="5893" width="17.5" style="313" bestFit="1" customWidth="1"/>
    <col min="5894" max="5894" width="56.1640625" style="313" customWidth="1"/>
    <col min="5895" max="5895" width="2" style="313" customWidth="1"/>
    <col min="5896" max="5896" width="3.5" style="313" bestFit="1" customWidth="1"/>
    <col min="5897" max="5897" width="8.33203125" style="313" customWidth="1"/>
    <col min="5898" max="5898" width="4" style="313" customWidth="1"/>
    <col min="5899" max="5899" width="3.5" style="313" customWidth="1"/>
    <col min="5900" max="5900" width="7.1640625" style="313" customWidth="1"/>
    <col min="5901" max="5901" width="4.1640625" style="313" bestFit="1" customWidth="1"/>
    <col min="5902" max="5925" width="3.5" style="313" customWidth="1"/>
    <col min="5926" max="5926" width="3.33203125" style="313" customWidth="1"/>
    <col min="5927" max="5927" width="10" style="313" customWidth="1"/>
    <col min="5928" max="6144" width="9.33203125" style="313"/>
    <col min="6145" max="6145" width="4.5" style="313" customWidth="1"/>
    <col min="6146" max="6146" width="27.6640625" style="313" bestFit="1" customWidth="1"/>
    <col min="6147" max="6147" width="15.83203125" style="313" bestFit="1" customWidth="1"/>
    <col min="6148" max="6148" width="12.33203125" style="313" bestFit="1" customWidth="1"/>
    <col min="6149" max="6149" width="17.5" style="313" bestFit="1" customWidth="1"/>
    <col min="6150" max="6150" width="56.1640625" style="313" customWidth="1"/>
    <col min="6151" max="6151" width="2" style="313" customWidth="1"/>
    <col min="6152" max="6152" width="3.5" style="313" bestFit="1" customWidth="1"/>
    <col min="6153" max="6153" width="8.33203125" style="313" customWidth="1"/>
    <col min="6154" max="6154" width="4" style="313" customWidth="1"/>
    <col min="6155" max="6155" width="3.5" style="313" customWidth="1"/>
    <col min="6156" max="6156" width="7.1640625" style="313" customWidth="1"/>
    <col min="6157" max="6157" width="4.1640625" style="313" bestFit="1" customWidth="1"/>
    <col min="6158" max="6181" width="3.5" style="313" customWidth="1"/>
    <col min="6182" max="6182" width="3.33203125" style="313" customWidth="1"/>
    <col min="6183" max="6183" width="10" style="313" customWidth="1"/>
    <col min="6184" max="6400" width="9.33203125" style="313"/>
    <col min="6401" max="6401" width="4.5" style="313" customWidth="1"/>
    <col min="6402" max="6402" width="27.6640625" style="313" bestFit="1" customWidth="1"/>
    <col min="6403" max="6403" width="15.83203125" style="313" bestFit="1" customWidth="1"/>
    <col min="6404" max="6404" width="12.33203125" style="313" bestFit="1" customWidth="1"/>
    <col min="6405" max="6405" width="17.5" style="313" bestFit="1" customWidth="1"/>
    <col min="6406" max="6406" width="56.1640625" style="313" customWidth="1"/>
    <col min="6407" max="6407" width="2" style="313" customWidth="1"/>
    <col min="6408" max="6408" width="3.5" style="313" bestFit="1" customWidth="1"/>
    <col min="6409" max="6409" width="8.33203125" style="313" customWidth="1"/>
    <col min="6410" max="6410" width="4" style="313" customWidth="1"/>
    <col min="6411" max="6411" width="3.5" style="313" customWidth="1"/>
    <col min="6412" max="6412" width="7.1640625" style="313" customWidth="1"/>
    <col min="6413" max="6413" width="4.1640625" style="313" bestFit="1" customWidth="1"/>
    <col min="6414" max="6437" width="3.5" style="313" customWidth="1"/>
    <col min="6438" max="6438" width="3.33203125" style="313" customWidth="1"/>
    <col min="6439" max="6439" width="10" style="313" customWidth="1"/>
    <col min="6440" max="6656" width="9.33203125" style="313"/>
    <col min="6657" max="6657" width="4.5" style="313" customWidth="1"/>
    <col min="6658" max="6658" width="27.6640625" style="313" bestFit="1" customWidth="1"/>
    <col min="6659" max="6659" width="15.83203125" style="313" bestFit="1" customWidth="1"/>
    <col min="6660" max="6660" width="12.33203125" style="313" bestFit="1" customWidth="1"/>
    <col min="6661" max="6661" width="17.5" style="313" bestFit="1" customWidth="1"/>
    <col min="6662" max="6662" width="56.1640625" style="313" customWidth="1"/>
    <col min="6663" max="6663" width="2" style="313" customWidth="1"/>
    <col min="6664" max="6664" width="3.5" style="313" bestFit="1" customWidth="1"/>
    <col min="6665" max="6665" width="8.33203125" style="313" customWidth="1"/>
    <col min="6666" max="6666" width="4" style="313" customWidth="1"/>
    <col min="6667" max="6667" width="3.5" style="313" customWidth="1"/>
    <col min="6668" max="6668" width="7.1640625" style="313" customWidth="1"/>
    <col min="6669" max="6669" width="4.1640625" style="313" bestFit="1" customWidth="1"/>
    <col min="6670" max="6693" width="3.5" style="313" customWidth="1"/>
    <col min="6694" max="6694" width="3.33203125" style="313" customWidth="1"/>
    <col min="6695" max="6695" width="10" style="313" customWidth="1"/>
    <col min="6696" max="6912" width="9.33203125" style="313"/>
    <col min="6913" max="6913" width="4.5" style="313" customWidth="1"/>
    <col min="6914" max="6914" width="27.6640625" style="313" bestFit="1" customWidth="1"/>
    <col min="6915" max="6915" width="15.83203125" style="313" bestFit="1" customWidth="1"/>
    <col min="6916" max="6916" width="12.33203125" style="313" bestFit="1" customWidth="1"/>
    <col min="6917" max="6917" width="17.5" style="313" bestFit="1" customWidth="1"/>
    <col min="6918" max="6918" width="56.1640625" style="313" customWidth="1"/>
    <col min="6919" max="6919" width="2" style="313" customWidth="1"/>
    <col min="6920" max="6920" width="3.5" style="313" bestFit="1" customWidth="1"/>
    <col min="6921" max="6921" width="8.33203125" style="313" customWidth="1"/>
    <col min="6922" max="6922" width="4" style="313" customWidth="1"/>
    <col min="6923" max="6923" width="3.5" style="313" customWidth="1"/>
    <col min="6924" max="6924" width="7.1640625" style="313" customWidth="1"/>
    <col min="6925" max="6925" width="4.1640625" style="313" bestFit="1" customWidth="1"/>
    <col min="6926" max="6949" width="3.5" style="313" customWidth="1"/>
    <col min="6950" max="6950" width="3.33203125" style="313" customWidth="1"/>
    <col min="6951" max="6951" width="10" style="313" customWidth="1"/>
    <col min="6952" max="7168" width="9.33203125" style="313"/>
    <col min="7169" max="7169" width="4.5" style="313" customWidth="1"/>
    <col min="7170" max="7170" width="27.6640625" style="313" bestFit="1" customWidth="1"/>
    <col min="7171" max="7171" width="15.83203125" style="313" bestFit="1" customWidth="1"/>
    <col min="7172" max="7172" width="12.33203125" style="313" bestFit="1" customWidth="1"/>
    <col min="7173" max="7173" width="17.5" style="313" bestFit="1" customWidth="1"/>
    <col min="7174" max="7174" width="56.1640625" style="313" customWidth="1"/>
    <col min="7175" max="7175" width="2" style="313" customWidth="1"/>
    <col min="7176" max="7176" width="3.5" style="313" bestFit="1" customWidth="1"/>
    <col min="7177" max="7177" width="8.33203125" style="313" customWidth="1"/>
    <col min="7178" max="7178" width="4" style="313" customWidth="1"/>
    <col min="7179" max="7179" width="3.5" style="313" customWidth="1"/>
    <col min="7180" max="7180" width="7.1640625" style="313" customWidth="1"/>
    <col min="7181" max="7181" width="4.1640625" style="313" bestFit="1" customWidth="1"/>
    <col min="7182" max="7205" width="3.5" style="313" customWidth="1"/>
    <col min="7206" max="7206" width="3.33203125" style="313" customWidth="1"/>
    <col min="7207" max="7207" width="10" style="313" customWidth="1"/>
    <col min="7208" max="7424" width="9.33203125" style="313"/>
    <col min="7425" max="7425" width="4.5" style="313" customWidth="1"/>
    <col min="7426" max="7426" width="27.6640625" style="313" bestFit="1" customWidth="1"/>
    <col min="7427" max="7427" width="15.83203125" style="313" bestFit="1" customWidth="1"/>
    <col min="7428" max="7428" width="12.33203125" style="313" bestFit="1" customWidth="1"/>
    <col min="7429" max="7429" width="17.5" style="313" bestFit="1" customWidth="1"/>
    <col min="7430" max="7430" width="56.1640625" style="313" customWidth="1"/>
    <col min="7431" max="7431" width="2" style="313" customWidth="1"/>
    <col min="7432" max="7432" width="3.5" style="313" bestFit="1" customWidth="1"/>
    <col min="7433" max="7433" width="8.33203125" style="313" customWidth="1"/>
    <col min="7434" max="7434" width="4" style="313" customWidth="1"/>
    <col min="7435" max="7435" width="3.5" style="313" customWidth="1"/>
    <col min="7436" max="7436" width="7.1640625" style="313" customWidth="1"/>
    <col min="7437" max="7437" width="4.1640625" style="313" bestFit="1" customWidth="1"/>
    <col min="7438" max="7461" width="3.5" style="313" customWidth="1"/>
    <col min="7462" max="7462" width="3.33203125" style="313" customWidth="1"/>
    <col min="7463" max="7463" width="10" style="313" customWidth="1"/>
    <col min="7464" max="7680" width="9.33203125" style="313"/>
    <col min="7681" max="7681" width="4.5" style="313" customWidth="1"/>
    <col min="7682" max="7682" width="27.6640625" style="313" bestFit="1" customWidth="1"/>
    <col min="7683" max="7683" width="15.83203125" style="313" bestFit="1" customWidth="1"/>
    <col min="7684" max="7684" width="12.33203125" style="313" bestFit="1" customWidth="1"/>
    <col min="7685" max="7685" width="17.5" style="313" bestFit="1" customWidth="1"/>
    <col min="7686" max="7686" width="56.1640625" style="313" customWidth="1"/>
    <col min="7687" max="7687" width="2" style="313" customWidth="1"/>
    <col min="7688" max="7688" width="3.5" style="313" bestFit="1" customWidth="1"/>
    <col min="7689" max="7689" width="8.33203125" style="313" customWidth="1"/>
    <col min="7690" max="7690" width="4" style="313" customWidth="1"/>
    <col min="7691" max="7691" width="3.5" style="313" customWidth="1"/>
    <col min="7692" max="7692" width="7.1640625" style="313" customWidth="1"/>
    <col min="7693" max="7693" width="4.1640625" style="313" bestFit="1" customWidth="1"/>
    <col min="7694" max="7717" width="3.5" style="313" customWidth="1"/>
    <col min="7718" max="7718" width="3.33203125" style="313" customWidth="1"/>
    <col min="7719" max="7719" width="10" style="313" customWidth="1"/>
    <col min="7720" max="7936" width="9.33203125" style="313"/>
    <col min="7937" max="7937" width="4.5" style="313" customWidth="1"/>
    <col min="7938" max="7938" width="27.6640625" style="313" bestFit="1" customWidth="1"/>
    <col min="7939" max="7939" width="15.83203125" style="313" bestFit="1" customWidth="1"/>
    <col min="7940" max="7940" width="12.33203125" style="313" bestFit="1" customWidth="1"/>
    <col min="7941" max="7941" width="17.5" style="313" bestFit="1" customWidth="1"/>
    <col min="7942" max="7942" width="56.1640625" style="313" customWidth="1"/>
    <col min="7943" max="7943" width="2" style="313" customWidth="1"/>
    <col min="7944" max="7944" width="3.5" style="313" bestFit="1" customWidth="1"/>
    <col min="7945" max="7945" width="8.33203125" style="313" customWidth="1"/>
    <col min="7946" max="7946" width="4" style="313" customWidth="1"/>
    <col min="7947" max="7947" width="3.5" style="313" customWidth="1"/>
    <col min="7948" max="7948" width="7.1640625" style="313" customWidth="1"/>
    <col min="7949" max="7949" width="4.1640625" style="313" bestFit="1" customWidth="1"/>
    <col min="7950" max="7973" width="3.5" style="313" customWidth="1"/>
    <col min="7974" max="7974" width="3.33203125" style="313" customWidth="1"/>
    <col min="7975" max="7975" width="10" style="313" customWidth="1"/>
    <col min="7976" max="8192" width="9.33203125" style="313"/>
    <col min="8193" max="8193" width="4.5" style="313" customWidth="1"/>
    <col min="8194" max="8194" width="27.6640625" style="313" bestFit="1" customWidth="1"/>
    <col min="8195" max="8195" width="15.83203125" style="313" bestFit="1" customWidth="1"/>
    <col min="8196" max="8196" width="12.33203125" style="313" bestFit="1" customWidth="1"/>
    <col min="8197" max="8197" width="17.5" style="313" bestFit="1" customWidth="1"/>
    <col min="8198" max="8198" width="56.1640625" style="313" customWidth="1"/>
    <col min="8199" max="8199" width="2" style="313" customWidth="1"/>
    <col min="8200" max="8200" width="3.5" style="313" bestFit="1" customWidth="1"/>
    <col min="8201" max="8201" width="8.33203125" style="313" customWidth="1"/>
    <col min="8202" max="8202" width="4" style="313" customWidth="1"/>
    <col min="8203" max="8203" width="3.5" style="313" customWidth="1"/>
    <col min="8204" max="8204" width="7.1640625" style="313" customWidth="1"/>
    <col min="8205" max="8205" width="4.1640625" style="313" bestFit="1" customWidth="1"/>
    <col min="8206" max="8229" width="3.5" style="313" customWidth="1"/>
    <col min="8230" max="8230" width="3.33203125" style="313" customWidth="1"/>
    <col min="8231" max="8231" width="10" style="313" customWidth="1"/>
    <col min="8232" max="8448" width="9.33203125" style="313"/>
    <col min="8449" max="8449" width="4.5" style="313" customWidth="1"/>
    <col min="8450" max="8450" width="27.6640625" style="313" bestFit="1" customWidth="1"/>
    <col min="8451" max="8451" width="15.83203125" style="313" bestFit="1" customWidth="1"/>
    <col min="8452" max="8452" width="12.33203125" style="313" bestFit="1" customWidth="1"/>
    <col min="8453" max="8453" width="17.5" style="313" bestFit="1" customWidth="1"/>
    <col min="8454" max="8454" width="56.1640625" style="313" customWidth="1"/>
    <col min="8455" max="8455" width="2" style="313" customWidth="1"/>
    <col min="8456" max="8456" width="3.5" style="313" bestFit="1" customWidth="1"/>
    <col min="8457" max="8457" width="8.33203125" style="313" customWidth="1"/>
    <col min="8458" max="8458" width="4" style="313" customWidth="1"/>
    <col min="8459" max="8459" width="3.5" style="313" customWidth="1"/>
    <col min="8460" max="8460" width="7.1640625" style="313" customWidth="1"/>
    <col min="8461" max="8461" width="4.1640625" style="313" bestFit="1" customWidth="1"/>
    <col min="8462" max="8485" width="3.5" style="313" customWidth="1"/>
    <col min="8486" max="8486" width="3.33203125" style="313" customWidth="1"/>
    <col min="8487" max="8487" width="10" style="313" customWidth="1"/>
    <col min="8488" max="8704" width="9.33203125" style="313"/>
    <col min="8705" max="8705" width="4.5" style="313" customWidth="1"/>
    <col min="8706" max="8706" width="27.6640625" style="313" bestFit="1" customWidth="1"/>
    <col min="8707" max="8707" width="15.83203125" style="313" bestFit="1" customWidth="1"/>
    <col min="8708" max="8708" width="12.33203125" style="313" bestFit="1" customWidth="1"/>
    <col min="8709" max="8709" width="17.5" style="313" bestFit="1" customWidth="1"/>
    <col min="8710" max="8710" width="56.1640625" style="313" customWidth="1"/>
    <col min="8711" max="8711" width="2" style="313" customWidth="1"/>
    <col min="8712" max="8712" width="3.5" style="313" bestFit="1" customWidth="1"/>
    <col min="8713" max="8713" width="8.33203125" style="313" customWidth="1"/>
    <col min="8714" max="8714" width="4" style="313" customWidth="1"/>
    <col min="8715" max="8715" width="3.5" style="313" customWidth="1"/>
    <col min="8716" max="8716" width="7.1640625" style="313" customWidth="1"/>
    <col min="8717" max="8717" width="4.1640625" style="313" bestFit="1" customWidth="1"/>
    <col min="8718" max="8741" width="3.5" style="313" customWidth="1"/>
    <col min="8742" max="8742" width="3.33203125" style="313" customWidth="1"/>
    <col min="8743" max="8743" width="10" style="313" customWidth="1"/>
    <col min="8744" max="8960" width="9.33203125" style="313"/>
    <col min="8961" max="8961" width="4.5" style="313" customWidth="1"/>
    <col min="8962" max="8962" width="27.6640625" style="313" bestFit="1" customWidth="1"/>
    <col min="8963" max="8963" width="15.83203125" style="313" bestFit="1" customWidth="1"/>
    <col min="8964" max="8964" width="12.33203125" style="313" bestFit="1" customWidth="1"/>
    <col min="8965" max="8965" width="17.5" style="313" bestFit="1" customWidth="1"/>
    <col min="8966" max="8966" width="56.1640625" style="313" customWidth="1"/>
    <col min="8967" max="8967" width="2" style="313" customWidth="1"/>
    <col min="8968" max="8968" width="3.5" style="313" bestFit="1" customWidth="1"/>
    <col min="8969" max="8969" width="8.33203125" style="313" customWidth="1"/>
    <col min="8970" max="8970" width="4" style="313" customWidth="1"/>
    <col min="8971" max="8971" width="3.5" style="313" customWidth="1"/>
    <col min="8972" max="8972" width="7.1640625" style="313" customWidth="1"/>
    <col min="8973" max="8973" width="4.1640625" style="313" bestFit="1" customWidth="1"/>
    <col min="8974" max="8997" width="3.5" style="313" customWidth="1"/>
    <col min="8998" max="8998" width="3.33203125" style="313" customWidth="1"/>
    <col min="8999" max="8999" width="10" style="313" customWidth="1"/>
    <col min="9000" max="9216" width="9.33203125" style="313"/>
    <col min="9217" max="9217" width="4.5" style="313" customWidth="1"/>
    <col min="9218" max="9218" width="27.6640625" style="313" bestFit="1" customWidth="1"/>
    <col min="9219" max="9219" width="15.83203125" style="313" bestFit="1" customWidth="1"/>
    <col min="9220" max="9220" width="12.33203125" style="313" bestFit="1" customWidth="1"/>
    <col min="9221" max="9221" width="17.5" style="313" bestFit="1" customWidth="1"/>
    <col min="9222" max="9222" width="56.1640625" style="313" customWidth="1"/>
    <col min="9223" max="9223" width="2" style="313" customWidth="1"/>
    <col min="9224" max="9224" width="3.5" style="313" bestFit="1" customWidth="1"/>
    <col min="9225" max="9225" width="8.33203125" style="313" customWidth="1"/>
    <col min="9226" max="9226" width="4" style="313" customWidth="1"/>
    <col min="9227" max="9227" width="3.5" style="313" customWidth="1"/>
    <col min="9228" max="9228" width="7.1640625" style="313" customWidth="1"/>
    <col min="9229" max="9229" width="4.1640625" style="313" bestFit="1" customWidth="1"/>
    <col min="9230" max="9253" width="3.5" style="313" customWidth="1"/>
    <col min="9254" max="9254" width="3.33203125" style="313" customWidth="1"/>
    <col min="9255" max="9255" width="10" style="313" customWidth="1"/>
    <col min="9256" max="9472" width="9.33203125" style="313"/>
    <col min="9473" max="9473" width="4.5" style="313" customWidth="1"/>
    <col min="9474" max="9474" width="27.6640625" style="313" bestFit="1" customWidth="1"/>
    <col min="9475" max="9475" width="15.83203125" style="313" bestFit="1" customWidth="1"/>
    <col min="9476" max="9476" width="12.33203125" style="313" bestFit="1" customWidth="1"/>
    <col min="9477" max="9477" width="17.5" style="313" bestFit="1" customWidth="1"/>
    <col min="9478" max="9478" width="56.1640625" style="313" customWidth="1"/>
    <col min="9479" max="9479" width="2" style="313" customWidth="1"/>
    <col min="9480" max="9480" width="3.5" style="313" bestFit="1" customWidth="1"/>
    <col min="9481" max="9481" width="8.33203125" style="313" customWidth="1"/>
    <col min="9482" max="9482" width="4" style="313" customWidth="1"/>
    <col min="9483" max="9483" width="3.5" style="313" customWidth="1"/>
    <col min="9484" max="9484" width="7.1640625" style="313" customWidth="1"/>
    <col min="9485" max="9485" width="4.1640625" style="313" bestFit="1" customWidth="1"/>
    <col min="9486" max="9509" width="3.5" style="313" customWidth="1"/>
    <col min="9510" max="9510" width="3.33203125" style="313" customWidth="1"/>
    <col min="9511" max="9511" width="10" style="313" customWidth="1"/>
    <col min="9512" max="9728" width="9.33203125" style="313"/>
    <col min="9729" max="9729" width="4.5" style="313" customWidth="1"/>
    <col min="9730" max="9730" width="27.6640625" style="313" bestFit="1" customWidth="1"/>
    <col min="9731" max="9731" width="15.83203125" style="313" bestFit="1" customWidth="1"/>
    <col min="9732" max="9732" width="12.33203125" style="313" bestFit="1" customWidth="1"/>
    <col min="9733" max="9733" width="17.5" style="313" bestFit="1" customWidth="1"/>
    <col min="9734" max="9734" width="56.1640625" style="313" customWidth="1"/>
    <col min="9735" max="9735" width="2" style="313" customWidth="1"/>
    <col min="9736" max="9736" width="3.5" style="313" bestFit="1" customWidth="1"/>
    <col min="9737" max="9737" width="8.33203125" style="313" customWidth="1"/>
    <col min="9738" max="9738" width="4" style="313" customWidth="1"/>
    <col min="9739" max="9739" width="3.5" style="313" customWidth="1"/>
    <col min="9740" max="9740" width="7.1640625" style="313" customWidth="1"/>
    <col min="9741" max="9741" width="4.1640625" style="313" bestFit="1" customWidth="1"/>
    <col min="9742" max="9765" width="3.5" style="313" customWidth="1"/>
    <col min="9766" max="9766" width="3.33203125" style="313" customWidth="1"/>
    <col min="9767" max="9767" width="10" style="313" customWidth="1"/>
    <col min="9768" max="9984" width="9.33203125" style="313"/>
    <col min="9985" max="9985" width="4.5" style="313" customWidth="1"/>
    <col min="9986" max="9986" width="27.6640625" style="313" bestFit="1" customWidth="1"/>
    <col min="9987" max="9987" width="15.83203125" style="313" bestFit="1" customWidth="1"/>
    <col min="9988" max="9988" width="12.33203125" style="313" bestFit="1" customWidth="1"/>
    <col min="9989" max="9989" width="17.5" style="313" bestFit="1" customWidth="1"/>
    <col min="9990" max="9990" width="56.1640625" style="313" customWidth="1"/>
    <col min="9991" max="9991" width="2" style="313" customWidth="1"/>
    <col min="9992" max="9992" width="3.5" style="313" bestFit="1" customWidth="1"/>
    <col min="9993" max="9993" width="8.33203125" style="313" customWidth="1"/>
    <col min="9994" max="9994" width="4" style="313" customWidth="1"/>
    <col min="9995" max="9995" width="3.5" style="313" customWidth="1"/>
    <col min="9996" max="9996" width="7.1640625" style="313" customWidth="1"/>
    <col min="9997" max="9997" width="4.1640625" style="313" bestFit="1" customWidth="1"/>
    <col min="9998" max="10021" width="3.5" style="313" customWidth="1"/>
    <col min="10022" max="10022" width="3.33203125" style="313" customWidth="1"/>
    <col min="10023" max="10023" width="10" style="313" customWidth="1"/>
    <col min="10024" max="10240" width="9.33203125" style="313"/>
    <col min="10241" max="10241" width="4.5" style="313" customWidth="1"/>
    <col min="10242" max="10242" width="27.6640625" style="313" bestFit="1" customWidth="1"/>
    <col min="10243" max="10243" width="15.83203125" style="313" bestFit="1" customWidth="1"/>
    <col min="10244" max="10244" width="12.33203125" style="313" bestFit="1" customWidth="1"/>
    <col min="10245" max="10245" width="17.5" style="313" bestFit="1" customWidth="1"/>
    <col min="10246" max="10246" width="56.1640625" style="313" customWidth="1"/>
    <col min="10247" max="10247" width="2" style="313" customWidth="1"/>
    <col min="10248" max="10248" width="3.5" style="313" bestFit="1" customWidth="1"/>
    <col min="10249" max="10249" width="8.33203125" style="313" customWidth="1"/>
    <col min="10250" max="10250" width="4" style="313" customWidth="1"/>
    <col min="10251" max="10251" width="3.5" style="313" customWidth="1"/>
    <col min="10252" max="10252" width="7.1640625" style="313" customWidth="1"/>
    <col min="10253" max="10253" width="4.1640625" style="313" bestFit="1" customWidth="1"/>
    <col min="10254" max="10277" width="3.5" style="313" customWidth="1"/>
    <col min="10278" max="10278" width="3.33203125" style="313" customWidth="1"/>
    <col min="10279" max="10279" width="10" style="313" customWidth="1"/>
    <col min="10280" max="10496" width="9.33203125" style="313"/>
    <col min="10497" max="10497" width="4.5" style="313" customWidth="1"/>
    <col min="10498" max="10498" width="27.6640625" style="313" bestFit="1" customWidth="1"/>
    <col min="10499" max="10499" width="15.83203125" style="313" bestFit="1" customWidth="1"/>
    <col min="10500" max="10500" width="12.33203125" style="313" bestFit="1" customWidth="1"/>
    <col min="10501" max="10501" width="17.5" style="313" bestFit="1" customWidth="1"/>
    <col min="10502" max="10502" width="56.1640625" style="313" customWidth="1"/>
    <col min="10503" max="10503" width="2" style="313" customWidth="1"/>
    <col min="10504" max="10504" width="3.5" style="313" bestFit="1" customWidth="1"/>
    <col min="10505" max="10505" width="8.33203125" style="313" customWidth="1"/>
    <col min="10506" max="10506" width="4" style="313" customWidth="1"/>
    <col min="10507" max="10507" width="3.5" style="313" customWidth="1"/>
    <col min="10508" max="10508" width="7.1640625" style="313" customWidth="1"/>
    <col min="10509" max="10509" width="4.1640625" style="313" bestFit="1" customWidth="1"/>
    <col min="10510" max="10533" width="3.5" style="313" customWidth="1"/>
    <col min="10534" max="10534" width="3.33203125" style="313" customWidth="1"/>
    <col min="10535" max="10535" width="10" style="313" customWidth="1"/>
    <col min="10536" max="10752" width="9.33203125" style="313"/>
    <col min="10753" max="10753" width="4.5" style="313" customWidth="1"/>
    <col min="10754" max="10754" width="27.6640625" style="313" bestFit="1" customWidth="1"/>
    <col min="10755" max="10755" width="15.83203125" style="313" bestFit="1" customWidth="1"/>
    <col min="10756" max="10756" width="12.33203125" style="313" bestFit="1" customWidth="1"/>
    <col min="10757" max="10757" width="17.5" style="313" bestFit="1" customWidth="1"/>
    <col min="10758" max="10758" width="56.1640625" style="313" customWidth="1"/>
    <col min="10759" max="10759" width="2" style="313" customWidth="1"/>
    <col min="10760" max="10760" width="3.5" style="313" bestFit="1" customWidth="1"/>
    <col min="10761" max="10761" width="8.33203125" style="313" customWidth="1"/>
    <col min="10762" max="10762" width="4" style="313" customWidth="1"/>
    <col min="10763" max="10763" width="3.5" style="313" customWidth="1"/>
    <col min="10764" max="10764" width="7.1640625" style="313" customWidth="1"/>
    <col min="10765" max="10765" width="4.1640625" style="313" bestFit="1" customWidth="1"/>
    <col min="10766" max="10789" width="3.5" style="313" customWidth="1"/>
    <col min="10790" max="10790" width="3.33203125" style="313" customWidth="1"/>
    <col min="10791" max="10791" width="10" style="313" customWidth="1"/>
    <col min="10792" max="11008" width="9.33203125" style="313"/>
    <col min="11009" max="11009" width="4.5" style="313" customWidth="1"/>
    <col min="11010" max="11010" width="27.6640625" style="313" bestFit="1" customWidth="1"/>
    <col min="11011" max="11011" width="15.83203125" style="313" bestFit="1" customWidth="1"/>
    <col min="11012" max="11012" width="12.33203125" style="313" bestFit="1" customWidth="1"/>
    <col min="11013" max="11013" width="17.5" style="313" bestFit="1" customWidth="1"/>
    <col min="11014" max="11014" width="56.1640625" style="313" customWidth="1"/>
    <col min="11015" max="11015" width="2" style="313" customWidth="1"/>
    <col min="11016" max="11016" width="3.5" style="313" bestFit="1" customWidth="1"/>
    <col min="11017" max="11017" width="8.33203125" style="313" customWidth="1"/>
    <col min="11018" max="11018" width="4" style="313" customWidth="1"/>
    <col min="11019" max="11019" width="3.5" style="313" customWidth="1"/>
    <col min="11020" max="11020" width="7.1640625" style="313" customWidth="1"/>
    <col min="11021" max="11021" width="4.1640625" style="313" bestFit="1" customWidth="1"/>
    <col min="11022" max="11045" width="3.5" style="313" customWidth="1"/>
    <col min="11046" max="11046" width="3.33203125" style="313" customWidth="1"/>
    <col min="11047" max="11047" width="10" style="313" customWidth="1"/>
    <col min="11048" max="11264" width="9.33203125" style="313"/>
    <col min="11265" max="11265" width="4.5" style="313" customWidth="1"/>
    <col min="11266" max="11266" width="27.6640625" style="313" bestFit="1" customWidth="1"/>
    <col min="11267" max="11267" width="15.83203125" style="313" bestFit="1" customWidth="1"/>
    <col min="11268" max="11268" width="12.33203125" style="313" bestFit="1" customWidth="1"/>
    <col min="11269" max="11269" width="17.5" style="313" bestFit="1" customWidth="1"/>
    <col min="11270" max="11270" width="56.1640625" style="313" customWidth="1"/>
    <col min="11271" max="11271" width="2" style="313" customWidth="1"/>
    <col min="11272" max="11272" width="3.5" style="313" bestFit="1" customWidth="1"/>
    <col min="11273" max="11273" width="8.33203125" style="313" customWidth="1"/>
    <col min="11274" max="11274" width="4" style="313" customWidth="1"/>
    <col min="11275" max="11275" width="3.5" style="313" customWidth="1"/>
    <col min="11276" max="11276" width="7.1640625" style="313" customWidth="1"/>
    <col min="11277" max="11277" width="4.1640625" style="313" bestFit="1" customWidth="1"/>
    <col min="11278" max="11301" width="3.5" style="313" customWidth="1"/>
    <col min="11302" max="11302" width="3.33203125" style="313" customWidth="1"/>
    <col min="11303" max="11303" width="10" style="313" customWidth="1"/>
    <col min="11304" max="11520" width="9.33203125" style="313"/>
    <col min="11521" max="11521" width="4.5" style="313" customWidth="1"/>
    <col min="11522" max="11522" width="27.6640625" style="313" bestFit="1" customWidth="1"/>
    <col min="11523" max="11523" width="15.83203125" style="313" bestFit="1" customWidth="1"/>
    <col min="11524" max="11524" width="12.33203125" style="313" bestFit="1" customWidth="1"/>
    <col min="11525" max="11525" width="17.5" style="313" bestFit="1" customWidth="1"/>
    <col min="11526" max="11526" width="56.1640625" style="313" customWidth="1"/>
    <col min="11527" max="11527" width="2" style="313" customWidth="1"/>
    <col min="11528" max="11528" width="3.5" style="313" bestFit="1" customWidth="1"/>
    <col min="11529" max="11529" width="8.33203125" style="313" customWidth="1"/>
    <col min="11530" max="11530" width="4" style="313" customWidth="1"/>
    <col min="11531" max="11531" width="3.5" style="313" customWidth="1"/>
    <col min="11532" max="11532" width="7.1640625" style="313" customWidth="1"/>
    <col min="11533" max="11533" width="4.1640625" style="313" bestFit="1" customWidth="1"/>
    <col min="11534" max="11557" width="3.5" style="313" customWidth="1"/>
    <col min="11558" max="11558" width="3.33203125" style="313" customWidth="1"/>
    <col min="11559" max="11559" width="10" style="313" customWidth="1"/>
    <col min="11560" max="11776" width="9.33203125" style="313"/>
    <col min="11777" max="11777" width="4.5" style="313" customWidth="1"/>
    <col min="11778" max="11778" width="27.6640625" style="313" bestFit="1" customWidth="1"/>
    <col min="11779" max="11779" width="15.83203125" style="313" bestFit="1" customWidth="1"/>
    <col min="11780" max="11780" width="12.33203125" style="313" bestFit="1" customWidth="1"/>
    <col min="11781" max="11781" width="17.5" style="313" bestFit="1" customWidth="1"/>
    <col min="11782" max="11782" width="56.1640625" style="313" customWidth="1"/>
    <col min="11783" max="11783" width="2" style="313" customWidth="1"/>
    <col min="11784" max="11784" width="3.5" style="313" bestFit="1" customWidth="1"/>
    <col min="11785" max="11785" width="8.33203125" style="313" customWidth="1"/>
    <col min="11786" max="11786" width="4" style="313" customWidth="1"/>
    <col min="11787" max="11787" width="3.5" style="313" customWidth="1"/>
    <col min="11788" max="11788" width="7.1640625" style="313" customWidth="1"/>
    <col min="11789" max="11789" width="4.1640625" style="313" bestFit="1" customWidth="1"/>
    <col min="11790" max="11813" width="3.5" style="313" customWidth="1"/>
    <col min="11814" max="11814" width="3.33203125" style="313" customWidth="1"/>
    <col min="11815" max="11815" width="10" style="313" customWidth="1"/>
    <col min="11816" max="12032" width="9.33203125" style="313"/>
    <col min="12033" max="12033" width="4.5" style="313" customWidth="1"/>
    <col min="12034" max="12034" width="27.6640625" style="313" bestFit="1" customWidth="1"/>
    <col min="12035" max="12035" width="15.83203125" style="313" bestFit="1" customWidth="1"/>
    <col min="12036" max="12036" width="12.33203125" style="313" bestFit="1" customWidth="1"/>
    <col min="12037" max="12037" width="17.5" style="313" bestFit="1" customWidth="1"/>
    <col min="12038" max="12038" width="56.1640625" style="313" customWidth="1"/>
    <col min="12039" max="12039" width="2" style="313" customWidth="1"/>
    <col min="12040" max="12040" width="3.5" style="313" bestFit="1" customWidth="1"/>
    <col min="12041" max="12041" width="8.33203125" style="313" customWidth="1"/>
    <col min="12042" max="12042" width="4" style="313" customWidth="1"/>
    <col min="12043" max="12043" width="3.5" style="313" customWidth="1"/>
    <col min="12044" max="12044" width="7.1640625" style="313" customWidth="1"/>
    <col min="12045" max="12045" width="4.1640625" style="313" bestFit="1" customWidth="1"/>
    <col min="12046" max="12069" width="3.5" style="313" customWidth="1"/>
    <col min="12070" max="12070" width="3.33203125" style="313" customWidth="1"/>
    <col min="12071" max="12071" width="10" style="313" customWidth="1"/>
    <col min="12072" max="12288" width="9.33203125" style="313"/>
    <col min="12289" max="12289" width="4.5" style="313" customWidth="1"/>
    <col min="12290" max="12290" width="27.6640625" style="313" bestFit="1" customWidth="1"/>
    <col min="12291" max="12291" width="15.83203125" style="313" bestFit="1" customWidth="1"/>
    <col min="12292" max="12292" width="12.33203125" style="313" bestFit="1" customWidth="1"/>
    <col min="12293" max="12293" width="17.5" style="313" bestFit="1" customWidth="1"/>
    <col min="12294" max="12294" width="56.1640625" style="313" customWidth="1"/>
    <col min="12295" max="12295" width="2" style="313" customWidth="1"/>
    <col min="12296" max="12296" width="3.5" style="313" bestFit="1" customWidth="1"/>
    <col min="12297" max="12297" width="8.33203125" style="313" customWidth="1"/>
    <col min="12298" max="12298" width="4" style="313" customWidth="1"/>
    <col min="12299" max="12299" width="3.5" style="313" customWidth="1"/>
    <col min="12300" max="12300" width="7.1640625" style="313" customWidth="1"/>
    <col min="12301" max="12301" width="4.1640625" style="313" bestFit="1" customWidth="1"/>
    <col min="12302" max="12325" width="3.5" style="313" customWidth="1"/>
    <col min="12326" max="12326" width="3.33203125" style="313" customWidth="1"/>
    <col min="12327" max="12327" width="10" style="313" customWidth="1"/>
    <col min="12328" max="12544" width="9.33203125" style="313"/>
    <col min="12545" max="12545" width="4.5" style="313" customWidth="1"/>
    <col min="12546" max="12546" width="27.6640625" style="313" bestFit="1" customWidth="1"/>
    <col min="12547" max="12547" width="15.83203125" style="313" bestFit="1" customWidth="1"/>
    <col min="12548" max="12548" width="12.33203125" style="313" bestFit="1" customWidth="1"/>
    <col min="12549" max="12549" width="17.5" style="313" bestFit="1" customWidth="1"/>
    <col min="12550" max="12550" width="56.1640625" style="313" customWidth="1"/>
    <col min="12551" max="12551" width="2" style="313" customWidth="1"/>
    <col min="12552" max="12552" width="3.5" style="313" bestFit="1" customWidth="1"/>
    <col min="12553" max="12553" width="8.33203125" style="313" customWidth="1"/>
    <col min="12554" max="12554" width="4" style="313" customWidth="1"/>
    <col min="12555" max="12555" width="3.5" style="313" customWidth="1"/>
    <col min="12556" max="12556" width="7.1640625" style="313" customWidth="1"/>
    <col min="12557" max="12557" width="4.1640625" style="313" bestFit="1" customWidth="1"/>
    <col min="12558" max="12581" width="3.5" style="313" customWidth="1"/>
    <col min="12582" max="12582" width="3.33203125" style="313" customWidth="1"/>
    <col min="12583" max="12583" width="10" style="313" customWidth="1"/>
    <col min="12584" max="12800" width="9.33203125" style="313"/>
    <col min="12801" max="12801" width="4.5" style="313" customWidth="1"/>
    <col min="12802" max="12802" width="27.6640625" style="313" bestFit="1" customWidth="1"/>
    <col min="12803" max="12803" width="15.83203125" style="313" bestFit="1" customWidth="1"/>
    <col min="12804" max="12804" width="12.33203125" style="313" bestFit="1" customWidth="1"/>
    <col min="12805" max="12805" width="17.5" style="313" bestFit="1" customWidth="1"/>
    <col min="12806" max="12806" width="56.1640625" style="313" customWidth="1"/>
    <col min="12807" max="12807" width="2" style="313" customWidth="1"/>
    <col min="12808" max="12808" width="3.5" style="313" bestFit="1" customWidth="1"/>
    <col min="12809" max="12809" width="8.33203125" style="313" customWidth="1"/>
    <col min="12810" max="12810" width="4" style="313" customWidth="1"/>
    <col min="12811" max="12811" width="3.5" style="313" customWidth="1"/>
    <col min="12812" max="12812" width="7.1640625" style="313" customWidth="1"/>
    <col min="12813" max="12813" width="4.1640625" style="313" bestFit="1" customWidth="1"/>
    <col min="12814" max="12837" width="3.5" style="313" customWidth="1"/>
    <col min="12838" max="12838" width="3.33203125" style="313" customWidth="1"/>
    <col min="12839" max="12839" width="10" style="313" customWidth="1"/>
    <col min="12840" max="13056" width="9.33203125" style="313"/>
    <col min="13057" max="13057" width="4.5" style="313" customWidth="1"/>
    <col min="13058" max="13058" width="27.6640625" style="313" bestFit="1" customWidth="1"/>
    <col min="13059" max="13059" width="15.83203125" style="313" bestFit="1" customWidth="1"/>
    <col min="13060" max="13060" width="12.33203125" style="313" bestFit="1" customWidth="1"/>
    <col min="13061" max="13061" width="17.5" style="313" bestFit="1" customWidth="1"/>
    <col min="13062" max="13062" width="56.1640625" style="313" customWidth="1"/>
    <col min="13063" max="13063" width="2" style="313" customWidth="1"/>
    <col min="13064" max="13064" width="3.5" style="313" bestFit="1" customWidth="1"/>
    <col min="13065" max="13065" width="8.33203125" style="313" customWidth="1"/>
    <col min="13066" max="13066" width="4" style="313" customWidth="1"/>
    <col min="13067" max="13067" width="3.5" style="313" customWidth="1"/>
    <col min="13068" max="13068" width="7.1640625" style="313" customWidth="1"/>
    <col min="13069" max="13069" width="4.1640625" style="313" bestFit="1" customWidth="1"/>
    <col min="13070" max="13093" width="3.5" style="313" customWidth="1"/>
    <col min="13094" max="13094" width="3.33203125" style="313" customWidth="1"/>
    <col min="13095" max="13095" width="10" style="313" customWidth="1"/>
    <col min="13096" max="13312" width="9.33203125" style="313"/>
    <col min="13313" max="13313" width="4.5" style="313" customWidth="1"/>
    <col min="13314" max="13314" width="27.6640625" style="313" bestFit="1" customWidth="1"/>
    <col min="13315" max="13315" width="15.83203125" style="313" bestFit="1" customWidth="1"/>
    <col min="13316" max="13316" width="12.33203125" style="313" bestFit="1" customWidth="1"/>
    <col min="13317" max="13317" width="17.5" style="313" bestFit="1" customWidth="1"/>
    <col min="13318" max="13318" width="56.1640625" style="313" customWidth="1"/>
    <col min="13319" max="13319" width="2" style="313" customWidth="1"/>
    <col min="13320" max="13320" width="3.5" style="313" bestFit="1" customWidth="1"/>
    <col min="13321" max="13321" width="8.33203125" style="313" customWidth="1"/>
    <col min="13322" max="13322" width="4" style="313" customWidth="1"/>
    <col min="13323" max="13323" width="3.5" style="313" customWidth="1"/>
    <col min="13324" max="13324" width="7.1640625" style="313" customWidth="1"/>
    <col min="13325" max="13325" width="4.1640625" style="313" bestFit="1" customWidth="1"/>
    <col min="13326" max="13349" width="3.5" style="313" customWidth="1"/>
    <col min="13350" max="13350" width="3.33203125" style="313" customWidth="1"/>
    <col min="13351" max="13351" width="10" style="313" customWidth="1"/>
    <col min="13352" max="13568" width="9.33203125" style="313"/>
    <col min="13569" max="13569" width="4.5" style="313" customWidth="1"/>
    <col min="13570" max="13570" width="27.6640625" style="313" bestFit="1" customWidth="1"/>
    <col min="13571" max="13571" width="15.83203125" style="313" bestFit="1" customWidth="1"/>
    <col min="13572" max="13572" width="12.33203125" style="313" bestFit="1" customWidth="1"/>
    <col min="13573" max="13573" width="17.5" style="313" bestFit="1" customWidth="1"/>
    <col min="13574" max="13574" width="56.1640625" style="313" customWidth="1"/>
    <col min="13575" max="13575" width="2" style="313" customWidth="1"/>
    <col min="13576" max="13576" width="3.5" style="313" bestFit="1" customWidth="1"/>
    <col min="13577" max="13577" width="8.33203125" style="313" customWidth="1"/>
    <col min="13578" max="13578" width="4" style="313" customWidth="1"/>
    <col min="13579" max="13579" width="3.5" style="313" customWidth="1"/>
    <col min="13580" max="13580" width="7.1640625" style="313" customWidth="1"/>
    <col min="13581" max="13581" width="4.1640625" style="313" bestFit="1" customWidth="1"/>
    <col min="13582" max="13605" width="3.5" style="313" customWidth="1"/>
    <col min="13606" max="13606" width="3.33203125" style="313" customWidth="1"/>
    <col min="13607" max="13607" width="10" style="313" customWidth="1"/>
    <col min="13608" max="13824" width="9.33203125" style="313"/>
    <col min="13825" max="13825" width="4.5" style="313" customWidth="1"/>
    <col min="13826" max="13826" width="27.6640625" style="313" bestFit="1" customWidth="1"/>
    <col min="13827" max="13827" width="15.83203125" style="313" bestFit="1" customWidth="1"/>
    <col min="13828" max="13828" width="12.33203125" style="313" bestFit="1" customWidth="1"/>
    <col min="13829" max="13829" width="17.5" style="313" bestFit="1" customWidth="1"/>
    <col min="13830" max="13830" width="56.1640625" style="313" customWidth="1"/>
    <col min="13831" max="13831" width="2" style="313" customWidth="1"/>
    <col min="13832" max="13832" width="3.5" style="313" bestFit="1" customWidth="1"/>
    <col min="13833" max="13833" width="8.33203125" style="313" customWidth="1"/>
    <col min="13834" max="13834" width="4" style="313" customWidth="1"/>
    <col min="13835" max="13835" width="3.5" style="313" customWidth="1"/>
    <col min="13836" max="13836" width="7.1640625" style="313" customWidth="1"/>
    <col min="13837" max="13837" width="4.1640625" style="313" bestFit="1" customWidth="1"/>
    <col min="13838" max="13861" width="3.5" style="313" customWidth="1"/>
    <col min="13862" max="13862" width="3.33203125" style="313" customWidth="1"/>
    <col min="13863" max="13863" width="10" style="313" customWidth="1"/>
    <col min="13864" max="14080" width="9.33203125" style="313"/>
    <col min="14081" max="14081" width="4.5" style="313" customWidth="1"/>
    <col min="14082" max="14082" width="27.6640625" style="313" bestFit="1" customWidth="1"/>
    <col min="14083" max="14083" width="15.83203125" style="313" bestFit="1" customWidth="1"/>
    <col min="14084" max="14084" width="12.33203125" style="313" bestFit="1" customWidth="1"/>
    <col min="14085" max="14085" width="17.5" style="313" bestFit="1" customWidth="1"/>
    <col min="14086" max="14086" width="56.1640625" style="313" customWidth="1"/>
    <col min="14087" max="14087" width="2" style="313" customWidth="1"/>
    <col min="14088" max="14088" width="3.5" style="313" bestFit="1" customWidth="1"/>
    <col min="14089" max="14089" width="8.33203125" style="313" customWidth="1"/>
    <col min="14090" max="14090" width="4" style="313" customWidth="1"/>
    <col min="14091" max="14091" width="3.5" style="313" customWidth="1"/>
    <col min="14092" max="14092" width="7.1640625" style="313" customWidth="1"/>
    <col min="14093" max="14093" width="4.1640625" style="313" bestFit="1" customWidth="1"/>
    <col min="14094" max="14117" width="3.5" style="313" customWidth="1"/>
    <col min="14118" max="14118" width="3.33203125" style="313" customWidth="1"/>
    <col min="14119" max="14119" width="10" style="313" customWidth="1"/>
    <col min="14120" max="14336" width="9.33203125" style="313"/>
    <col min="14337" max="14337" width="4.5" style="313" customWidth="1"/>
    <col min="14338" max="14338" width="27.6640625" style="313" bestFit="1" customWidth="1"/>
    <col min="14339" max="14339" width="15.83203125" style="313" bestFit="1" customWidth="1"/>
    <col min="14340" max="14340" width="12.33203125" style="313" bestFit="1" customWidth="1"/>
    <col min="14341" max="14341" width="17.5" style="313" bestFit="1" customWidth="1"/>
    <col min="14342" max="14342" width="56.1640625" style="313" customWidth="1"/>
    <col min="14343" max="14343" width="2" style="313" customWidth="1"/>
    <col min="14344" max="14344" width="3.5" style="313" bestFit="1" customWidth="1"/>
    <col min="14345" max="14345" width="8.33203125" style="313" customWidth="1"/>
    <col min="14346" max="14346" width="4" style="313" customWidth="1"/>
    <col min="14347" max="14347" width="3.5" style="313" customWidth="1"/>
    <col min="14348" max="14348" width="7.1640625" style="313" customWidth="1"/>
    <col min="14349" max="14349" width="4.1640625" style="313" bestFit="1" customWidth="1"/>
    <col min="14350" max="14373" width="3.5" style="313" customWidth="1"/>
    <col min="14374" max="14374" width="3.33203125" style="313" customWidth="1"/>
    <col min="14375" max="14375" width="10" style="313" customWidth="1"/>
    <col min="14376" max="14592" width="9.33203125" style="313"/>
    <col min="14593" max="14593" width="4.5" style="313" customWidth="1"/>
    <col min="14594" max="14594" width="27.6640625" style="313" bestFit="1" customWidth="1"/>
    <col min="14595" max="14595" width="15.83203125" style="313" bestFit="1" customWidth="1"/>
    <col min="14596" max="14596" width="12.33203125" style="313" bestFit="1" customWidth="1"/>
    <col min="14597" max="14597" width="17.5" style="313" bestFit="1" customWidth="1"/>
    <col min="14598" max="14598" width="56.1640625" style="313" customWidth="1"/>
    <col min="14599" max="14599" width="2" style="313" customWidth="1"/>
    <col min="14600" max="14600" width="3.5" style="313" bestFit="1" customWidth="1"/>
    <col min="14601" max="14601" width="8.33203125" style="313" customWidth="1"/>
    <col min="14602" max="14602" width="4" style="313" customWidth="1"/>
    <col min="14603" max="14603" width="3.5" style="313" customWidth="1"/>
    <col min="14604" max="14604" width="7.1640625" style="313" customWidth="1"/>
    <col min="14605" max="14605" width="4.1640625" style="313" bestFit="1" customWidth="1"/>
    <col min="14606" max="14629" width="3.5" style="313" customWidth="1"/>
    <col min="14630" max="14630" width="3.33203125" style="313" customWidth="1"/>
    <col min="14631" max="14631" width="10" style="313" customWidth="1"/>
    <col min="14632" max="14848" width="9.33203125" style="313"/>
    <col min="14849" max="14849" width="4.5" style="313" customWidth="1"/>
    <col min="14850" max="14850" width="27.6640625" style="313" bestFit="1" customWidth="1"/>
    <col min="14851" max="14851" width="15.83203125" style="313" bestFit="1" customWidth="1"/>
    <col min="14852" max="14852" width="12.33203125" style="313" bestFit="1" customWidth="1"/>
    <col min="14853" max="14853" width="17.5" style="313" bestFit="1" customWidth="1"/>
    <col min="14854" max="14854" width="56.1640625" style="313" customWidth="1"/>
    <col min="14855" max="14855" width="2" style="313" customWidth="1"/>
    <col min="14856" max="14856" width="3.5" style="313" bestFit="1" customWidth="1"/>
    <col min="14857" max="14857" width="8.33203125" style="313" customWidth="1"/>
    <col min="14858" max="14858" width="4" style="313" customWidth="1"/>
    <col min="14859" max="14859" width="3.5" style="313" customWidth="1"/>
    <col min="14860" max="14860" width="7.1640625" style="313" customWidth="1"/>
    <col min="14861" max="14861" width="4.1640625" style="313" bestFit="1" customWidth="1"/>
    <col min="14862" max="14885" width="3.5" style="313" customWidth="1"/>
    <col min="14886" max="14886" width="3.33203125" style="313" customWidth="1"/>
    <col min="14887" max="14887" width="10" style="313" customWidth="1"/>
    <col min="14888" max="15104" width="9.33203125" style="313"/>
    <col min="15105" max="15105" width="4.5" style="313" customWidth="1"/>
    <col min="15106" max="15106" width="27.6640625" style="313" bestFit="1" customWidth="1"/>
    <col min="15107" max="15107" width="15.83203125" style="313" bestFit="1" customWidth="1"/>
    <col min="15108" max="15108" width="12.33203125" style="313" bestFit="1" customWidth="1"/>
    <col min="15109" max="15109" width="17.5" style="313" bestFit="1" customWidth="1"/>
    <col min="15110" max="15110" width="56.1640625" style="313" customWidth="1"/>
    <col min="15111" max="15111" width="2" style="313" customWidth="1"/>
    <col min="15112" max="15112" width="3.5" style="313" bestFit="1" customWidth="1"/>
    <col min="15113" max="15113" width="8.33203125" style="313" customWidth="1"/>
    <col min="15114" max="15114" width="4" style="313" customWidth="1"/>
    <col min="15115" max="15115" width="3.5" style="313" customWidth="1"/>
    <col min="15116" max="15116" width="7.1640625" style="313" customWidth="1"/>
    <col min="15117" max="15117" width="4.1640625" style="313" bestFit="1" customWidth="1"/>
    <col min="15118" max="15141" width="3.5" style="313" customWidth="1"/>
    <col min="15142" max="15142" width="3.33203125" style="313" customWidth="1"/>
    <col min="15143" max="15143" width="10" style="313" customWidth="1"/>
    <col min="15144" max="15360" width="9.33203125" style="313"/>
    <col min="15361" max="15361" width="4.5" style="313" customWidth="1"/>
    <col min="15362" max="15362" width="27.6640625" style="313" bestFit="1" customWidth="1"/>
    <col min="15363" max="15363" width="15.83203125" style="313" bestFit="1" customWidth="1"/>
    <col min="15364" max="15364" width="12.33203125" style="313" bestFit="1" customWidth="1"/>
    <col min="15365" max="15365" width="17.5" style="313" bestFit="1" customWidth="1"/>
    <col min="15366" max="15366" width="56.1640625" style="313" customWidth="1"/>
    <col min="15367" max="15367" width="2" style="313" customWidth="1"/>
    <col min="15368" max="15368" width="3.5" style="313" bestFit="1" customWidth="1"/>
    <col min="15369" max="15369" width="8.33203125" style="313" customWidth="1"/>
    <col min="15370" max="15370" width="4" style="313" customWidth="1"/>
    <col min="15371" max="15371" width="3.5" style="313" customWidth="1"/>
    <col min="15372" max="15372" width="7.1640625" style="313" customWidth="1"/>
    <col min="15373" max="15373" width="4.1640625" style="313" bestFit="1" customWidth="1"/>
    <col min="15374" max="15397" width="3.5" style="313" customWidth="1"/>
    <col min="15398" max="15398" width="3.33203125" style="313" customWidth="1"/>
    <col min="15399" max="15399" width="10" style="313" customWidth="1"/>
    <col min="15400" max="15616" width="9.33203125" style="313"/>
    <col min="15617" max="15617" width="4.5" style="313" customWidth="1"/>
    <col min="15618" max="15618" width="27.6640625" style="313" bestFit="1" customWidth="1"/>
    <col min="15619" max="15619" width="15.83203125" style="313" bestFit="1" customWidth="1"/>
    <col min="15620" max="15620" width="12.33203125" style="313" bestFit="1" customWidth="1"/>
    <col min="15621" max="15621" width="17.5" style="313" bestFit="1" customWidth="1"/>
    <col min="15622" max="15622" width="56.1640625" style="313" customWidth="1"/>
    <col min="15623" max="15623" width="2" style="313" customWidth="1"/>
    <col min="15624" max="15624" width="3.5" style="313" bestFit="1" customWidth="1"/>
    <col min="15625" max="15625" width="8.33203125" style="313" customWidth="1"/>
    <col min="15626" max="15626" width="4" style="313" customWidth="1"/>
    <col min="15627" max="15627" width="3.5" style="313" customWidth="1"/>
    <col min="15628" max="15628" width="7.1640625" style="313" customWidth="1"/>
    <col min="15629" max="15629" width="4.1640625" style="313" bestFit="1" customWidth="1"/>
    <col min="15630" max="15653" width="3.5" style="313" customWidth="1"/>
    <col min="15654" max="15654" width="3.33203125" style="313" customWidth="1"/>
    <col min="15655" max="15655" width="10" style="313" customWidth="1"/>
    <col min="15656" max="15872" width="9.33203125" style="313"/>
    <col min="15873" max="15873" width="4.5" style="313" customWidth="1"/>
    <col min="15874" max="15874" width="27.6640625" style="313" bestFit="1" customWidth="1"/>
    <col min="15875" max="15875" width="15.83203125" style="313" bestFit="1" customWidth="1"/>
    <col min="15876" max="15876" width="12.33203125" style="313" bestFit="1" customWidth="1"/>
    <col min="15877" max="15877" width="17.5" style="313" bestFit="1" customWidth="1"/>
    <col min="15878" max="15878" width="56.1640625" style="313" customWidth="1"/>
    <col min="15879" max="15879" width="2" style="313" customWidth="1"/>
    <col min="15880" max="15880" width="3.5" style="313" bestFit="1" customWidth="1"/>
    <col min="15881" max="15881" width="8.33203125" style="313" customWidth="1"/>
    <col min="15882" max="15882" width="4" style="313" customWidth="1"/>
    <col min="15883" max="15883" width="3.5" style="313" customWidth="1"/>
    <col min="15884" max="15884" width="7.1640625" style="313" customWidth="1"/>
    <col min="15885" max="15885" width="4.1640625" style="313" bestFit="1" customWidth="1"/>
    <col min="15886" max="15909" width="3.5" style="313" customWidth="1"/>
    <col min="15910" max="15910" width="3.33203125" style="313" customWidth="1"/>
    <col min="15911" max="15911" width="10" style="313" customWidth="1"/>
    <col min="15912" max="16128" width="9.33203125" style="313"/>
    <col min="16129" max="16129" width="4.5" style="313" customWidth="1"/>
    <col min="16130" max="16130" width="27.6640625" style="313" bestFit="1" customWidth="1"/>
    <col min="16131" max="16131" width="15.83203125" style="313" bestFit="1" customWidth="1"/>
    <col min="16132" max="16132" width="12.33203125" style="313" bestFit="1" customWidth="1"/>
    <col min="16133" max="16133" width="17.5" style="313" bestFit="1" customWidth="1"/>
    <col min="16134" max="16134" width="56.1640625" style="313" customWidth="1"/>
    <col min="16135" max="16135" width="2" style="313" customWidth="1"/>
    <col min="16136" max="16136" width="3.5" style="313" bestFit="1" customWidth="1"/>
    <col min="16137" max="16137" width="8.33203125" style="313" customWidth="1"/>
    <col min="16138" max="16138" width="4" style="313" customWidth="1"/>
    <col min="16139" max="16139" width="3.5" style="313" customWidth="1"/>
    <col min="16140" max="16140" width="7.1640625" style="313" customWidth="1"/>
    <col min="16141" max="16141" width="4.1640625" style="313" bestFit="1" customWidth="1"/>
    <col min="16142" max="16165" width="3.5" style="313" customWidth="1"/>
    <col min="16166" max="16166" width="3.33203125" style="313" customWidth="1"/>
    <col min="16167" max="16167" width="10" style="313" customWidth="1"/>
    <col min="16168" max="16384" width="9.33203125" style="313"/>
  </cols>
  <sheetData>
    <row r="1" spans="2:43" ht="14.25">
      <c r="B1" s="1450" t="s">
        <v>286</v>
      </c>
      <c r="C1" s="1450"/>
      <c r="D1" s="1450"/>
      <c r="E1" s="1450"/>
      <c r="F1" s="1450"/>
      <c r="H1" s="1306" t="s">
        <v>208</v>
      </c>
      <c r="I1" s="1306"/>
      <c r="J1" s="1306"/>
      <c r="K1" s="1306"/>
      <c r="L1" s="1306"/>
      <c r="M1" s="1306"/>
      <c r="AN1" s="256"/>
      <c r="AO1" s="256"/>
      <c r="AP1" s="256"/>
      <c r="AQ1" s="256"/>
    </row>
    <row r="2" spans="2:43" ht="14.1" customHeight="1" thickBot="1">
      <c r="B2" s="314" t="s">
        <v>148</v>
      </c>
      <c r="C2" s="381"/>
      <c r="D2" s="1451"/>
      <c r="E2" s="1452"/>
      <c r="F2" s="1453"/>
      <c r="H2" s="1307"/>
      <c r="I2" s="1307"/>
      <c r="J2" s="1307"/>
      <c r="K2" s="1307"/>
      <c r="L2" s="1307"/>
      <c r="M2" s="1307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56"/>
      <c r="AO2" s="256"/>
      <c r="AP2" s="256"/>
      <c r="AQ2" s="256"/>
    </row>
    <row r="3" spans="2:43" ht="14.1" customHeight="1" thickTop="1" thickBot="1">
      <c r="B3" s="315" t="s">
        <v>287</v>
      </c>
      <c r="C3" s="382" t="s">
        <v>210</v>
      </c>
      <c r="D3" s="1454" t="s">
        <v>50</v>
      </c>
      <c r="E3" s="1454"/>
      <c r="F3" s="1455"/>
      <c r="H3" s="1310" t="s">
        <v>148</v>
      </c>
      <c r="I3" s="1313" t="s">
        <v>211</v>
      </c>
      <c r="J3" s="1313"/>
      <c r="K3" s="1314"/>
      <c r="L3" s="1315" t="s">
        <v>212</v>
      </c>
      <c r="M3" s="1316"/>
      <c r="N3" s="1314" t="s">
        <v>154</v>
      </c>
      <c r="O3" s="1336"/>
      <c r="P3" s="1336" t="s">
        <v>155</v>
      </c>
      <c r="Q3" s="1336"/>
      <c r="R3" s="1336" t="s">
        <v>156</v>
      </c>
      <c r="S3" s="1336"/>
      <c r="T3" s="1336" t="s">
        <v>157</v>
      </c>
      <c r="U3" s="1336"/>
      <c r="V3" s="1336" t="s">
        <v>158</v>
      </c>
      <c r="W3" s="1336"/>
      <c r="X3" s="1336" t="s">
        <v>159</v>
      </c>
      <c r="Y3" s="1336"/>
      <c r="Z3" s="1336" t="s">
        <v>160</v>
      </c>
      <c r="AA3" s="1336"/>
      <c r="AB3" s="1336" t="s">
        <v>161</v>
      </c>
      <c r="AC3" s="1336"/>
      <c r="AD3" s="1336" t="s">
        <v>162</v>
      </c>
      <c r="AE3" s="1336"/>
      <c r="AF3" s="1336" t="s">
        <v>163</v>
      </c>
      <c r="AG3" s="1336"/>
      <c r="AH3" s="1336" t="s">
        <v>164</v>
      </c>
      <c r="AI3" s="1336"/>
      <c r="AJ3" s="1336" t="s">
        <v>165</v>
      </c>
      <c r="AK3" s="1337"/>
      <c r="AL3" s="1330" t="s">
        <v>166</v>
      </c>
      <c r="AM3" s="1331"/>
      <c r="AN3" s="256"/>
      <c r="AO3" s="256"/>
      <c r="AP3" s="256"/>
      <c r="AQ3" s="256"/>
    </row>
    <row r="4" spans="2:43" ht="14.1" customHeight="1">
      <c r="B4" s="316" t="s">
        <v>213</v>
      </c>
      <c r="C4" s="523"/>
      <c r="D4" s="1459"/>
      <c r="E4" s="1460"/>
      <c r="F4" s="1461"/>
      <c r="H4" s="1311"/>
      <c r="I4" s="1317" t="str">
        <f>B4</f>
        <v>繁殖牛</v>
      </c>
      <c r="J4" s="1318"/>
      <c r="K4" s="1319"/>
      <c r="L4" s="207" t="str">
        <f>IF($C$4="","",$C$4)</f>
        <v/>
      </c>
      <c r="M4" s="208" t="s">
        <v>215</v>
      </c>
      <c r="N4" s="1334">
        <f>SUM(N8:O9)</f>
        <v>0</v>
      </c>
      <c r="O4" s="1335"/>
      <c r="P4" s="1335">
        <f>SUM(P8:Q9)</f>
        <v>0</v>
      </c>
      <c r="Q4" s="1335"/>
      <c r="R4" s="1335">
        <f>SUM(R8:S9)</f>
        <v>0</v>
      </c>
      <c r="S4" s="1335"/>
      <c r="T4" s="1335">
        <f>SUM(T8:U9)</f>
        <v>0</v>
      </c>
      <c r="U4" s="1335"/>
      <c r="V4" s="1335">
        <f>SUM(V8:W9)</f>
        <v>0</v>
      </c>
      <c r="W4" s="1335"/>
      <c r="X4" s="1335">
        <f>SUM(X8:Y9)</f>
        <v>0</v>
      </c>
      <c r="Y4" s="1335"/>
      <c r="Z4" s="1335">
        <f>SUM(Z8:AA9)</f>
        <v>0</v>
      </c>
      <c r="AA4" s="1335"/>
      <c r="AB4" s="1335">
        <f>SUM(AB8:AC9)</f>
        <v>0</v>
      </c>
      <c r="AC4" s="1335"/>
      <c r="AD4" s="1335">
        <f>SUM(AD8:AE9)</f>
        <v>0</v>
      </c>
      <c r="AE4" s="1335"/>
      <c r="AF4" s="1335">
        <f>SUM(AF8:AG9)</f>
        <v>0</v>
      </c>
      <c r="AG4" s="1335"/>
      <c r="AH4" s="1335">
        <f>SUM(AH8:AI9)</f>
        <v>0</v>
      </c>
      <c r="AI4" s="1335"/>
      <c r="AJ4" s="1335">
        <f>SUM(AJ8:AK9)</f>
        <v>0</v>
      </c>
      <c r="AK4" s="1338"/>
      <c r="AL4" s="1328">
        <f>SUM(N4:AK4)</f>
        <v>0</v>
      </c>
      <c r="AM4" s="1329"/>
      <c r="AN4" s="256"/>
      <c r="AO4" s="256"/>
      <c r="AP4" s="256"/>
      <c r="AQ4" s="256"/>
    </row>
    <row r="5" spans="2:43" ht="14.1" customHeight="1">
      <c r="B5" s="317" t="s">
        <v>216</v>
      </c>
      <c r="C5" s="383" t="str">
        <f>IFERROR(ROUNDUP($D$5*E5*F5/12,0),"")</f>
        <v/>
      </c>
      <c r="D5" s="318" t="str">
        <f>IF(C4="","繁殖牛　　頭",$C$4)</f>
        <v>繁殖牛　　頭</v>
      </c>
      <c r="E5" s="529">
        <v>0</v>
      </c>
      <c r="F5" s="531">
        <v>0</v>
      </c>
      <c r="H5" s="1311"/>
      <c r="I5" s="1317"/>
      <c r="J5" s="1318"/>
      <c r="K5" s="1319"/>
      <c r="L5" s="207"/>
      <c r="M5" s="208" t="s">
        <v>215</v>
      </c>
      <c r="N5" s="1346"/>
      <c r="O5" s="1347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1335"/>
      <c r="AK5" s="1338"/>
      <c r="AL5" s="1334"/>
      <c r="AM5" s="1341"/>
      <c r="AN5" s="256"/>
      <c r="AO5" s="256"/>
      <c r="AP5" s="319"/>
      <c r="AQ5" s="256"/>
    </row>
    <row r="6" spans="2:43" ht="14.1" customHeight="1" thickBot="1">
      <c r="B6" s="320" t="s">
        <v>217</v>
      </c>
      <c r="C6" s="384">
        <f>IFERROR(ROUNDUP($C$4*E6*F6/12,0),"")</f>
        <v>0</v>
      </c>
      <c r="D6" s="318" t="str">
        <f>IF(C4="","繁殖牛　　頭",$C$4)</f>
        <v>繁殖牛　　頭</v>
      </c>
      <c r="E6" s="530">
        <v>0</v>
      </c>
      <c r="F6" s="532">
        <v>0</v>
      </c>
      <c r="H6" s="1311"/>
      <c r="I6" s="1317"/>
      <c r="J6" s="1318"/>
      <c r="K6" s="1319"/>
      <c r="L6" s="207"/>
      <c r="M6" s="208" t="s">
        <v>215</v>
      </c>
      <c r="N6" s="1344"/>
      <c r="O6" s="1345"/>
      <c r="P6" s="1339"/>
      <c r="Q6" s="1339"/>
      <c r="R6" s="1339"/>
      <c r="S6" s="1339"/>
      <c r="T6" s="1339"/>
      <c r="U6" s="1339"/>
      <c r="V6" s="1339"/>
      <c r="W6" s="1339"/>
      <c r="X6" s="1339"/>
      <c r="Y6" s="1339"/>
      <c r="Z6" s="1339"/>
      <c r="AA6" s="1339"/>
      <c r="AB6" s="1339"/>
      <c r="AC6" s="1339"/>
      <c r="AD6" s="1339"/>
      <c r="AE6" s="1339"/>
      <c r="AF6" s="1339"/>
      <c r="AG6" s="1339"/>
      <c r="AH6" s="1339"/>
      <c r="AI6" s="1339"/>
      <c r="AJ6" s="1339"/>
      <c r="AK6" s="1340"/>
      <c r="AL6" s="1334"/>
      <c r="AM6" s="1341"/>
      <c r="AN6" s="256"/>
      <c r="AO6" s="256"/>
      <c r="AP6" s="319"/>
      <c r="AQ6" s="256"/>
    </row>
    <row r="7" spans="2:43" ht="14.1" customHeight="1" thickTop="1" thickBot="1">
      <c r="B7" s="321" t="s">
        <v>219</v>
      </c>
      <c r="C7" s="385">
        <f>IFERROR(ROUNDUP($C$4*E7,0),"")</f>
        <v>0</v>
      </c>
      <c r="D7" s="318" t="str">
        <f>IF(C4="","繁殖牛　　頭",$C$4)</f>
        <v>繁殖牛　　頭</v>
      </c>
      <c r="E7" s="323">
        <f>E6</f>
        <v>0</v>
      </c>
      <c r="F7" s="324"/>
      <c r="H7" s="1311"/>
      <c r="I7" s="1322" t="s">
        <v>166</v>
      </c>
      <c r="J7" s="1322"/>
      <c r="K7" s="1323"/>
      <c r="L7" s="217" t="s">
        <v>220</v>
      </c>
      <c r="M7" s="218" t="s">
        <v>215</v>
      </c>
      <c r="N7" s="1352">
        <f>SUM(N4:O6)</f>
        <v>0</v>
      </c>
      <c r="O7" s="1348"/>
      <c r="P7" s="1348">
        <f>SUM(P4:Q6)</f>
        <v>0</v>
      </c>
      <c r="Q7" s="1348"/>
      <c r="R7" s="1348">
        <f>SUM(R4:S6)</f>
        <v>0</v>
      </c>
      <c r="S7" s="1348"/>
      <c r="T7" s="1348">
        <f>SUM(T4:U6)</f>
        <v>0</v>
      </c>
      <c r="U7" s="1348"/>
      <c r="V7" s="1348">
        <f>SUM(V4:W6)</f>
        <v>0</v>
      </c>
      <c r="W7" s="1348"/>
      <c r="X7" s="1348">
        <f>SUM(X4:Y6)</f>
        <v>0</v>
      </c>
      <c r="Y7" s="1348"/>
      <c r="Z7" s="1348">
        <f>SUM(Z4:AA6)</f>
        <v>0</v>
      </c>
      <c r="AA7" s="1348"/>
      <c r="AB7" s="1348">
        <f>SUM(AB4:AC6)</f>
        <v>0</v>
      </c>
      <c r="AC7" s="1348"/>
      <c r="AD7" s="1348">
        <f>SUM(AD4:AE6)</f>
        <v>0</v>
      </c>
      <c r="AE7" s="1348"/>
      <c r="AF7" s="1348">
        <f>SUM(AF4:AG6)</f>
        <v>0</v>
      </c>
      <c r="AG7" s="1348"/>
      <c r="AH7" s="1348">
        <f>SUM(AH4:AI6)</f>
        <v>0</v>
      </c>
      <c r="AI7" s="1348"/>
      <c r="AJ7" s="1348">
        <f>SUM(AJ4:AK6)</f>
        <v>0</v>
      </c>
      <c r="AK7" s="1351"/>
      <c r="AL7" s="219" t="s">
        <v>221</v>
      </c>
      <c r="AM7" s="220">
        <f>SUM(N7:AK7)</f>
        <v>0</v>
      </c>
      <c r="AN7" s="256"/>
      <c r="AO7" s="256"/>
      <c r="AP7" s="256"/>
      <c r="AQ7" s="256"/>
    </row>
    <row r="8" spans="2:43" ht="14.1" customHeight="1" thickTop="1" thickBot="1">
      <c r="B8" s="325" t="s">
        <v>222</v>
      </c>
      <c r="C8" s="444">
        <f>IFERROR(ROUNDUP(C7*0.98-C4*0.15,0),"")</f>
        <v>0</v>
      </c>
      <c r="D8" s="1456">
        <v>0</v>
      </c>
      <c r="E8" s="1457"/>
      <c r="F8" s="1458"/>
      <c r="H8" s="1311"/>
      <c r="I8" s="1313" t="s">
        <v>167</v>
      </c>
      <c r="J8" s="1313"/>
      <c r="K8" s="1314"/>
      <c r="L8" s="224">
        <f>COUNT([1]申請書!C60:F63)</f>
        <v>0</v>
      </c>
      <c r="M8" s="208" t="s">
        <v>224</v>
      </c>
      <c r="N8" s="1334">
        <f>SUM(N21:O24)</f>
        <v>0</v>
      </c>
      <c r="O8" s="1335"/>
      <c r="P8" s="1349">
        <f>SUM(P21:Q24)</f>
        <v>0</v>
      </c>
      <c r="Q8" s="1349"/>
      <c r="R8" s="1349">
        <f>SUM(R21:S24)</f>
        <v>0</v>
      </c>
      <c r="S8" s="1349"/>
      <c r="T8" s="1349">
        <f>SUM(T21:U24)</f>
        <v>0</v>
      </c>
      <c r="U8" s="1349"/>
      <c r="V8" s="1349">
        <f>SUM(V21:W24)</f>
        <v>0</v>
      </c>
      <c r="W8" s="1349"/>
      <c r="X8" s="1349">
        <f>SUM(X21:Y24)</f>
        <v>0</v>
      </c>
      <c r="Y8" s="1349"/>
      <c r="Z8" s="1349">
        <f>SUM(Z21:AA24)</f>
        <v>0</v>
      </c>
      <c r="AA8" s="1349"/>
      <c r="AB8" s="1349">
        <f>SUM(AB21:AC24)</f>
        <v>0</v>
      </c>
      <c r="AC8" s="1349"/>
      <c r="AD8" s="1349">
        <f>SUM(AD21:AE24)</f>
        <v>0</v>
      </c>
      <c r="AE8" s="1349"/>
      <c r="AF8" s="1349">
        <f>SUM(AF21:AG24)</f>
        <v>0</v>
      </c>
      <c r="AG8" s="1349"/>
      <c r="AH8" s="1349">
        <f>SUM(AH21:AI24)</f>
        <v>0</v>
      </c>
      <c r="AI8" s="1349"/>
      <c r="AJ8" s="1349">
        <f>SUM(AJ21:AK24)</f>
        <v>0</v>
      </c>
      <c r="AK8" s="1350"/>
      <c r="AL8" s="225" t="s">
        <v>225</v>
      </c>
      <c r="AM8" s="226">
        <f>SUM(N8:AK8)</f>
        <v>0</v>
      </c>
      <c r="AN8" s="256"/>
      <c r="AO8" s="256"/>
      <c r="AP8" s="256"/>
      <c r="AQ8" s="256"/>
    </row>
    <row r="9" spans="2:43" ht="14.1" customHeight="1" thickBot="1">
      <c r="B9" s="227" t="s">
        <v>226</v>
      </c>
      <c r="C9" s="386">
        <f>SUM(C4:C6)</f>
        <v>0</v>
      </c>
      <c r="H9" s="1312"/>
      <c r="I9" s="1326" t="s">
        <v>168</v>
      </c>
      <c r="J9" s="1326"/>
      <c r="K9" s="1327"/>
      <c r="L9" s="228">
        <f>COUNT(J26:K28)</f>
        <v>0</v>
      </c>
      <c r="M9" s="229" t="s">
        <v>224</v>
      </c>
      <c r="N9" s="1357">
        <f>SUM(N26:O28)</f>
        <v>0</v>
      </c>
      <c r="O9" s="1353"/>
      <c r="P9" s="1353">
        <f>SUM(P26:Q28)</f>
        <v>0</v>
      </c>
      <c r="Q9" s="1353"/>
      <c r="R9" s="1353">
        <f>SUM(R26:S28)</f>
        <v>0</v>
      </c>
      <c r="S9" s="1353"/>
      <c r="T9" s="1353">
        <f>SUM(T26:U28)</f>
        <v>0</v>
      </c>
      <c r="U9" s="1353"/>
      <c r="V9" s="1353">
        <f>SUM(V26:W28)</f>
        <v>0</v>
      </c>
      <c r="W9" s="1353"/>
      <c r="X9" s="1353">
        <f>SUM(X26:Y28)</f>
        <v>0</v>
      </c>
      <c r="Y9" s="1353"/>
      <c r="Z9" s="1353">
        <f>SUM(Z26:AA28)</f>
        <v>0</v>
      </c>
      <c r="AA9" s="1353"/>
      <c r="AB9" s="1353">
        <f>SUM(AB26:AC28)</f>
        <v>0</v>
      </c>
      <c r="AC9" s="1353"/>
      <c r="AD9" s="1353">
        <f>SUM(AD26:AE28)</f>
        <v>0</v>
      </c>
      <c r="AE9" s="1353"/>
      <c r="AF9" s="1353">
        <f>SUM(AF26:AG28)</f>
        <v>0</v>
      </c>
      <c r="AG9" s="1353"/>
      <c r="AH9" s="1353">
        <f>SUM(AH26:AI28)</f>
        <v>0</v>
      </c>
      <c r="AI9" s="1353"/>
      <c r="AJ9" s="1353">
        <f>SUM(AJ26:AK28)</f>
        <v>0</v>
      </c>
      <c r="AK9" s="1354"/>
      <c r="AL9" s="230" t="s">
        <v>227</v>
      </c>
      <c r="AM9" s="231">
        <f>SUM(N9:AK9)</f>
        <v>0</v>
      </c>
      <c r="AN9" s="256"/>
      <c r="AO9" s="256"/>
      <c r="AP9" s="256"/>
      <c r="AQ9" s="256"/>
    </row>
    <row r="10" spans="2:43" ht="14.1" customHeight="1" thickBot="1">
      <c r="F10" s="326" t="s">
        <v>228</v>
      </c>
      <c r="H10" s="233"/>
      <c r="I10" s="1355"/>
      <c r="J10" s="1355"/>
      <c r="K10" s="1355"/>
      <c r="L10" s="234"/>
      <c r="M10" s="206"/>
      <c r="N10" s="1356"/>
      <c r="O10" s="1356"/>
      <c r="P10" s="1356"/>
      <c r="Q10" s="1356"/>
      <c r="R10" s="1356"/>
      <c r="S10" s="1356"/>
      <c r="T10" s="1356"/>
      <c r="U10" s="1356"/>
      <c r="V10" s="1356"/>
      <c r="W10" s="1356"/>
      <c r="X10" s="1356"/>
      <c r="Y10" s="1356"/>
      <c r="Z10" s="1356"/>
      <c r="AA10" s="1356"/>
      <c r="AB10" s="1356"/>
      <c r="AC10" s="1356"/>
      <c r="AD10" s="1356"/>
      <c r="AE10" s="1356"/>
      <c r="AF10" s="1356"/>
      <c r="AG10" s="1356"/>
      <c r="AH10" s="1356"/>
      <c r="AI10" s="1356"/>
      <c r="AJ10" s="1356"/>
      <c r="AK10" s="1356"/>
      <c r="AL10" s="1358"/>
      <c r="AM10" s="1358"/>
      <c r="AN10" s="256"/>
      <c r="AO10" s="256"/>
      <c r="AP10" s="256"/>
      <c r="AQ10" s="256"/>
    </row>
    <row r="11" spans="2:43" ht="14.1" customHeight="1" thickBot="1">
      <c r="B11" s="327" t="s">
        <v>229</v>
      </c>
      <c r="C11" s="388" t="s">
        <v>99</v>
      </c>
      <c r="D11" s="445" t="s">
        <v>230</v>
      </c>
      <c r="E11" s="445" t="s">
        <v>231</v>
      </c>
      <c r="F11" s="448" t="s">
        <v>50</v>
      </c>
      <c r="H11" s="233"/>
      <c r="I11" s="235"/>
      <c r="J11" s="235"/>
      <c r="K11" s="235"/>
      <c r="L11" s="234"/>
      <c r="M11" s="20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1359" t="s">
        <v>232</v>
      </c>
      <c r="AI11" s="1359"/>
      <c r="AJ11" s="1359"/>
      <c r="AK11" s="1359"/>
      <c r="AL11" s="1359"/>
      <c r="AM11" s="1359"/>
      <c r="AN11" s="256"/>
      <c r="AO11" s="256"/>
      <c r="AP11" s="256"/>
      <c r="AQ11" s="256"/>
    </row>
    <row r="12" spans="2:43" ht="14.1" customHeight="1">
      <c r="B12" s="316" t="s">
        <v>288</v>
      </c>
      <c r="C12" s="389">
        <f>IFERROR(D12*E12,"")</f>
        <v>0</v>
      </c>
      <c r="D12" s="524"/>
      <c r="E12" s="329">
        <f>$C$8</f>
        <v>0</v>
      </c>
      <c r="F12" s="330"/>
      <c r="H12" s="233"/>
      <c r="I12" s="240"/>
      <c r="J12" s="240"/>
      <c r="K12" s="240"/>
      <c r="L12" s="234"/>
      <c r="M12" s="206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2"/>
      <c r="AH12" s="1360" t="s">
        <v>234</v>
      </c>
      <c r="AI12" s="1361"/>
      <c r="AJ12" s="1361"/>
      <c r="AK12" s="1361"/>
      <c r="AL12" s="1361"/>
      <c r="AM12" s="243">
        <f>AM7-AM8-AM9</f>
        <v>0</v>
      </c>
      <c r="AN12" s="256"/>
      <c r="AO12" s="256"/>
      <c r="AP12" s="256"/>
      <c r="AQ12" s="256"/>
    </row>
    <row r="13" spans="2:43" ht="14.1" customHeight="1">
      <c r="B13" s="331" t="s">
        <v>235</v>
      </c>
      <c r="C13" s="455" t="str">
        <f>IFERROR(IF(SUM(C14:C18)=0,"",SUM(C14:C18)),"")</f>
        <v/>
      </c>
      <c r="D13" s="399"/>
      <c r="E13" s="245"/>
      <c r="F13" s="332"/>
      <c r="H13" s="233"/>
      <c r="I13" s="240"/>
      <c r="J13" s="240"/>
      <c r="K13" s="240"/>
      <c r="L13" s="234"/>
      <c r="M13" s="206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06"/>
      <c r="AI13" s="206"/>
      <c r="AJ13" s="206"/>
      <c r="AK13" s="206"/>
      <c r="AL13" s="206"/>
      <c r="AM13" s="221"/>
      <c r="AN13" s="256"/>
      <c r="AO13" s="256"/>
      <c r="AP13" s="256"/>
      <c r="AQ13" s="256"/>
    </row>
    <row r="14" spans="2:43" ht="14.1" customHeight="1">
      <c r="B14" s="333" t="s">
        <v>236</v>
      </c>
      <c r="C14" s="456" t="str">
        <f>IF(D14="","",D14*E14)</f>
        <v/>
      </c>
      <c r="D14" s="533"/>
      <c r="E14" s="534"/>
      <c r="F14" s="334"/>
      <c r="H14" s="233"/>
      <c r="I14" s="240"/>
      <c r="J14" s="240"/>
      <c r="K14" s="240"/>
      <c r="L14" s="250"/>
      <c r="M14" s="206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1362"/>
      <c r="AI14" s="1362"/>
      <c r="AJ14" s="1362"/>
      <c r="AK14" s="1362"/>
      <c r="AL14" s="221"/>
      <c r="AM14" s="221"/>
      <c r="AN14" s="256"/>
      <c r="AO14" s="256"/>
      <c r="AP14" s="256"/>
      <c r="AQ14" s="256"/>
    </row>
    <row r="15" spans="2:43" ht="14.1" customHeight="1">
      <c r="B15" s="333" t="s">
        <v>237</v>
      </c>
      <c r="C15" s="535"/>
      <c r="D15" s="400"/>
      <c r="E15" s="251"/>
      <c r="F15" s="335"/>
      <c r="H15" s="233"/>
      <c r="I15" s="206"/>
      <c r="J15" s="206"/>
      <c r="K15" s="206"/>
      <c r="L15" s="250"/>
      <c r="M15" s="206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21"/>
      <c r="AM15" s="221"/>
      <c r="AN15" s="256"/>
      <c r="AO15" s="256"/>
      <c r="AP15" s="256"/>
      <c r="AQ15" s="256"/>
    </row>
    <row r="16" spans="2:43" ht="14.1" customHeight="1">
      <c r="B16" s="333" t="s">
        <v>238</v>
      </c>
      <c r="C16" s="535"/>
      <c r="D16" s="457"/>
      <c r="E16" s="251"/>
      <c r="F16" s="335"/>
      <c r="H16" s="233"/>
      <c r="I16" s="240"/>
      <c r="J16" s="240"/>
      <c r="K16" s="240"/>
      <c r="L16" s="250"/>
      <c r="M16" s="206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1362"/>
      <c r="AI16" s="1362"/>
      <c r="AJ16" s="1362"/>
      <c r="AK16" s="1362"/>
      <c r="AL16" s="221"/>
      <c r="AM16" s="221"/>
      <c r="AN16" s="256"/>
      <c r="AO16" s="256"/>
      <c r="AP16" s="256"/>
      <c r="AQ16" s="256"/>
    </row>
    <row r="17" spans="1:43" ht="14.1" customHeight="1">
      <c r="B17" s="333" t="s">
        <v>239</v>
      </c>
      <c r="C17" s="456">
        <f>IFERROR(D17*E17,"")</f>
        <v>0</v>
      </c>
      <c r="D17" s="535"/>
      <c r="E17" s="336">
        <f>IFERROR(ROUNDDOWN(C4*E5,0),"")</f>
        <v>0</v>
      </c>
      <c r="F17" s="337"/>
      <c r="H17" s="233"/>
      <c r="I17" s="206"/>
      <c r="J17" s="206"/>
      <c r="K17" s="206"/>
      <c r="L17" s="250"/>
      <c r="M17" s="206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N17" s="256"/>
      <c r="AO17" s="256"/>
      <c r="AP17" s="256"/>
      <c r="AQ17" s="256"/>
    </row>
    <row r="18" spans="1:43" ht="14.1" customHeight="1" thickBot="1">
      <c r="B18" s="338" t="s">
        <v>240</v>
      </c>
      <c r="C18" s="536"/>
      <c r="D18" s="401"/>
      <c r="E18" s="258"/>
      <c r="F18" s="339"/>
      <c r="H18" s="1306" t="s">
        <v>241</v>
      </c>
      <c r="I18" s="1306"/>
      <c r="J18" s="1306"/>
      <c r="K18" s="1306"/>
      <c r="L18" s="1306"/>
      <c r="M18" s="1306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N18" s="256"/>
      <c r="AO18" s="256"/>
      <c r="AP18" s="256"/>
      <c r="AQ18" s="256"/>
    </row>
    <row r="19" spans="1:43" ht="14.1" customHeight="1" thickBot="1">
      <c r="B19" s="260" t="s">
        <v>242</v>
      </c>
      <c r="C19" s="1462" t="str">
        <f>IF(SUM(C12:C13)=0,"0",SUM(C12:C13))</f>
        <v>0</v>
      </c>
      <c r="D19" s="1463"/>
      <c r="E19" s="340"/>
      <c r="F19" s="261"/>
      <c r="H19" s="1307"/>
      <c r="I19" s="1307"/>
      <c r="J19" s="1307"/>
      <c r="K19" s="1307"/>
      <c r="L19" s="1307"/>
      <c r="M19" s="1307"/>
      <c r="N19" s="262"/>
      <c r="O19" s="262"/>
      <c r="P19" s="262"/>
      <c r="Q19" s="262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56"/>
      <c r="AO19" s="256"/>
      <c r="AP19" s="256"/>
      <c r="AQ19" s="256"/>
    </row>
    <row r="20" spans="1:43" ht="14.1" customHeight="1" thickTop="1" thickBot="1">
      <c r="C20" s="391"/>
      <c r="H20" s="1310" t="s">
        <v>148</v>
      </c>
      <c r="I20" s="1365" t="s">
        <v>171</v>
      </c>
      <c r="J20" s="1322"/>
      <c r="K20" s="1323"/>
      <c r="L20" s="1366" t="s">
        <v>172</v>
      </c>
      <c r="M20" s="1367"/>
      <c r="N20" s="1368" t="s">
        <v>154</v>
      </c>
      <c r="O20" s="1369"/>
      <c r="P20" s="1370" t="s">
        <v>155</v>
      </c>
      <c r="Q20" s="1370"/>
      <c r="R20" s="1370" t="s">
        <v>156</v>
      </c>
      <c r="S20" s="1370"/>
      <c r="T20" s="1370" t="s">
        <v>157</v>
      </c>
      <c r="U20" s="1370"/>
      <c r="V20" s="1370" t="s">
        <v>158</v>
      </c>
      <c r="W20" s="1370"/>
      <c r="X20" s="1370" t="s">
        <v>159</v>
      </c>
      <c r="Y20" s="1370"/>
      <c r="Z20" s="1370" t="s">
        <v>160</v>
      </c>
      <c r="AA20" s="1370"/>
      <c r="AB20" s="1370" t="s">
        <v>161</v>
      </c>
      <c r="AC20" s="1370"/>
      <c r="AD20" s="1370" t="s">
        <v>162</v>
      </c>
      <c r="AE20" s="1370"/>
      <c r="AF20" s="1370" t="s">
        <v>163</v>
      </c>
      <c r="AG20" s="1370"/>
      <c r="AH20" s="1370" t="s">
        <v>164</v>
      </c>
      <c r="AI20" s="1370"/>
      <c r="AJ20" s="1370" t="s">
        <v>165</v>
      </c>
      <c r="AK20" s="1371"/>
      <c r="AL20" s="1381" t="s">
        <v>173</v>
      </c>
      <c r="AM20" s="1382"/>
      <c r="AN20" s="206"/>
      <c r="AO20" s="201" t="s">
        <v>243</v>
      </c>
      <c r="AP20" s="256"/>
      <c r="AQ20" s="256"/>
    </row>
    <row r="21" spans="1:43" ht="14.1" customHeight="1" thickTop="1" thickBot="1">
      <c r="A21" s="1383" t="s">
        <v>244</v>
      </c>
      <c r="B21" s="1384"/>
      <c r="C21" s="392" t="s">
        <v>99</v>
      </c>
      <c r="D21" s="341" t="s">
        <v>230</v>
      </c>
      <c r="E21" s="341" t="s">
        <v>231</v>
      </c>
      <c r="F21" s="328" t="s">
        <v>50</v>
      </c>
      <c r="H21" s="1311"/>
      <c r="I21" s="1385" t="s">
        <v>245</v>
      </c>
      <c r="J21" s="1377" t="str">
        <f>IF(【必須】申請書!C60="","",【必須】申請書!C60)</f>
        <v/>
      </c>
      <c r="K21" s="1377"/>
      <c r="L21" s="1388"/>
      <c r="M21" s="1388"/>
      <c r="N21" s="1389">
        <f>ROUNDUP($L21*$AO21/12,0)</f>
        <v>0</v>
      </c>
      <c r="O21" s="1390"/>
      <c r="P21" s="1372">
        <f>ROUNDUP($L21*$AO21/12,0)</f>
        <v>0</v>
      </c>
      <c r="Q21" s="1373"/>
      <c r="R21" s="1372">
        <f>ROUNDUP($L21*$AO21/12,0)</f>
        <v>0</v>
      </c>
      <c r="S21" s="1373"/>
      <c r="T21" s="1372">
        <f>ROUNDUP($L21*$AO21/12,0)</f>
        <v>0</v>
      </c>
      <c r="U21" s="1373"/>
      <c r="V21" s="1372">
        <f>ROUNDUP($L21*$AO21/12,0)</f>
        <v>0</v>
      </c>
      <c r="W21" s="1373"/>
      <c r="X21" s="1372">
        <f>ROUNDUP($L21*$AO21/12,0)</f>
        <v>0</v>
      </c>
      <c r="Y21" s="1373"/>
      <c r="Z21" s="1372">
        <f>ROUNDUP($L21*$AO21/12,0)</f>
        <v>0</v>
      </c>
      <c r="AA21" s="1373"/>
      <c r="AB21" s="1372">
        <f>ROUNDUP($L21*$AO21/12,0)</f>
        <v>0</v>
      </c>
      <c r="AC21" s="1373"/>
      <c r="AD21" s="1372">
        <f>ROUNDUP($L21*$AO21/12,0)</f>
        <v>0</v>
      </c>
      <c r="AE21" s="1373"/>
      <c r="AF21" s="1372">
        <f>ROUNDUP($L21*$AO21/12,0)</f>
        <v>0</v>
      </c>
      <c r="AG21" s="1373"/>
      <c r="AH21" s="1372">
        <f>ROUNDUP($L21*$AO21/12,0)</f>
        <v>0</v>
      </c>
      <c r="AI21" s="1373"/>
      <c r="AJ21" s="1372">
        <f>ROUNDUP($L21*$AO21/12,0)</f>
        <v>0</v>
      </c>
      <c r="AK21" s="1391"/>
      <c r="AL21" s="1392">
        <f>SUM(N21:AK21)</f>
        <v>0</v>
      </c>
      <c r="AM21" s="1341"/>
      <c r="AN21" s="263"/>
      <c r="AO21" s="523">
        <v>8</v>
      </c>
      <c r="AP21" s="256"/>
      <c r="AQ21" s="256"/>
    </row>
    <row r="22" spans="1:43" ht="14.1" customHeight="1">
      <c r="A22" s="1437" t="s">
        <v>246</v>
      </c>
      <c r="B22" s="210" t="s">
        <v>247</v>
      </c>
      <c r="C22" s="389" t="str">
        <f>IF(D22*E22=0,"",D22*E22)</f>
        <v/>
      </c>
      <c r="D22" s="524"/>
      <c r="E22" s="375">
        <f>$C$4</f>
        <v>0</v>
      </c>
      <c r="F22" s="364" t="s">
        <v>295</v>
      </c>
      <c r="H22" s="1311"/>
      <c r="I22" s="1386"/>
      <c r="J22" s="1377" t="str">
        <f>IF(【必須】申請書!C61="","",【必須】申請書!C61)</f>
        <v/>
      </c>
      <c r="K22" s="1377"/>
      <c r="L22" s="1378"/>
      <c r="M22" s="1378"/>
      <c r="N22" s="1393">
        <f>ROUNDUP($L22*$AO22/12,0)</f>
        <v>0</v>
      </c>
      <c r="O22" s="1375"/>
      <c r="P22" s="1374">
        <f>ROUNDUP($L22*$AO22/12,0)</f>
        <v>0</v>
      </c>
      <c r="Q22" s="1375"/>
      <c r="R22" s="1374">
        <f>ROUNDUP($L22*$AO22/12,0)</f>
        <v>0</v>
      </c>
      <c r="S22" s="1375"/>
      <c r="T22" s="1374">
        <f>ROUNDUP($L22*$AO22/12,0)</f>
        <v>0</v>
      </c>
      <c r="U22" s="1375"/>
      <c r="V22" s="1374">
        <f>ROUNDUP($L22*$AO22/12,0)</f>
        <v>0</v>
      </c>
      <c r="W22" s="1375"/>
      <c r="X22" s="1374">
        <f>ROUNDUP($L22*$AO22/12,0)</f>
        <v>0</v>
      </c>
      <c r="Y22" s="1375"/>
      <c r="Z22" s="1374">
        <f>ROUNDUP($L22*$AO22/12,0)</f>
        <v>0</v>
      </c>
      <c r="AA22" s="1375"/>
      <c r="AB22" s="1374">
        <f>ROUNDUP($L22*$AO22/12,0)</f>
        <v>0</v>
      </c>
      <c r="AC22" s="1375"/>
      <c r="AD22" s="1374">
        <f>ROUNDUP($L22*$AO22/12,0)</f>
        <v>0</v>
      </c>
      <c r="AE22" s="1375"/>
      <c r="AF22" s="1374">
        <f>ROUNDUP($L22*$AO22/12,0)</f>
        <v>0</v>
      </c>
      <c r="AG22" s="1375"/>
      <c r="AH22" s="1374">
        <f>ROUNDUP($L22*$AO22/12,0)</f>
        <v>0</v>
      </c>
      <c r="AI22" s="1375"/>
      <c r="AJ22" s="1374">
        <f>ROUNDUP($L22*$AO22/12,0)</f>
        <v>0</v>
      </c>
      <c r="AK22" s="1376"/>
      <c r="AL22" s="1392">
        <f>SUM(N22:AK22)</f>
        <v>0</v>
      </c>
      <c r="AM22" s="1341"/>
      <c r="AN22" s="263"/>
      <c r="AO22" s="521">
        <v>8</v>
      </c>
      <c r="AP22" s="256"/>
      <c r="AQ22" s="256"/>
    </row>
    <row r="23" spans="1:43" s="201" customFormat="1" ht="14.1" customHeight="1">
      <c r="A23" s="1438"/>
      <c r="B23" s="244" t="s">
        <v>248</v>
      </c>
      <c r="C23" s="393" t="str">
        <f>IF(SUM(C24:C25)=0,"",SUM(C24:C25))</f>
        <v/>
      </c>
      <c r="D23" s="402"/>
      <c r="E23" s="376"/>
      <c r="F23" s="368"/>
      <c r="G23" s="199"/>
      <c r="H23" s="1311"/>
      <c r="I23" s="1386"/>
      <c r="J23" s="1377" t="str">
        <f>IF(【必須】申請書!C62="","",【必須】申請書!C62)</f>
        <v/>
      </c>
      <c r="K23" s="1377"/>
      <c r="L23" s="1378"/>
      <c r="M23" s="1378"/>
      <c r="N23" s="1393">
        <f>ROUNDUP($L23*$AO23/12,0)</f>
        <v>0</v>
      </c>
      <c r="O23" s="1375"/>
      <c r="P23" s="1374">
        <f>ROUNDUP($L23*$AO23/12,0)</f>
        <v>0</v>
      </c>
      <c r="Q23" s="1375"/>
      <c r="R23" s="1374">
        <f>ROUNDUP($L23*$AO23/12,0)</f>
        <v>0</v>
      </c>
      <c r="S23" s="1375"/>
      <c r="T23" s="1374">
        <f>ROUNDUP($L23*$AO23/12,0)</f>
        <v>0</v>
      </c>
      <c r="U23" s="1375"/>
      <c r="V23" s="1374">
        <f>ROUNDUP($L23*$AO23/12,0)</f>
        <v>0</v>
      </c>
      <c r="W23" s="1375"/>
      <c r="X23" s="1374">
        <f>ROUNDUP($L23*$AO23/12,0)</f>
        <v>0</v>
      </c>
      <c r="Y23" s="1375"/>
      <c r="Z23" s="1374">
        <f>ROUNDUP($L23*$AO23/12,0)</f>
        <v>0</v>
      </c>
      <c r="AA23" s="1375"/>
      <c r="AB23" s="1374">
        <f>ROUNDUP($L23*$AO23/12,0)</f>
        <v>0</v>
      </c>
      <c r="AC23" s="1375"/>
      <c r="AD23" s="1374">
        <f>ROUNDUP($L23*$AO23/12,0)</f>
        <v>0</v>
      </c>
      <c r="AE23" s="1375"/>
      <c r="AF23" s="1374">
        <f>ROUNDUP($L23*$AO23/12,0)</f>
        <v>0</v>
      </c>
      <c r="AG23" s="1375"/>
      <c r="AH23" s="1374">
        <f>ROUNDUP($L23*$AO23/12,0)</f>
        <v>0</v>
      </c>
      <c r="AI23" s="1375"/>
      <c r="AJ23" s="1374">
        <f>ROUNDUP($L23*$AO23/12,0)</f>
        <v>0</v>
      </c>
      <c r="AK23" s="1376"/>
      <c r="AL23" s="1392">
        <f>SUM(N23:AK23)</f>
        <v>0</v>
      </c>
      <c r="AM23" s="1341"/>
      <c r="AN23" s="263"/>
      <c r="AO23" s="521">
        <v>8</v>
      </c>
      <c r="AP23" s="200"/>
      <c r="AQ23" s="200"/>
    </row>
    <row r="24" spans="1:43" s="201" customFormat="1" ht="14.1" customHeight="1" thickBot="1">
      <c r="A24" s="1438"/>
      <c r="B24" s="365" t="s">
        <v>249</v>
      </c>
      <c r="C24" s="390" t="str">
        <f>IF(D24*E24=0,"",D24*E24)</f>
        <v/>
      </c>
      <c r="D24" s="537"/>
      <c r="E24" s="377">
        <f>$C$4</f>
        <v>0</v>
      </c>
      <c r="F24" s="366"/>
      <c r="G24" s="199"/>
      <c r="H24" s="1311"/>
      <c r="I24" s="1386"/>
      <c r="J24" s="1377" t="str">
        <f>IF(【必須】申請書!C63="","",【必須】申請書!C63)</f>
        <v/>
      </c>
      <c r="K24" s="1377"/>
      <c r="L24" s="1378"/>
      <c r="M24" s="1378"/>
      <c r="N24" s="1379">
        <f>ROUNDUP($L24*$AO24/12,0)</f>
        <v>0</v>
      </c>
      <c r="O24" s="1380"/>
      <c r="P24" s="1354">
        <f>ROUNDUP($L24*$AO24/12,0)</f>
        <v>0</v>
      </c>
      <c r="Q24" s="1380"/>
      <c r="R24" s="1354">
        <f>ROUNDUP($L24*$AO24/12,0)</f>
        <v>0</v>
      </c>
      <c r="S24" s="1380"/>
      <c r="T24" s="1354">
        <f>ROUNDUP($L24*$AO24/12,0)</f>
        <v>0</v>
      </c>
      <c r="U24" s="1380"/>
      <c r="V24" s="1354">
        <f>ROUNDUP($L24*$AO24/12,0)</f>
        <v>0</v>
      </c>
      <c r="W24" s="1380"/>
      <c r="X24" s="1354">
        <f>ROUNDUP($L24*$AO24/12,0)</f>
        <v>0</v>
      </c>
      <c r="Y24" s="1380"/>
      <c r="Z24" s="1354">
        <f>ROUNDUP($L24*$AO24/12,0)</f>
        <v>0</v>
      </c>
      <c r="AA24" s="1380"/>
      <c r="AB24" s="1354">
        <f>ROUNDUP($L24*$AO24/12,0)</f>
        <v>0</v>
      </c>
      <c r="AC24" s="1380"/>
      <c r="AD24" s="1354">
        <f>ROUNDUP($L24*$AO24/12,0)</f>
        <v>0</v>
      </c>
      <c r="AE24" s="1380"/>
      <c r="AF24" s="1354">
        <f>ROUNDUP($L24*$AO24/12,0)</f>
        <v>0</v>
      </c>
      <c r="AG24" s="1380"/>
      <c r="AH24" s="1354">
        <f>ROUNDUP($L24*$AO24/12,0)</f>
        <v>0</v>
      </c>
      <c r="AI24" s="1380"/>
      <c r="AJ24" s="1354">
        <f>ROUNDUP($L24*$AO24/12,0)</f>
        <v>0</v>
      </c>
      <c r="AK24" s="1395"/>
      <c r="AL24" s="1392">
        <f>SUM(N24:AK24)</f>
        <v>0</v>
      </c>
      <c r="AM24" s="1341"/>
      <c r="AN24" s="263"/>
      <c r="AO24" s="521">
        <v>8</v>
      </c>
      <c r="AP24" s="200"/>
      <c r="AQ24" s="200"/>
    </row>
    <row r="25" spans="1:43" s="201" customFormat="1" ht="14.1" customHeight="1" thickTop="1" thickBot="1">
      <c r="A25" s="1438"/>
      <c r="B25" s="367" t="s">
        <v>250</v>
      </c>
      <c r="C25" s="467" t="str">
        <f>IF(D25*E25=0,"",D25*E25)</f>
        <v/>
      </c>
      <c r="D25" s="526"/>
      <c r="E25" s="375">
        <f>$C$4</f>
        <v>0</v>
      </c>
      <c r="F25" s="343" t="s">
        <v>251</v>
      </c>
      <c r="G25" s="199"/>
      <c r="H25" s="1311"/>
      <c r="I25" s="1387"/>
      <c r="J25" s="1365" t="s">
        <v>252</v>
      </c>
      <c r="K25" s="1323"/>
      <c r="L25" s="1396">
        <f>SUM(L21:M24)</f>
        <v>0</v>
      </c>
      <c r="M25" s="1397"/>
      <c r="N25" s="1398">
        <f>SUM(N21:O24)</f>
        <v>0</v>
      </c>
      <c r="O25" s="1394"/>
      <c r="P25" s="1394">
        <f>SUM(P21:Q24)</f>
        <v>0</v>
      </c>
      <c r="Q25" s="1394"/>
      <c r="R25" s="1394">
        <f>SUM(R21:S24)</f>
        <v>0</v>
      </c>
      <c r="S25" s="1394"/>
      <c r="T25" s="1394">
        <f>SUM(T21:U24)</f>
        <v>0</v>
      </c>
      <c r="U25" s="1394"/>
      <c r="V25" s="1394">
        <f>SUM(V21:W24)</f>
        <v>0</v>
      </c>
      <c r="W25" s="1394"/>
      <c r="X25" s="1394">
        <f>SUM(X21:Y24)</f>
        <v>0</v>
      </c>
      <c r="Y25" s="1394"/>
      <c r="Z25" s="1394">
        <f>SUM(Z21:AA24)</f>
        <v>0</v>
      </c>
      <c r="AA25" s="1394"/>
      <c r="AB25" s="1394">
        <f>SUM(AB21:AC24)</f>
        <v>0</v>
      </c>
      <c r="AC25" s="1394"/>
      <c r="AD25" s="1394">
        <f>SUM(AD21:AE24)</f>
        <v>0</v>
      </c>
      <c r="AE25" s="1394"/>
      <c r="AF25" s="1394">
        <f>SUM(AF21:AG24)</f>
        <v>0</v>
      </c>
      <c r="AG25" s="1394"/>
      <c r="AH25" s="1394">
        <f>SUM(AH21:AI24)</f>
        <v>0</v>
      </c>
      <c r="AI25" s="1394"/>
      <c r="AJ25" s="1394">
        <f>SUM(AJ21:AK24)</f>
        <v>0</v>
      </c>
      <c r="AK25" s="1399"/>
      <c r="AL25" s="1400">
        <f>SUM(AL21:AM24)</f>
        <v>0</v>
      </c>
      <c r="AM25" s="1401"/>
      <c r="AN25" s="263"/>
      <c r="AP25" s="200"/>
      <c r="AQ25" s="200"/>
    </row>
    <row r="26" spans="1:43" s="201" customFormat="1" ht="14.1" customHeight="1" thickTop="1">
      <c r="A26" s="1438"/>
      <c r="B26" s="213" t="s">
        <v>254</v>
      </c>
      <c r="C26" s="468" t="str">
        <f>IF(D26*E26=0,"",D26*E26)</f>
        <v/>
      </c>
      <c r="D26" s="538">
        <v>896</v>
      </c>
      <c r="E26" s="375">
        <f>AL29</f>
        <v>0</v>
      </c>
      <c r="F26" s="364" t="s">
        <v>306</v>
      </c>
      <c r="G26" s="199"/>
      <c r="H26" s="1311"/>
      <c r="I26" s="1412" t="s">
        <v>253</v>
      </c>
      <c r="J26" s="1404"/>
      <c r="K26" s="1404"/>
      <c r="L26" s="1378"/>
      <c r="M26" s="1378"/>
      <c r="N26" s="1389">
        <f>ROUNDUP($L26*$AO26/12,0)</f>
        <v>0</v>
      </c>
      <c r="O26" s="1390"/>
      <c r="P26" s="1372">
        <f>ROUNDUP($L26*$AO26/12,0)</f>
        <v>0</v>
      </c>
      <c r="Q26" s="1373"/>
      <c r="R26" s="1372">
        <f>ROUNDUP($L26*$AO26/12,0)</f>
        <v>0</v>
      </c>
      <c r="S26" s="1373"/>
      <c r="T26" s="1372">
        <f>ROUNDUP($L26*$AO26/12,0)</f>
        <v>0</v>
      </c>
      <c r="U26" s="1373"/>
      <c r="V26" s="1372">
        <f>ROUNDUP($L26*$AO26/12,0)</f>
        <v>0</v>
      </c>
      <c r="W26" s="1373"/>
      <c r="X26" s="1372">
        <f>ROUNDUP($L26*$AO26/12,0)</f>
        <v>0</v>
      </c>
      <c r="Y26" s="1373"/>
      <c r="Z26" s="1372">
        <f>ROUNDUP($L26*$AO26/12,0)</f>
        <v>0</v>
      </c>
      <c r="AA26" s="1373"/>
      <c r="AB26" s="1372">
        <f>ROUNDUP($L26*$AO26/12,0)</f>
        <v>0</v>
      </c>
      <c r="AC26" s="1373"/>
      <c r="AD26" s="1372">
        <f>ROUNDUP($L26*$AO26/12,0)</f>
        <v>0</v>
      </c>
      <c r="AE26" s="1373"/>
      <c r="AF26" s="1372">
        <f>ROUNDUP($L26*$AO26/12,0)</f>
        <v>0</v>
      </c>
      <c r="AG26" s="1373"/>
      <c r="AH26" s="1372">
        <f>ROUNDUP($L26*$AO26/12,0)</f>
        <v>0</v>
      </c>
      <c r="AI26" s="1373"/>
      <c r="AJ26" s="1372">
        <f>ROUNDUP($L26*$AO26/12,0)</f>
        <v>0</v>
      </c>
      <c r="AK26" s="1391"/>
      <c r="AL26" s="1402">
        <f>SUM(N26:AK26)</f>
        <v>0</v>
      </c>
      <c r="AM26" s="1403"/>
      <c r="AN26" s="270"/>
      <c r="AO26" s="521">
        <v>8</v>
      </c>
      <c r="AP26" s="200"/>
      <c r="AQ26" s="200"/>
    </row>
    <row r="27" spans="1:43" s="201" customFormat="1" ht="14.1" customHeight="1">
      <c r="A27" s="1438"/>
      <c r="B27" s="210" t="s">
        <v>255</v>
      </c>
      <c r="C27" s="390" t="str">
        <f>IF(D27*E27=0,"",D27*E27)</f>
        <v/>
      </c>
      <c r="D27" s="539"/>
      <c r="E27" s="375">
        <f>$C$4</f>
        <v>0</v>
      </c>
      <c r="F27" s="342"/>
      <c r="G27" s="199"/>
      <c r="H27" s="1311"/>
      <c r="I27" s="1386"/>
      <c r="J27" s="1404"/>
      <c r="K27" s="1404"/>
      <c r="L27" s="1378"/>
      <c r="M27" s="1378"/>
      <c r="N27" s="1393">
        <f>ROUNDUP($L27*$AO27/12,0)</f>
        <v>0</v>
      </c>
      <c r="O27" s="1375"/>
      <c r="P27" s="1374">
        <f>ROUNDUP($L27*$AO27/12,0)</f>
        <v>0</v>
      </c>
      <c r="Q27" s="1375"/>
      <c r="R27" s="1374">
        <f>ROUNDUP($L27*$AO27/12,0)</f>
        <v>0</v>
      </c>
      <c r="S27" s="1375"/>
      <c r="T27" s="1374">
        <f>ROUNDUP($L27*$AO27/12,0)</f>
        <v>0</v>
      </c>
      <c r="U27" s="1375"/>
      <c r="V27" s="1374">
        <f>ROUNDUP($L27*$AO27/12,0)</f>
        <v>0</v>
      </c>
      <c r="W27" s="1375"/>
      <c r="X27" s="1374">
        <f>ROUNDUP($L27*$AO27/12,0)</f>
        <v>0</v>
      </c>
      <c r="Y27" s="1375"/>
      <c r="Z27" s="1374">
        <f>ROUNDUP($L27*$AO27/12,0)</f>
        <v>0</v>
      </c>
      <c r="AA27" s="1375"/>
      <c r="AB27" s="1374">
        <f>ROUNDUP($L27*$AO27/12,0)</f>
        <v>0</v>
      </c>
      <c r="AC27" s="1375"/>
      <c r="AD27" s="1374">
        <f>ROUNDUP($L27*$AO27/12,0)</f>
        <v>0</v>
      </c>
      <c r="AE27" s="1375"/>
      <c r="AF27" s="1374">
        <f>ROUNDUP($L27*$AO27/12,0)</f>
        <v>0</v>
      </c>
      <c r="AG27" s="1375"/>
      <c r="AH27" s="1374">
        <f>ROUNDUP($L27*$AO27/12,0)</f>
        <v>0</v>
      </c>
      <c r="AI27" s="1375"/>
      <c r="AJ27" s="1374">
        <f>ROUNDUP($L27*$AO27/12,0)</f>
        <v>0</v>
      </c>
      <c r="AK27" s="1376"/>
      <c r="AL27" s="1402">
        <f>SUM(N27:AK27)</f>
        <v>0</v>
      </c>
      <c r="AM27" s="1403"/>
      <c r="AN27" s="263"/>
      <c r="AO27" s="521">
        <v>8</v>
      </c>
      <c r="AP27" s="200"/>
      <c r="AQ27" s="200"/>
    </row>
    <row r="28" spans="1:43" s="201" customFormat="1" ht="14.1" customHeight="1" thickBot="1">
      <c r="A28" s="1438"/>
      <c r="B28" s="269" t="s">
        <v>117</v>
      </c>
      <c r="C28" s="538"/>
      <c r="D28" s="378"/>
      <c r="E28" s="378"/>
      <c r="F28" s="342"/>
      <c r="G28" s="199"/>
      <c r="H28" s="1311"/>
      <c r="I28" s="1386"/>
      <c r="J28" s="1404"/>
      <c r="K28" s="1404"/>
      <c r="L28" s="1378"/>
      <c r="M28" s="1378"/>
      <c r="N28" s="1379">
        <f>ROUNDUP($L28*$AO28/12,0)</f>
        <v>0</v>
      </c>
      <c r="O28" s="1380"/>
      <c r="P28" s="1354">
        <f>ROUNDUP($L28*$AO28/12,0)</f>
        <v>0</v>
      </c>
      <c r="Q28" s="1380"/>
      <c r="R28" s="1354">
        <f>ROUNDUP($L28*$AO28/12,0)</f>
        <v>0</v>
      </c>
      <c r="S28" s="1380"/>
      <c r="T28" s="1354">
        <f>ROUNDUP($L28*$AO28/12,0)</f>
        <v>0</v>
      </c>
      <c r="U28" s="1380"/>
      <c r="V28" s="1354">
        <f>ROUNDUP($L28*$AO28/12,0)</f>
        <v>0</v>
      </c>
      <c r="W28" s="1380"/>
      <c r="X28" s="1354">
        <f>ROUNDUP($L28*$AO28/12,0)</f>
        <v>0</v>
      </c>
      <c r="Y28" s="1380"/>
      <c r="Z28" s="1354">
        <f>ROUNDUP($L28*$AO28/12,0)</f>
        <v>0</v>
      </c>
      <c r="AA28" s="1380"/>
      <c r="AB28" s="1354">
        <f>ROUNDUP($L28*$AO28/12,0)</f>
        <v>0</v>
      </c>
      <c r="AC28" s="1380"/>
      <c r="AD28" s="1354">
        <f>ROUNDUP($L28*$AO28/12,0)</f>
        <v>0</v>
      </c>
      <c r="AE28" s="1380"/>
      <c r="AF28" s="1354">
        <f>ROUNDUP($L28*$AO28/12,0)</f>
        <v>0</v>
      </c>
      <c r="AG28" s="1380"/>
      <c r="AH28" s="1354">
        <f>ROUNDUP($L28*$AO28/12,0)</f>
        <v>0</v>
      </c>
      <c r="AI28" s="1380"/>
      <c r="AJ28" s="1354">
        <f>ROUNDUP($L28*$AO28/12,0)</f>
        <v>0</v>
      </c>
      <c r="AK28" s="1395"/>
      <c r="AL28" s="1402">
        <f>SUM(N28:AK28)</f>
        <v>0</v>
      </c>
      <c r="AM28" s="1403"/>
      <c r="AN28" s="263"/>
      <c r="AO28" s="521">
        <v>8</v>
      </c>
      <c r="AP28" s="200"/>
      <c r="AQ28" s="200"/>
    </row>
    <row r="29" spans="1:43" s="201" customFormat="1" ht="14.1" customHeight="1" thickTop="1" thickBot="1">
      <c r="A29" s="1438"/>
      <c r="B29" s="272" t="s">
        <v>256</v>
      </c>
      <c r="C29" s="538"/>
      <c r="D29" s="378"/>
      <c r="E29" s="378"/>
      <c r="F29" s="342"/>
      <c r="G29" s="199"/>
      <c r="H29" s="1311"/>
      <c r="I29" s="1413"/>
      <c r="J29" s="1365" t="s">
        <v>252</v>
      </c>
      <c r="K29" s="1323"/>
      <c r="L29" s="1397">
        <f>SUM(L26:M28)</f>
        <v>0</v>
      </c>
      <c r="M29" s="1411"/>
      <c r="N29" s="1398">
        <f>SUM(N26:O28)</f>
        <v>0</v>
      </c>
      <c r="O29" s="1394"/>
      <c r="P29" s="1394">
        <f>SUM(P26:Q28)</f>
        <v>0</v>
      </c>
      <c r="Q29" s="1394"/>
      <c r="R29" s="1394">
        <f>SUM(R26:S28)</f>
        <v>0</v>
      </c>
      <c r="S29" s="1394"/>
      <c r="T29" s="1394">
        <f>SUM(T26:U28)</f>
        <v>0</v>
      </c>
      <c r="U29" s="1394"/>
      <c r="V29" s="1394">
        <f>SUM(V26:W28)</f>
        <v>0</v>
      </c>
      <c r="W29" s="1394"/>
      <c r="X29" s="1394">
        <f>SUM(X26:Y28)</f>
        <v>0</v>
      </c>
      <c r="Y29" s="1394"/>
      <c r="Z29" s="1394">
        <f>SUM(Z26:AA28)</f>
        <v>0</v>
      </c>
      <c r="AA29" s="1394"/>
      <c r="AB29" s="1394">
        <f>SUM(AB26:AC28)</f>
        <v>0</v>
      </c>
      <c r="AC29" s="1394"/>
      <c r="AD29" s="1394">
        <f>SUM(AD26:AE28)</f>
        <v>0</v>
      </c>
      <c r="AE29" s="1394"/>
      <c r="AF29" s="1394">
        <f>SUM(AF26:AG28)</f>
        <v>0</v>
      </c>
      <c r="AG29" s="1394"/>
      <c r="AH29" s="1394">
        <f>SUM(AH26:AI28)</f>
        <v>0</v>
      </c>
      <c r="AI29" s="1394"/>
      <c r="AJ29" s="1394">
        <f>SUM(AJ26:AK28)</f>
        <v>0</v>
      </c>
      <c r="AK29" s="1399"/>
      <c r="AL29" s="1405">
        <f>SUM(N29:AK29)</f>
        <v>0</v>
      </c>
      <c r="AM29" s="1406"/>
      <c r="AN29" s="263"/>
      <c r="AP29" s="200"/>
      <c r="AQ29" s="200"/>
    </row>
    <row r="30" spans="1:43" s="201" customFormat="1" ht="14.1" customHeight="1" thickTop="1" thickBot="1">
      <c r="A30" s="1438"/>
      <c r="B30" s="210" t="s">
        <v>127</v>
      </c>
      <c r="C30" s="538"/>
      <c r="D30" s="378"/>
      <c r="E30" s="378"/>
      <c r="F30" s="342"/>
      <c r="G30" s="199"/>
      <c r="H30" s="1312"/>
      <c r="I30" s="1365" t="s">
        <v>166</v>
      </c>
      <c r="J30" s="1322"/>
      <c r="K30" s="1323"/>
      <c r="L30" s="1407">
        <f>L25+L29</f>
        <v>0</v>
      </c>
      <c r="M30" s="1408"/>
      <c r="N30" s="1409">
        <f>N25+N29</f>
        <v>0</v>
      </c>
      <c r="O30" s="1410"/>
      <c r="P30" s="1410">
        <f>P25+P29</f>
        <v>0</v>
      </c>
      <c r="Q30" s="1410"/>
      <c r="R30" s="1410">
        <f>R25+R29</f>
        <v>0</v>
      </c>
      <c r="S30" s="1410"/>
      <c r="T30" s="1410">
        <f>T25+T29</f>
        <v>0</v>
      </c>
      <c r="U30" s="1410"/>
      <c r="V30" s="1410">
        <f>V25+V29</f>
        <v>0</v>
      </c>
      <c r="W30" s="1410"/>
      <c r="X30" s="1410">
        <f>X25+X29</f>
        <v>0</v>
      </c>
      <c r="Y30" s="1410"/>
      <c r="Z30" s="1410">
        <f>Z25+Z29</f>
        <v>0</v>
      </c>
      <c r="AA30" s="1410"/>
      <c r="AB30" s="1410">
        <f>AB25+AB29</f>
        <v>0</v>
      </c>
      <c r="AC30" s="1410"/>
      <c r="AD30" s="1410">
        <f>AD25+AD29</f>
        <v>0</v>
      </c>
      <c r="AE30" s="1410"/>
      <c r="AF30" s="1410">
        <f>AF25+AF29</f>
        <v>0</v>
      </c>
      <c r="AG30" s="1410"/>
      <c r="AH30" s="1410">
        <f>AH25+AH29</f>
        <v>0</v>
      </c>
      <c r="AI30" s="1410"/>
      <c r="AJ30" s="1410">
        <f>AJ25+AJ29</f>
        <v>0</v>
      </c>
      <c r="AK30" s="1416"/>
      <c r="AL30" s="1405">
        <f>AL25+AL29</f>
        <v>0</v>
      </c>
      <c r="AM30" s="1406"/>
      <c r="AN30" s="270"/>
      <c r="AP30" s="200"/>
      <c r="AQ30" s="200"/>
    </row>
    <row r="31" spans="1:43" ht="14.1" customHeight="1" thickTop="1">
      <c r="A31" s="1438"/>
      <c r="B31" s="210" t="s">
        <v>257</v>
      </c>
      <c r="C31" s="538"/>
      <c r="D31" s="378"/>
      <c r="E31" s="378"/>
      <c r="F31" s="342"/>
      <c r="H31" s="273"/>
      <c r="I31" s="274"/>
      <c r="J31" s="275"/>
      <c r="K31" s="275"/>
      <c r="L31" s="1417"/>
      <c r="M31" s="1417"/>
      <c r="N31" s="1414"/>
      <c r="O31" s="1414"/>
      <c r="P31" s="1414"/>
      <c r="Q31" s="1414"/>
      <c r="R31" s="1414"/>
      <c r="S31" s="1414"/>
      <c r="T31" s="1414"/>
      <c r="U31" s="1414"/>
      <c r="V31" s="1414"/>
      <c r="W31" s="1414"/>
      <c r="X31" s="1414"/>
      <c r="Y31" s="1414"/>
      <c r="Z31" s="1414"/>
      <c r="AA31" s="1414"/>
      <c r="AB31" s="1414"/>
      <c r="AC31" s="1414"/>
      <c r="AD31" s="1414"/>
      <c r="AE31" s="1414"/>
      <c r="AF31" s="1414"/>
      <c r="AG31" s="1414"/>
      <c r="AH31" s="1414"/>
      <c r="AI31" s="1414"/>
      <c r="AJ31" s="1414"/>
      <c r="AK31" s="1414"/>
      <c r="AL31" s="1415"/>
      <c r="AM31" s="1415"/>
      <c r="AN31" s="256"/>
      <c r="AO31" s="256"/>
      <c r="AP31" s="256"/>
      <c r="AQ31" s="256"/>
    </row>
    <row r="32" spans="1:43" ht="14.1" customHeight="1">
      <c r="A32" s="1438"/>
      <c r="B32" s="210" t="s">
        <v>258</v>
      </c>
      <c r="C32" s="538"/>
      <c r="D32" s="378"/>
      <c r="E32" s="378"/>
      <c r="F32" s="342"/>
      <c r="H32" s="277"/>
      <c r="I32" s="240"/>
      <c r="J32" s="240"/>
      <c r="K32" s="240"/>
      <c r="L32" s="344"/>
      <c r="M32" s="344"/>
      <c r="N32" s="345"/>
      <c r="O32" s="345"/>
      <c r="P32" s="1435"/>
      <c r="Q32" s="1435"/>
      <c r="R32" s="346"/>
      <c r="S32" s="346"/>
      <c r="T32" s="346"/>
      <c r="U32" s="346"/>
      <c r="V32" s="1435"/>
      <c r="W32" s="1435"/>
      <c r="X32" s="346"/>
      <c r="Y32" s="346"/>
      <c r="Z32" s="1435"/>
      <c r="AA32" s="1435"/>
      <c r="AB32" s="1435"/>
      <c r="AC32" s="1435"/>
      <c r="AD32" s="1435"/>
      <c r="AE32" s="1435"/>
      <c r="AF32" s="1435"/>
      <c r="AG32" s="1435"/>
      <c r="AH32" s="1435"/>
      <c r="AI32" s="1435"/>
      <c r="AJ32" s="1435"/>
      <c r="AK32" s="1435"/>
      <c r="AL32" s="1418"/>
      <c r="AM32" s="1418"/>
      <c r="AN32" s="256"/>
      <c r="AO32" s="256"/>
      <c r="AP32" s="256"/>
      <c r="AQ32" s="256"/>
    </row>
    <row r="33" spans="1:43" ht="14.1" customHeight="1">
      <c r="A33" s="1438"/>
      <c r="B33" s="210" t="s">
        <v>259</v>
      </c>
      <c r="C33" s="394" t="str">
        <f>IF(D33*E33=0,"",D33*E33)</f>
        <v/>
      </c>
      <c r="D33" s="539"/>
      <c r="E33" s="375">
        <f t="shared" ref="E33:E34" si="0">$C$4</f>
        <v>0</v>
      </c>
      <c r="F33" s="342"/>
      <c r="H33" s="313"/>
      <c r="I33" s="313"/>
      <c r="J33" s="313"/>
      <c r="K33" s="313"/>
      <c r="L33" s="313"/>
      <c r="M33" s="313"/>
      <c r="N33" s="312"/>
      <c r="AN33" s="256"/>
      <c r="AO33" s="256"/>
      <c r="AP33" s="256"/>
      <c r="AQ33" s="256"/>
    </row>
    <row r="34" spans="1:43" ht="14.1" customHeight="1">
      <c r="A34" s="1438"/>
      <c r="B34" s="213" t="s">
        <v>260</v>
      </c>
      <c r="C34" s="394" t="str">
        <f>IF(D34*E34=0,"",D34*E34)</f>
        <v/>
      </c>
      <c r="D34" s="539"/>
      <c r="E34" s="375">
        <f t="shared" si="0"/>
        <v>0</v>
      </c>
      <c r="F34" s="342"/>
      <c r="H34" s="313"/>
      <c r="I34" s="279"/>
      <c r="J34" s="347"/>
      <c r="K34" s="347"/>
      <c r="L34" s="347"/>
      <c r="M34" s="347"/>
      <c r="N34" s="348"/>
      <c r="O34" s="289"/>
      <c r="AN34" s="256"/>
      <c r="AO34" s="256"/>
      <c r="AP34" s="256"/>
      <c r="AQ34" s="256"/>
    </row>
    <row r="35" spans="1:43" ht="14.1" customHeight="1">
      <c r="A35" s="1438"/>
      <c r="B35" s="284" t="s">
        <v>261</v>
      </c>
      <c r="C35" s="540"/>
      <c r="D35" s="378"/>
      <c r="E35" s="378"/>
      <c r="F35" s="349"/>
      <c r="H35" s="313"/>
      <c r="I35" s="279"/>
      <c r="J35" s="279"/>
      <c r="K35" s="279"/>
      <c r="L35" s="279"/>
      <c r="M35" s="279"/>
      <c r="N35" s="279"/>
      <c r="O35" s="279"/>
      <c r="AN35" s="256"/>
      <c r="AO35" s="256"/>
      <c r="AP35" s="256"/>
      <c r="AQ35" s="256"/>
    </row>
    <row r="36" spans="1:43" ht="14.1" customHeight="1">
      <c r="A36" s="1438"/>
      <c r="B36" s="286" t="s">
        <v>262</v>
      </c>
      <c r="C36" s="538"/>
      <c r="D36" s="378"/>
      <c r="E36" s="378"/>
      <c r="F36" s="287"/>
      <c r="I36" s="350"/>
      <c r="J36" s="319"/>
      <c r="K36" s="319"/>
      <c r="L36" s="319"/>
      <c r="M36" s="319"/>
      <c r="N36" s="319"/>
      <c r="O36" s="319"/>
    </row>
    <row r="37" spans="1:43" ht="14.1" customHeight="1">
      <c r="A37" s="1438"/>
      <c r="B37" s="284" t="s">
        <v>143</v>
      </c>
      <c r="C37" s="538"/>
      <c r="D37" s="378"/>
      <c r="E37" s="378"/>
      <c r="F37" s="342"/>
      <c r="I37" s="1471"/>
      <c r="J37" s="1471"/>
      <c r="K37" s="1471"/>
      <c r="L37" s="1471"/>
      <c r="M37" s="319"/>
      <c r="N37" s="319"/>
      <c r="O37" s="319"/>
    </row>
    <row r="38" spans="1:43" ht="14.1" customHeight="1">
      <c r="A38" s="1438"/>
      <c r="B38" s="362" t="s">
        <v>263</v>
      </c>
      <c r="C38" s="538"/>
      <c r="D38" s="378"/>
      <c r="E38" s="378"/>
      <c r="F38" s="363"/>
      <c r="I38" s="319"/>
      <c r="J38" s="319"/>
      <c r="K38" s="319"/>
      <c r="L38" s="319"/>
      <c r="M38" s="319"/>
      <c r="N38" s="319"/>
      <c r="O38" s="319"/>
    </row>
    <row r="39" spans="1:43" ht="14.1" customHeight="1">
      <c r="A39" s="1438"/>
      <c r="B39" s="362"/>
      <c r="C39" s="394" t="str">
        <f>IF(D39*E39=0,"",D39*E39)</f>
        <v/>
      </c>
      <c r="D39" s="522"/>
      <c r="E39" s="375">
        <f t="shared" ref="E39:E40" si="1">$C$4</f>
        <v>0</v>
      </c>
      <c r="F39" s="363"/>
      <c r="I39" s="319"/>
      <c r="J39" s="319"/>
      <c r="K39" s="319"/>
      <c r="L39" s="319"/>
      <c r="M39" s="319"/>
      <c r="N39" s="319"/>
      <c r="O39" s="319"/>
    </row>
    <row r="40" spans="1:43" ht="14.1" customHeight="1" thickBot="1">
      <c r="A40" s="1438"/>
      <c r="B40" s="238"/>
      <c r="C40" s="390" t="str">
        <f>IF(D40*E40=0,"",D40*E40)</f>
        <v/>
      </c>
      <c r="D40" s="522"/>
      <c r="E40" s="375">
        <f t="shared" si="1"/>
        <v>0</v>
      </c>
      <c r="F40" s="290"/>
      <c r="I40" s="281"/>
      <c r="J40" s="281"/>
      <c r="K40" s="281"/>
      <c r="L40" s="281"/>
      <c r="M40" s="281"/>
      <c r="N40" s="281"/>
      <c r="O40" s="281"/>
    </row>
    <row r="41" spans="1:43" ht="14.1" customHeight="1" thickBot="1">
      <c r="A41" s="1439"/>
      <c r="B41" s="291" t="s">
        <v>264</v>
      </c>
      <c r="C41" s="395" t="str">
        <f>IF(SUM(C22:C23,C26:C40)=0,"0",SUM(C22:C23,C26:C40))</f>
        <v>0</v>
      </c>
      <c r="D41" s="403"/>
      <c r="E41" s="404"/>
      <c r="F41" s="292"/>
      <c r="I41" s="281"/>
      <c r="J41" s="281"/>
      <c r="K41" s="281"/>
      <c r="L41" s="281"/>
      <c r="M41" s="281"/>
      <c r="N41" s="281"/>
      <c r="O41" s="281"/>
    </row>
    <row r="42" spans="1:43" ht="14.1" customHeight="1" thickBot="1">
      <c r="A42" s="1419" t="s">
        <v>265</v>
      </c>
      <c r="B42" s="1442"/>
      <c r="C42" s="396"/>
      <c r="D42" s="403"/>
      <c r="E42" s="404"/>
      <c r="F42" s="292"/>
      <c r="I42" s="281"/>
      <c r="J42" s="281"/>
      <c r="K42" s="281"/>
      <c r="L42" s="281"/>
      <c r="M42" s="281"/>
      <c r="N42" s="281"/>
      <c r="O42" s="281"/>
    </row>
    <row r="43" spans="1:43" ht="14.1" customHeight="1" thickBot="1">
      <c r="A43" s="1419" t="s">
        <v>266</v>
      </c>
      <c r="B43" s="1442"/>
      <c r="C43" s="397">
        <f>C41-C42</f>
        <v>0</v>
      </c>
      <c r="D43" s="405"/>
      <c r="E43" s="406"/>
      <c r="F43" s="296"/>
      <c r="I43" s="289"/>
      <c r="J43" s="289"/>
      <c r="K43" s="289"/>
      <c r="L43" s="289"/>
      <c r="M43" s="289"/>
      <c r="N43" s="289"/>
      <c r="O43" s="289"/>
    </row>
    <row r="44" spans="1:43" ht="14.1" customHeight="1">
      <c r="A44" s="1422" t="s">
        <v>267</v>
      </c>
      <c r="B44" s="372" t="s">
        <v>268</v>
      </c>
      <c r="C44" s="389"/>
      <c r="D44" s="378"/>
      <c r="E44" s="378"/>
      <c r="F44" s="373"/>
      <c r="I44" s="289"/>
      <c r="J44" s="289"/>
      <c r="K44" s="289"/>
      <c r="L44" s="289"/>
      <c r="M44" s="289"/>
      <c r="N44" s="289"/>
      <c r="O44" s="289"/>
    </row>
    <row r="45" spans="1:43" ht="14.1" customHeight="1">
      <c r="A45" s="1423"/>
      <c r="B45" s="365" t="s">
        <v>269</v>
      </c>
      <c r="C45" s="390" t="str">
        <f>IF(D45*E45=0,"",D45*E45)</f>
        <v/>
      </c>
      <c r="D45" s="537"/>
      <c r="E45" s="374">
        <f>$C$4</f>
        <v>0</v>
      </c>
      <c r="F45" s="370"/>
      <c r="I45" s="289"/>
      <c r="J45" s="289"/>
      <c r="K45" s="289"/>
      <c r="L45" s="289"/>
      <c r="M45" s="289"/>
      <c r="N45" s="289"/>
      <c r="O45" s="289"/>
    </row>
    <row r="46" spans="1:43" ht="14.1" customHeight="1">
      <c r="A46" s="1423"/>
      <c r="B46" s="365" t="s">
        <v>270</v>
      </c>
      <c r="C46" s="390" t="str">
        <f>IF(D46*E46=0,"",D46*E46)</f>
        <v/>
      </c>
      <c r="D46" s="537"/>
      <c r="E46" s="374">
        <f>$C$4</f>
        <v>0</v>
      </c>
      <c r="F46" s="370"/>
      <c r="G46" s="313"/>
      <c r="H46" s="313"/>
      <c r="I46" s="351"/>
      <c r="J46" s="351"/>
      <c r="K46" s="351"/>
      <c r="L46" s="351"/>
      <c r="M46" s="351"/>
      <c r="N46" s="351"/>
      <c r="O46" s="351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</row>
    <row r="47" spans="1:43" ht="14.1" customHeight="1">
      <c r="A47" s="1423"/>
      <c r="B47" s="371" t="s">
        <v>271</v>
      </c>
      <c r="C47" s="394" t="str">
        <f>IF(D47*E47=0,"",D47*E47)</f>
        <v/>
      </c>
      <c r="D47" s="526"/>
      <c r="E47" s="369">
        <f>$C$4</f>
        <v>0</v>
      </c>
      <c r="F47" s="366"/>
      <c r="G47" s="313"/>
      <c r="H47" s="313"/>
      <c r="I47" s="352"/>
      <c r="J47" s="295"/>
      <c r="K47" s="295"/>
      <c r="L47" s="295"/>
      <c r="M47" s="295"/>
      <c r="N47" s="295"/>
      <c r="O47" s="295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</row>
    <row r="48" spans="1:43" ht="14.1" customHeight="1">
      <c r="A48" s="1423"/>
      <c r="B48" s="210" t="s">
        <v>272</v>
      </c>
      <c r="C48" s="522"/>
      <c r="D48" s="378"/>
      <c r="E48" s="378"/>
      <c r="F48" s="271"/>
      <c r="G48" s="313"/>
      <c r="H48" s="313"/>
      <c r="I48" s="295"/>
      <c r="J48" s="295"/>
      <c r="K48" s="295"/>
      <c r="L48" s="295"/>
      <c r="M48" s="295"/>
      <c r="N48" s="295"/>
      <c r="O48" s="295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</row>
    <row r="49" spans="1:36" ht="14.1" customHeight="1">
      <c r="A49" s="1423"/>
      <c r="B49" s="238" t="s">
        <v>273</v>
      </c>
      <c r="C49" s="522"/>
      <c r="D49" s="378"/>
      <c r="E49" s="407"/>
      <c r="F49" s="304"/>
      <c r="G49" s="313"/>
      <c r="H49" s="313"/>
      <c r="I49" s="295"/>
      <c r="J49" s="295"/>
      <c r="K49" s="295"/>
      <c r="L49" s="295"/>
      <c r="M49" s="295"/>
      <c r="N49" s="295"/>
      <c r="O49" s="295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</row>
    <row r="50" spans="1:36" ht="14.1" customHeight="1">
      <c r="A50" s="1423"/>
      <c r="B50" s="1478" t="s">
        <v>274</v>
      </c>
      <c r="C50" s="1467" t="s">
        <v>275</v>
      </c>
      <c r="D50" s="1430"/>
      <c r="E50" s="1464"/>
      <c r="F50" s="1465"/>
      <c r="G50" s="313"/>
      <c r="H50" s="313"/>
      <c r="I50" s="351"/>
      <c r="J50" s="351"/>
      <c r="K50" s="351"/>
      <c r="L50" s="351"/>
      <c r="M50" s="351"/>
      <c r="N50" s="351"/>
      <c r="O50" s="351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</row>
    <row r="51" spans="1:36" ht="14.1" customHeight="1">
      <c r="A51" s="1423"/>
      <c r="B51" s="1479"/>
      <c r="C51" s="1481"/>
      <c r="D51" s="1431"/>
      <c r="E51" s="1433"/>
      <c r="F51" s="1466"/>
      <c r="G51" s="313"/>
      <c r="H51" s="313"/>
      <c r="I51" s="352"/>
      <c r="J51" s="352"/>
      <c r="K51" s="352"/>
      <c r="L51" s="352"/>
      <c r="M51" s="352"/>
      <c r="N51" s="352"/>
      <c r="O51" s="352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</row>
    <row r="52" spans="1:36" ht="14.1" customHeight="1">
      <c r="A52" s="1423"/>
      <c r="B52" s="1479"/>
      <c r="C52" s="1467" t="s">
        <v>276</v>
      </c>
      <c r="D52" s="1430"/>
      <c r="E52" s="1432"/>
      <c r="F52" s="1469"/>
      <c r="G52" s="313"/>
      <c r="H52" s="313"/>
      <c r="I52" s="352"/>
      <c r="J52" s="352"/>
      <c r="K52" s="352"/>
      <c r="L52" s="352"/>
      <c r="M52" s="352"/>
      <c r="N52" s="352"/>
      <c r="O52" s="352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</row>
    <row r="53" spans="1:36" ht="14.1" customHeight="1" thickBot="1">
      <c r="A53" s="1424"/>
      <c r="B53" s="1480"/>
      <c r="C53" s="1468"/>
      <c r="D53" s="1431"/>
      <c r="E53" s="1445"/>
      <c r="F53" s="1470"/>
      <c r="G53" s="313"/>
      <c r="H53" s="313"/>
      <c r="I53" s="352"/>
      <c r="J53" s="352"/>
      <c r="K53" s="352"/>
      <c r="L53" s="352"/>
      <c r="M53" s="352"/>
      <c r="N53" s="352"/>
      <c r="O53" s="352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</row>
    <row r="54" spans="1:36" ht="14.1" customHeight="1" thickBot="1">
      <c r="A54" s="1419" t="s">
        <v>277</v>
      </c>
      <c r="B54" s="1442"/>
      <c r="C54" s="395" t="str">
        <f>IF(SUM(C44,C48:C49)+D50-D52=0,"0",SUM(C44,C48:C49)+D50-D52)</f>
        <v>0</v>
      </c>
      <c r="D54" s="408"/>
      <c r="E54" s="409"/>
      <c r="F54" s="309"/>
      <c r="G54" s="313"/>
      <c r="H54" s="313"/>
      <c r="I54" s="352"/>
      <c r="J54" s="352"/>
      <c r="K54" s="352"/>
      <c r="L54" s="352"/>
      <c r="M54" s="352"/>
      <c r="N54" s="352"/>
      <c r="O54" s="352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</row>
    <row r="55" spans="1:36" ht="14.1" customHeight="1">
      <c r="A55" s="1446" t="s">
        <v>278</v>
      </c>
      <c r="B55" s="269" t="s">
        <v>279</v>
      </c>
      <c r="C55" s="540"/>
      <c r="D55" s="410"/>
      <c r="E55" s="378"/>
      <c r="F55" s="271"/>
      <c r="G55" s="313"/>
      <c r="H55" s="313"/>
      <c r="I55" s="352"/>
      <c r="J55" s="352"/>
      <c r="K55" s="352"/>
      <c r="L55" s="352"/>
      <c r="M55" s="352"/>
      <c r="N55" s="352"/>
      <c r="O55" s="352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</row>
    <row r="56" spans="1:36" ht="14.1" customHeight="1">
      <c r="A56" s="1447"/>
      <c r="B56" s="210" t="s">
        <v>280</v>
      </c>
      <c r="C56" s="538"/>
      <c r="D56" s="410"/>
      <c r="E56" s="378"/>
      <c r="F56" s="342"/>
      <c r="G56" s="313"/>
      <c r="H56" s="313"/>
      <c r="I56" s="351"/>
      <c r="J56" s="351"/>
      <c r="K56" s="351"/>
      <c r="L56" s="351"/>
      <c r="M56" s="351"/>
      <c r="N56" s="351"/>
      <c r="O56" s="351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</row>
    <row r="57" spans="1:36" ht="14.1" customHeight="1">
      <c r="A57" s="1447"/>
      <c r="B57" s="310" t="s">
        <v>289</v>
      </c>
      <c r="C57" s="541"/>
      <c r="D57" s="411"/>
      <c r="E57" s="412"/>
      <c r="F57" s="271"/>
      <c r="G57" s="313"/>
      <c r="H57" s="313"/>
      <c r="I57" s="352"/>
      <c r="J57" s="295"/>
      <c r="K57" s="295"/>
      <c r="L57" s="295"/>
      <c r="M57" s="295"/>
      <c r="N57" s="295"/>
      <c r="O57" s="295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</row>
    <row r="58" spans="1:36" ht="14.1" customHeight="1" thickBot="1">
      <c r="A58" s="1448"/>
      <c r="B58" s="311" t="s">
        <v>282</v>
      </c>
      <c r="C58" s="542"/>
      <c r="D58" s="413"/>
      <c r="E58" s="414"/>
      <c r="F58" s="271"/>
      <c r="G58" s="313"/>
      <c r="H58" s="313"/>
      <c r="I58" s="295"/>
      <c r="J58" s="295"/>
      <c r="K58" s="295"/>
      <c r="L58" s="295"/>
      <c r="M58" s="295"/>
      <c r="N58" s="295"/>
      <c r="O58" s="295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</row>
    <row r="59" spans="1:36" ht="14.1" customHeight="1" thickBot="1">
      <c r="A59" s="1472" t="s">
        <v>283</v>
      </c>
      <c r="B59" s="1473"/>
      <c r="C59" s="395" t="str">
        <f>IF(SUM(C55:C58)=0,"0",SUM(C55:C58))</f>
        <v>0</v>
      </c>
      <c r="D59" s="415"/>
      <c r="E59" s="416"/>
      <c r="F59" s="353"/>
      <c r="G59" s="313"/>
      <c r="H59" s="313"/>
      <c r="I59" s="295"/>
      <c r="J59" s="295"/>
      <c r="K59" s="295"/>
      <c r="L59" s="295"/>
      <c r="M59" s="295"/>
      <c r="N59" s="295"/>
      <c r="O59" s="295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</row>
    <row r="60" spans="1:36" ht="14.1" customHeight="1" thickBot="1">
      <c r="A60" s="1419" t="s">
        <v>284</v>
      </c>
      <c r="B60" s="1442"/>
      <c r="C60" s="1474">
        <f>IFERROR(C41+C54+C59,"")</f>
        <v>0</v>
      </c>
      <c r="D60" s="1475"/>
      <c r="E60" s="417"/>
      <c r="F60" s="296"/>
      <c r="G60" s="313"/>
      <c r="H60" s="313"/>
      <c r="I60" s="295"/>
      <c r="J60" s="295"/>
      <c r="K60" s="295"/>
      <c r="L60" s="295"/>
      <c r="M60" s="295"/>
      <c r="N60" s="295"/>
      <c r="O60" s="295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</row>
    <row r="61" spans="1:36" ht="14.1" customHeight="1" thickBot="1">
      <c r="C61" s="398"/>
      <c r="D61" s="418"/>
      <c r="E61" s="379"/>
      <c r="G61" s="313"/>
      <c r="H61" s="313"/>
      <c r="I61" s="354"/>
      <c r="J61" s="354"/>
      <c r="K61" s="354"/>
      <c r="L61" s="354"/>
      <c r="M61" s="354"/>
      <c r="N61" s="354"/>
      <c r="O61" s="354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</row>
    <row r="62" spans="1:36" ht="14.1" customHeight="1" thickBot="1">
      <c r="A62" s="1419" t="s">
        <v>285</v>
      </c>
      <c r="B62" s="1442"/>
      <c r="C62" s="1476">
        <f>IFERROR(C19-C60,"")</f>
        <v>0</v>
      </c>
      <c r="D62" s="1477"/>
      <c r="E62" s="379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</row>
    <row r="63" spans="1:36" ht="14.1" customHeight="1"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</row>
    <row r="64" spans="1:36" ht="14.1" customHeight="1">
      <c r="E64" s="355" t="str">
        <f>IFERROR(IF(F66&lt;F65,"※所得率が現状より低いです。",""),"")</f>
        <v/>
      </c>
      <c r="F64" s="354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</row>
    <row r="65" spans="1:43" ht="14.1" customHeight="1">
      <c r="E65" s="356" t="s">
        <v>290</v>
      </c>
      <c r="F65" s="357" t="str">
        <f>IFERROR(ROUND('【肉用牛】繁殖経営（現状）様式'!C62/'【肉用牛】繁殖経営（現状）様式'!C19,3),"")</f>
        <v/>
      </c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</row>
    <row r="66" spans="1:43" s="256" customFormat="1" ht="14.1" customHeight="1">
      <c r="A66" s="313"/>
      <c r="B66" s="313"/>
      <c r="C66" s="387"/>
      <c r="D66" s="313"/>
      <c r="E66" s="356" t="s">
        <v>291</v>
      </c>
      <c r="F66" s="357" t="str">
        <f>IFERROR(ROUND(C62/C19,3),"")</f>
        <v/>
      </c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N66" s="313"/>
      <c r="AO66" s="313"/>
      <c r="AP66" s="313"/>
      <c r="AQ66" s="313"/>
    </row>
    <row r="67" spans="1:43" s="256" customFormat="1" ht="14.1" customHeight="1">
      <c r="A67" s="313"/>
      <c r="B67" s="313"/>
      <c r="C67" s="387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N67" s="313"/>
      <c r="AO67" s="313"/>
      <c r="AP67" s="313"/>
      <c r="AQ67" s="313"/>
    </row>
    <row r="68" spans="1:43" s="256" customFormat="1" ht="14.1" customHeight="1">
      <c r="A68" s="313"/>
      <c r="B68" s="313"/>
      <c r="C68" s="387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N68" s="313"/>
      <c r="AO68" s="313"/>
      <c r="AP68" s="313"/>
      <c r="AQ68" s="313"/>
    </row>
    <row r="69" spans="1:43" s="256" customFormat="1" ht="14.1" customHeight="1">
      <c r="A69" s="313"/>
      <c r="B69" s="313"/>
      <c r="C69" s="387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N69" s="313"/>
      <c r="AO69" s="313"/>
      <c r="AP69" s="313"/>
      <c r="AQ69" s="313"/>
    </row>
    <row r="70" spans="1:43" s="256" customFormat="1" ht="14.1" customHeight="1">
      <c r="A70" s="313"/>
      <c r="B70" s="313"/>
      <c r="C70" s="387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N70" s="313"/>
      <c r="AO70" s="313"/>
      <c r="AP70" s="313"/>
      <c r="AQ70" s="313"/>
    </row>
    <row r="71" spans="1:43" s="256" customFormat="1" ht="14.1" customHeight="1">
      <c r="A71" s="313"/>
      <c r="B71" s="313"/>
      <c r="C71" s="387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N71" s="313"/>
      <c r="AO71" s="313"/>
      <c r="AP71" s="313"/>
      <c r="AQ71" s="313"/>
    </row>
    <row r="72" spans="1:43" s="256" customFormat="1" ht="14.1" customHeight="1">
      <c r="A72" s="313"/>
      <c r="B72" s="313"/>
      <c r="C72" s="387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N72" s="313"/>
      <c r="AO72" s="313"/>
      <c r="AP72" s="313"/>
      <c r="AQ72" s="313"/>
    </row>
    <row r="73" spans="1:43" s="256" customFormat="1" ht="14.1" customHeight="1">
      <c r="A73" s="313"/>
      <c r="B73" s="313"/>
      <c r="C73" s="387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N73" s="313"/>
      <c r="AO73" s="313"/>
      <c r="AP73" s="313"/>
      <c r="AQ73" s="313"/>
    </row>
    <row r="74" spans="1:43" s="256" customFormat="1" ht="14.1" customHeight="1">
      <c r="A74" s="313"/>
      <c r="B74" s="313"/>
      <c r="C74" s="387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N74" s="313"/>
      <c r="AO74" s="313"/>
      <c r="AP74" s="313"/>
      <c r="AQ74" s="313"/>
    </row>
    <row r="75" spans="1:43" s="256" customFormat="1" ht="14.1" customHeight="1">
      <c r="A75" s="313"/>
      <c r="B75" s="313"/>
      <c r="C75" s="387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N75" s="313"/>
      <c r="AO75" s="313"/>
      <c r="AP75" s="313"/>
      <c r="AQ75" s="313"/>
    </row>
  </sheetData>
  <sheetProtection algorithmName="SHA-512" hashValue="TALHfQ/bT7lg+LflxrmPHO9PnR8Ua5SuS8IwLVzXH0BJqoLe51sReGyBeOjfeB5NKI0JMQbt1CXC03cxUIieRw==" saltValue="uDOcMFglmWhIyrY3I8e9sQ==" spinCount="100000" sheet="1" objects="1" scenarios="1" selectLockedCells="1"/>
  <mergeCells count="338">
    <mergeCell ref="A54:B54"/>
    <mergeCell ref="A55:A58"/>
    <mergeCell ref="A59:B59"/>
    <mergeCell ref="A60:B60"/>
    <mergeCell ref="C60:D60"/>
    <mergeCell ref="A62:B62"/>
    <mergeCell ref="C62:D62"/>
    <mergeCell ref="A44:A53"/>
    <mergeCell ref="B50:B53"/>
    <mergeCell ref="C50:C51"/>
    <mergeCell ref="D50:D51"/>
    <mergeCell ref="E50:E51"/>
    <mergeCell ref="F50:F51"/>
    <mergeCell ref="C52:C53"/>
    <mergeCell ref="D52:D53"/>
    <mergeCell ref="E52:E53"/>
    <mergeCell ref="F52:F53"/>
    <mergeCell ref="AH32:AI32"/>
    <mergeCell ref="AJ32:AK32"/>
    <mergeCell ref="AL32:AM32"/>
    <mergeCell ref="I37:L37"/>
    <mergeCell ref="A42:B42"/>
    <mergeCell ref="A43:B43"/>
    <mergeCell ref="A22:A41"/>
    <mergeCell ref="P32:Q32"/>
    <mergeCell ref="V32:W32"/>
    <mergeCell ref="Z32:AA32"/>
    <mergeCell ref="AB32:AC32"/>
    <mergeCell ref="AD32:AE32"/>
    <mergeCell ref="AF32:AG32"/>
    <mergeCell ref="AB31:AC31"/>
    <mergeCell ref="AD31:AE31"/>
    <mergeCell ref="AF31:AG31"/>
    <mergeCell ref="AB28:AC28"/>
    <mergeCell ref="AD28:AE28"/>
    <mergeCell ref="AF28:AG28"/>
    <mergeCell ref="AF23:AG23"/>
    <mergeCell ref="AD22:AE22"/>
    <mergeCell ref="AF22:AG22"/>
    <mergeCell ref="X25:Y25"/>
    <mergeCell ref="T23:U23"/>
    <mergeCell ref="V23:W23"/>
    <mergeCell ref="X23:Y23"/>
    <mergeCell ref="Z23:AA23"/>
    <mergeCell ref="AB23:AC23"/>
    <mergeCell ref="AH31:AI31"/>
    <mergeCell ref="AJ31:AK31"/>
    <mergeCell ref="AL31:AM31"/>
    <mergeCell ref="AJ30:AK30"/>
    <mergeCell ref="AL30:AM30"/>
    <mergeCell ref="L31:M31"/>
    <mergeCell ref="N31:O31"/>
    <mergeCell ref="P31:Q31"/>
    <mergeCell ref="R31:S31"/>
    <mergeCell ref="T31:U31"/>
    <mergeCell ref="V31:W31"/>
    <mergeCell ref="X31:Y31"/>
    <mergeCell ref="Z31:AA31"/>
    <mergeCell ref="X30:Y30"/>
    <mergeCell ref="Z30:AA30"/>
    <mergeCell ref="AB30:AC30"/>
    <mergeCell ref="AD30:AE30"/>
    <mergeCell ref="AF30:AG30"/>
    <mergeCell ref="AH30:AI30"/>
    <mergeCell ref="AH29:AI29"/>
    <mergeCell ref="AJ29:AK29"/>
    <mergeCell ref="AL29:AM29"/>
    <mergeCell ref="I30:K30"/>
    <mergeCell ref="L30:M30"/>
    <mergeCell ref="N30:O30"/>
    <mergeCell ref="P30:Q30"/>
    <mergeCell ref="R30:S30"/>
    <mergeCell ref="T30:U30"/>
    <mergeCell ref="V30:W30"/>
    <mergeCell ref="V29:W29"/>
    <mergeCell ref="X29:Y29"/>
    <mergeCell ref="Z29:AA29"/>
    <mergeCell ref="AB29:AC29"/>
    <mergeCell ref="AD29:AE29"/>
    <mergeCell ref="AF29:AG29"/>
    <mergeCell ref="J29:K29"/>
    <mergeCell ref="L29:M29"/>
    <mergeCell ref="N29:O29"/>
    <mergeCell ref="P29:Q29"/>
    <mergeCell ref="R29:S29"/>
    <mergeCell ref="T29:U29"/>
    <mergeCell ref="I26:I29"/>
    <mergeCell ref="AH28:AI28"/>
    <mergeCell ref="AJ28:AK28"/>
    <mergeCell ref="AL28:AM28"/>
    <mergeCell ref="AL27:AM27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Z27:AA27"/>
    <mergeCell ref="AB27:AC27"/>
    <mergeCell ref="AD27:AE27"/>
    <mergeCell ref="AF27:AG27"/>
    <mergeCell ref="AH27:AI27"/>
    <mergeCell ref="AJ27:AK27"/>
    <mergeCell ref="J27:K27"/>
    <mergeCell ref="L27:M27"/>
    <mergeCell ref="N27:O27"/>
    <mergeCell ref="P27:Q27"/>
    <mergeCell ref="R27:S27"/>
    <mergeCell ref="T27:U27"/>
    <mergeCell ref="V27:W27"/>
    <mergeCell ref="X27:Y27"/>
    <mergeCell ref="X26:Y26"/>
    <mergeCell ref="J26:K26"/>
    <mergeCell ref="L26:M26"/>
    <mergeCell ref="N26:O26"/>
    <mergeCell ref="P26:Q26"/>
    <mergeCell ref="R26:S26"/>
    <mergeCell ref="T26:U26"/>
    <mergeCell ref="V26:W26"/>
    <mergeCell ref="AJ25:AK25"/>
    <mergeCell ref="AL25:AM25"/>
    <mergeCell ref="Z25:AA25"/>
    <mergeCell ref="AB25:AC25"/>
    <mergeCell ref="AD25:AE25"/>
    <mergeCell ref="AF25:AG25"/>
    <mergeCell ref="AH25:AI25"/>
    <mergeCell ref="T24:U24"/>
    <mergeCell ref="AJ26:AK26"/>
    <mergeCell ref="AL26:AM26"/>
    <mergeCell ref="Z26:AA26"/>
    <mergeCell ref="AB26:AC26"/>
    <mergeCell ref="AD26:AE26"/>
    <mergeCell ref="AF26:AG26"/>
    <mergeCell ref="AH26:AI26"/>
    <mergeCell ref="J25:K25"/>
    <mergeCell ref="L25:M25"/>
    <mergeCell ref="N25:O25"/>
    <mergeCell ref="P25:Q25"/>
    <mergeCell ref="R25:S25"/>
    <mergeCell ref="T25:U25"/>
    <mergeCell ref="V25:W25"/>
    <mergeCell ref="V24:W24"/>
    <mergeCell ref="X24:Y24"/>
    <mergeCell ref="AD23:AE23"/>
    <mergeCell ref="AH24:AI24"/>
    <mergeCell ref="AJ24:AK24"/>
    <mergeCell ref="AL22:AM22"/>
    <mergeCell ref="J23:K23"/>
    <mergeCell ref="L23:M23"/>
    <mergeCell ref="N23:O23"/>
    <mergeCell ref="P23:Q23"/>
    <mergeCell ref="R23:S23"/>
    <mergeCell ref="R22:S22"/>
    <mergeCell ref="T22:U22"/>
    <mergeCell ref="V22:W22"/>
    <mergeCell ref="X22:Y22"/>
    <mergeCell ref="Z22:AA22"/>
    <mergeCell ref="AB22:AC22"/>
    <mergeCell ref="AH23:AI23"/>
    <mergeCell ref="AJ23:AK23"/>
    <mergeCell ref="AL23:AM23"/>
    <mergeCell ref="AL24:AM24"/>
    <mergeCell ref="Z24:AA24"/>
    <mergeCell ref="AB24:AC24"/>
    <mergeCell ref="AD24:AE24"/>
    <mergeCell ref="AF24:AG24"/>
    <mergeCell ref="AL20:AM20"/>
    <mergeCell ref="A21:B21"/>
    <mergeCell ref="I21:I25"/>
    <mergeCell ref="J21:K21"/>
    <mergeCell ref="L21:M21"/>
    <mergeCell ref="N21:O21"/>
    <mergeCell ref="P21:Q21"/>
    <mergeCell ref="T20:U20"/>
    <mergeCell ref="V20:W20"/>
    <mergeCell ref="X20:Y20"/>
    <mergeCell ref="Z20:AA20"/>
    <mergeCell ref="AB20:AC20"/>
    <mergeCell ref="AD20:AE20"/>
    <mergeCell ref="AD21:AE21"/>
    <mergeCell ref="AF21:AG21"/>
    <mergeCell ref="AH21:AI21"/>
    <mergeCell ref="AJ21:AK21"/>
    <mergeCell ref="AL21:AM21"/>
    <mergeCell ref="J22:K22"/>
    <mergeCell ref="L22:M22"/>
    <mergeCell ref="N22:O22"/>
    <mergeCell ref="P22:Q22"/>
    <mergeCell ref="R21:S21"/>
    <mergeCell ref="T21:U21"/>
    <mergeCell ref="AH16:AI16"/>
    <mergeCell ref="AJ16:AK16"/>
    <mergeCell ref="H18:M19"/>
    <mergeCell ref="C19:D19"/>
    <mergeCell ref="H20:H30"/>
    <mergeCell ref="I20:K20"/>
    <mergeCell ref="L20:M20"/>
    <mergeCell ref="N20:O20"/>
    <mergeCell ref="P20:Q20"/>
    <mergeCell ref="R20:S20"/>
    <mergeCell ref="AF20:AG20"/>
    <mergeCell ref="AH20:AI20"/>
    <mergeCell ref="AJ20:AK20"/>
    <mergeCell ref="V21:W21"/>
    <mergeCell ref="X21:Y21"/>
    <mergeCell ref="Z21:AA21"/>
    <mergeCell ref="AB21:AC21"/>
    <mergeCell ref="AH22:AI22"/>
    <mergeCell ref="AJ22:AK22"/>
    <mergeCell ref="J24:K24"/>
    <mergeCell ref="L24:M24"/>
    <mergeCell ref="N24:O24"/>
    <mergeCell ref="P24:Q24"/>
    <mergeCell ref="R24:S24"/>
    <mergeCell ref="AJ10:AK10"/>
    <mergeCell ref="AL10:AM10"/>
    <mergeCell ref="AH11:AM11"/>
    <mergeCell ref="AH12:AL12"/>
    <mergeCell ref="AH14:AI14"/>
    <mergeCell ref="AJ14:AK14"/>
    <mergeCell ref="X10:Y10"/>
    <mergeCell ref="Z10:AA10"/>
    <mergeCell ref="AB10:AC10"/>
    <mergeCell ref="AD10:AE10"/>
    <mergeCell ref="AF10:AG10"/>
    <mergeCell ref="AH10:AI10"/>
    <mergeCell ref="I10:K10"/>
    <mergeCell ref="N10:O10"/>
    <mergeCell ref="P10:Q10"/>
    <mergeCell ref="R10:S10"/>
    <mergeCell ref="T10:U10"/>
    <mergeCell ref="V10:W10"/>
    <mergeCell ref="Z9:AA9"/>
    <mergeCell ref="AB9:AC9"/>
    <mergeCell ref="AD9:AE9"/>
    <mergeCell ref="Z7:AA7"/>
    <mergeCell ref="AB7:AC7"/>
    <mergeCell ref="AD7:AE7"/>
    <mergeCell ref="AF7:AG7"/>
    <mergeCell ref="AF9:AG9"/>
    <mergeCell ref="AH9:AI9"/>
    <mergeCell ref="AJ9:AK9"/>
    <mergeCell ref="N9:O9"/>
    <mergeCell ref="P9:Q9"/>
    <mergeCell ref="R9:S9"/>
    <mergeCell ref="T9:U9"/>
    <mergeCell ref="V9:W9"/>
    <mergeCell ref="X9:Y9"/>
    <mergeCell ref="AH6:AI6"/>
    <mergeCell ref="AJ6:AK6"/>
    <mergeCell ref="AL6:AM6"/>
    <mergeCell ref="I7:K7"/>
    <mergeCell ref="N7:O7"/>
    <mergeCell ref="P7:Q7"/>
    <mergeCell ref="R7:S7"/>
    <mergeCell ref="T7:U7"/>
    <mergeCell ref="Z8:AA8"/>
    <mergeCell ref="AB8:AC8"/>
    <mergeCell ref="AD8:AE8"/>
    <mergeCell ref="AF8:AG8"/>
    <mergeCell ref="AH8:AI8"/>
    <mergeCell ref="AJ8:AK8"/>
    <mergeCell ref="AH7:AI7"/>
    <mergeCell ref="AJ7:AK7"/>
    <mergeCell ref="I8:K8"/>
    <mergeCell ref="N8:O8"/>
    <mergeCell ref="P8:Q8"/>
    <mergeCell ref="R8:S8"/>
    <mergeCell ref="T8:U8"/>
    <mergeCell ref="V8:W8"/>
    <mergeCell ref="X8:Y8"/>
    <mergeCell ref="V7:W7"/>
    <mergeCell ref="AL5:AM5"/>
    <mergeCell ref="I6:K6"/>
    <mergeCell ref="N6:O6"/>
    <mergeCell ref="P6:Q6"/>
    <mergeCell ref="R6:S6"/>
    <mergeCell ref="T6:U6"/>
    <mergeCell ref="V6:W6"/>
    <mergeCell ref="X6:Y6"/>
    <mergeCell ref="Z6:AA6"/>
    <mergeCell ref="AB6:AC6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D6:AE6"/>
    <mergeCell ref="AF6:AG6"/>
    <mergeCell ref="AB4:AC4"/>
    <mergeCell ref="AD4:AE4"/>
    <mergeCell ref="AF4:AG4"/>
    <mergeCell ref="AH4:AI4"/>
    <mergeCell ref="AJ4:AK4"/>
    <mergeCell ref="AL4:AM4"/>
    <mergeCell ref="AL3:AM3"/>
    <mergeCell ref="D4:F4"/>
    <mergeCell ref="I4:K4"/>
    <mergeCell ref="N4:O4"/>
    <mergeCell ref="P4:Q4"/>
    <mergeCell ref="R4:S4"/>
    <mergeCell ref="T4:U4"/>
    <mergeCell ref="V4:W4"/>
    <mergeCell ref="X4:Y4"/>
    <mergeCell ref="Z4:AA4"/>
    <mergeCell ref="Z3:AA3"/>
    <mergeCell ref="AB3:AC3"/>
    <mergeCell ref="AD3:AE3"/>
    <mergeCell ref="AF3:AG3"/>
    <mergeCell ref="AH3:AI3"/>
    <mergeCell ref="AJ3:AK3"/>
    <mergeCell ref="N3:O3"/>
    <mergeCell ref="P3:Q3"/>
    <mergeCell ref="R3:S3"/>
    <mergeCell ref="T3:U3"/>
    <mergeCell ref="V3:W3"/>
    <mergeCell ref="X3:Y3"/>
    <mergeCell ref="B1:F1"/>
    <mergeCell ref="H1:M2"/>
    <mergeCell ref="D2:F2"/>
    <mergeCell ref="D3:F3"/>
    <mergeCell ref="H3:H9"/>
    <mergeCell ref="I3:K3"/>
    <mergeCell ref="L3:M3"/>
    <mergeCell ref="I5:K5"/>
    <mergeCell ref="I9:K9"/>
    <mergeCell ref="D8:F8"/>
    <mergeCell ref="X7:Y7"/>
  </mergeCells>
  <phoneticPr fontId="2"/>
  <conditionalFormatting sqref="AO21 AO26">
    <cfRule type="cellIs" dxfId="1" priority="2" operator="equal">
      <formula>""</formula>
    </cfRule>
  </conditionalFormatting>
  <conditionalFormatting sqref="E45:E47">
    <cfRule type="cellIs" dxfId="0" priority="3" operator="equal">
      <formula>""</formula>
    </cfRule>
  </conditionalFormatting>
  <pageMargins left="0.7" right="0.7" top="0.75" bottom="0.75" header="0.3" footer="0.3"/>
  <pageSetup paperSize="9" scale="72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【必須】申請書</vt:lpstr>
      <vt:lpstr>【必須】添付資料</vt:lpstr>
      <vt:lpstr>【耕種】経営現状と目標 (現状入力)</vt:lpstr>
      <vt:lpstr>【耕種】労働時間</vt:lpstr>
      <vt:lpstr>【耕種】作型表</vt:lpstr>
      <vt:lpstr>【肉用牛】繁殖経営（現状）様式</vt:lpstr>
      <vt:lpstr>【肉用牛】繁殖経営（目標）様式</vt:lpstr>
      <vt:lpstr>'【耕種】経営現状と目標 (現状入力)'!Print_Area</vt:lpstr>
      <vt:lpstr>【耕種】作型表!Print_Area</vt:lpstr>
      <vt:lpstr>【耕種】労働時間!Print_Area</vt:lpstr>
      <vt:lpstr>'【肉用牛】繁殖経営（現状）様式'!Print_Area</vt:lpstr>
      <vt:lpstr>'【肉用牛】繁殖経営（目標）様式'!Print_Area</vt:lpstr>
      <vt:lpstr>【必須】申請書!Print_Area</vt:lpstr>
      <vt:lpstr>【耕種】作型表!Print_Titles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山城　紗奈</cp:lastModifiedBy>
  <cp:lastPrinted>2024-04-09T06:15:36Z</cp:lastPrinted>
  <dcterms:created xsi:type="dcterms:W3CDTF">2019-05-31T06:51:33Z</dcterms:created>
  <dcterms:modified xsi:type="dcterms:W3CDTF">2024-05-14T07:02:25Z</dcterms:modified>
</cp:coreProperties>
</file>