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人・農地係\05.認定農業者関係（農業経営改善計画）\05.HP掲載用データ\"/>
    </mc:Choice>
  </mc:AlternateContent>
  <xr:revisionPtr revIDLastSave="0" documentId="13_ncr:1_{E50D94DA-F360-42D5-B217-AC75C07A7FC8}" xr6:coauthVersionLast="36" xr6:coauthVersionMax="36" xr10:uidLastSave="{00000000-0000-0000-0000-000000000000}"/>
  <bookViews>
    <workbookView xWindow="0" yWindow="0" windowWidth="28800" windowHeight="11760" tabRatio="688" xr2:uid="{F28A266D-4A87-496A-8FD7-CBB84152BE00}"/>
  </bookViews>
  <sheets>
    <sheet name="申請書" sheetId="1" r:id="rId1"/>
    <sheet name="所得計算(法人用)" sheetId="7" r:id="rId2"/>
    <sheet name="添付資料表紙" sheetId="3" r:id="rId3"/>
    <sheet name="再認定様式１" sheetId="4" r:id="rId4"/>
    <sheet name="再認定様式２" sheetId="5" r:id="rId5"/>
    <sheet name="再認定様式３" sheetId="6" r:id="rId6"/>
    <sheet name="作型表(耕種のみ)" sheetId="2" r:id="rId7"/>
  </sheets>
  <externalReferences>
    <externalReference r:id="rId8"/>
  </externalReferences>
  <definedNames>
    <definedName name="_xlnm.Print_Area" localSheetId="3">再認定様式１!$B$1:$AL$47,再認定様式１!$AN$1:$BX$53,再認定様式１!$CC$1:$DM$53,再認定様式１!$DT$1:$EZ$41</definedName>
    <definedName name="_xlnm.Print_Area" localSheetId="4">再認定様式２!$A$1:$J$33</definedName>
    <definedName name="_xlnm.Print_Area" localSheetId="5">再認定様式３!$A$1:$S$37</definedName>
    <definedName name="_xlnm.Print_Area" localSheetId="6">'作型表(耕種のみ)'!$A$1:$AX$48</definedName>
    <definedName name="_xlnm.Print_Area" localSheetId="0">申請書!$A$1:$AH$94</definedName>
    <definedName name="_xlnm.Print_Area" localSheetId="2">添付資料表紙!$A$1:$T$51</definedName>
    <definedName name="_xlnm.Print_Titles" localSheetId="6">'作型表(耕種のみ)'!$1:$1</definedName>
  </definedNames>
  <calcPr calcId="191029"/>
</workbook>
</file>

<file path=xl/calcChain.xml><?xml version="1.0" encoding="utf-8"?>
<calcChain xmlns="http://schemas.openxmlformats.org/spreadsheetml/2006/main">
  <c r="G24" i="3" l="1"/>
  <c r="G25" i="3"/>
  <c r="C9" i="7"/>
  <c r="D3" i="7"/>
  <c r="C3" i="7"/>
  <c r="D9" i="7" l="1"/>
  <c r="E34" i="6" l="1"/>
  <c r="EC26" i="4"/>
  <c r="EC11" i="4"/>
  <c r="EL10" i="4"/>
  <c r="EL9" i="4"/>
  <c r="EL8" i="4"/>
  <c r="EL7" i="4"/>
  <c r="EL6" i="4"/>
  <c r="BU18" i="4"/>
  <c r="AV50" i="4"/>
  <c r="AV49" i="4"/>
  <c r="AV48" i="4"/>
  <c r="AV47" i="4"/>
  <c r="AV46" i="4"/>
  <c r="AV45" i="4"/>
  <c r="AV44" i="4"/>
  <c r="BU36" i="4"/>
  <c r="BU28" i="4"/>
  <c r="K10" i="6"/>
  <c r="BK32" i="4"/>
  <c r="BK40" i="4"/>
  <c r="BK21" i="4"/>
  <c r="AP39" i="4"/>
  <c r="AP38" i="4"/>
  <c r="AP37" i="4"/>
  <c r="D28" i="4"/>
  <c r="D27" i="4"/>
  <c r="D26" i="4"/>
  <c r="D25" i="4"/>
  <c r="D24" i="4"/>
  <c r="D23" i="4"/>
  <c r="D13" i="4"/>
  <c r="D30" i="4" s="1"/>
  <c r="D18" i="4"/>
  <c r="D35" i="4" s="1"/>
  <c r="D17" i="4"/>
  <c r="D34" i="4" s="1"/>
  <c r="D16" i="4"/>
  <c r="D33" i="4" s="1"/>
  <c r="D15" i="4"/>
  <c r="D32" i="4" s="1"/>
  <c r="D14" i="4"/>
  <c r="D31" i="4" s="1"/>
  <c r="T31" i="1"/>
  <c r="V31" i="1"/>
  <c r="R31" i="1"/>
  <c r="P31" i="1"/>
  <c r="V30" i="1"/>
  <c r="V29" i="1"/>
  <c r="T29" i="1"/>
  <c r="R30" i="1"/>
  <c r="R29" i="1"/>
  <c r="P29" i="1"/>
  <c r="V28" i="1"/>
  <c r="V27" i="1"/>
  <c r="T28" i="1"/>
  <c r="T27" i="1"/>
  <c r="R28" i="1"/>
  <c r="R27" i="1"/>
  <c r="P28" i="1"/>
  <c r="P27" i="1"/>
  <c r="M31" i="1"/>
  <c r="M32" i="1"/>
  <c r="I32" i="1"/>
  <c r="G32" i="1"/>
  <c r="E32" i="1"/>
  <c r="I30" i="1"/>
  <c r="I31" i="1"/>
  <c r="G30" i="1"/>
  <c r="G31" i="1"/>
  <c r="E30" i="1"/>
  <c r="E31" i="1"/>
  <c r="EF40" i="4" l="1"/>
  <c r="EI40" i="4" s="1"/>
  <c r="EF39" i="4"/>
  <c r="EI39" i="4" s="1"/>
  <c r="EF38" i="4"/>
  <c r="EI38" i="4" s="1"/>
  <c r="EF37" i="4"/>
  <c r="EI37" i="4" s="1"/>
  <c r="EF36" i="4"/>
  <c r="EI36" i="4" s="1"/>
  <c r="EW22" i="4"/>
  <c r="DV25" i="4"/>
  <c r="DU40" i="4" s="1"/>
  <c r="DV24" i="4"/>
  <c r="DU39" i="4" s="1"/>
  <c r="DV23" i="4"/>
  <c r="DU38" i="4" s="1"/>
  <c r="DV22" i="4"/>
  <c r="DU37" i="4" s="1"/>
  <c r="DV21" i="4"/>
  <c r="DV27" i="4" s="1"/>
  <c r="EC31" i="4"/>
  <c r="EC30" i="4"/>
  <c r="EC29" i="4"/>
  <c r="EC28" i="4"/>
  <c r="EC27" i="4"/>
  <c r="EK25" i="4"/>
  <c r="EK31" i="4" s="1"/>
  <c r="EK24" i="4"/>
  <c r="EK30" i="4" s="1"/>
  <c r="EK23" i="4"/>
  <c r="EK29" i="4" s="1"/>
  <c r="EK22" i="4"/>
  <c r="EK28" i="4" s="1"/>
  <c r="EK21" i="4"/>
  <c r="EK27" i="4" s="1"/>
  <c r="EL25" i="4"/>
  <c r="EJ40" i="4" s="1"/>
  <c r="EM40" i="4" s="1"/>
  <c r="EL24" i="4"/>
  <c r="EJ39" i="4" s="1"/>
  <c r="EM39" i="4" s="1"/>
  <c r="EL23" i="4"/>
  <c r="EJ38" i="4" s="1"/>
  <c r="EM38" i="4" s="1"/>
  <c r="EL22" i="4"/>
  <c r="EJ37" i="4" s="1"/>
  <c r="EM37" i="4" s="1"/>
  <c r="EL21" i="4"/>
  <c r="EJ36" i="4" s="1"/>
  <c r="EM36" i="4" s="1"/>
  <c r="EK16" i="4"/>
  <c r="EK15" i="4"/>
  <c r="EK14" i="4"/>
  <c r="EK13" i="4"/>
  <c r="EK12" i="4"/>
  <c r="EC16" i="4"/>
  <c r="EC40" i="4" s="1"/>
  <c r="EE40" i="4" s="1"/>
  <c r="EC15" i="4"/>
  <c r="EC39" i="4" s="1"/>
  <c r="EE39" i="4" s="1"/>
  <c r="EC14" i="4"/>
  <c r="EC38" i="4" s="1"/>
  <c r="EE38" i="4" s="1"/>
  <c r="EC13" i="4"/>
  <c r="EC37" i="4" s="1"/>
  <c r="EE37" i="4" s="1"/>
  <c r="EC12" i="4"/>
  <c r="EC36" i="4" s="1"/>
  <c r="EE36" i="4" s="1"/>
  <c r="DZ17" i="4"/>
  <c r="DV16" i="4"/>
  <c r="DV15" i="4"/>
  <c r="DV14" i="4"/>
  <c r="DV13" i="4"/>
  <c r="DV12" i="4"/>
  <c r="EW7" i="4"/>
  <c r="EW9" i="4" s="1"/>
  <c r="EW10" i="4" s="1"/>
  <c r="DZ11" i="4"/>
  <c r="DZ32" i="4"/>
  <c r="DZ26" i="4"/>
  <c r="CP45" i="4"/>
  <c r="CP46" i="4"/>
  <c r="CP47" i="4"/>
  <c r="CP48" i="4"/>
  <c r="CP49" i="4"/>
  <c r="CP50" i="4"/>
  <c r="CP44" i="4"/>
  <c r="CZ38" i="4"/>
  <c r="CL39" i="4"/>
  <c r="CL38" i="4"/>
  <c r="CL37" i="4"/>
  <c r="CL36" i="4"/>
  <c r="CL35" i="4"/>
  <c r="CL34" i="4"/>
  <c r="CL33" i="4"/>
  <c r="CL20" i="4"/>
  <c r="CK50" i="4" s="1"/>
  <c r="CO50" i="4" s="1"/>
  <c r="CS50" i="4" s="1"/>
  <c r="CW50" i="4" s="1"/>
  <c r="CL19" i="4"/>
  <c r="CK49" i="4" s="1"/>
  <c r="CO49" i="4" s="1"/>
  <c r="CS49" i="4" s="1"/>
  <c r="CW49" i="4" s="1"/>
  <c r="CL18" i="4"/>
  <c r="CK48" i="4" s="1"/>
  <c r="CO48" i="4" s="1"/>
  <c r="CS48" i="4" s="1"/>
  <c r="CW48" i="4" s="1"/>
  <c r="CL17" i="4"/>
  <c r="CK47" i="4" s="1"/>
  <c r="CO47" i="4" s="1"/>
  <c r="CS47" i="4" s="1"/>
  <c r="CW47" i="4" s="1"/>
  <c r="CL16" i="4"/>
  <c r="CK46" i="4" s="1"/>
  <c r="CO46" i="4" s="1"/>
  <c r="CS46" i="4" s="1"/>
  <c r="CW46" i="4" s="1"/>
  <c r="CL15" i="4"/>
  <c r="CK45" i="4" s="1"/>
  <c r="CO45" i="4" s="1"/>
  <c r="CS45" i="4" s="1"/>
  <c r="CW45" i="4" s="1"/>
  <c r="CL14" i="4"/>
  <c r="CK44" i="4" s="1"/>
  <c r="CO44" i="4" s="1"/>
  <c r="CS44" i="4" s="1"/>
  <c r="CW44" i="4" s="1"/>
  <c r="CL32" i="4"/>
  <c r="CL13" i="4"/>
  <c r="DJ7" i="4" s="1"/>
  <c r="DJ9" i="4" s="1"/>
  <c r="AW13" i="4"/>
  <c r="BU7" i="4" s="1"/>
  <c r="BU10" i="4" s="1"/>
  <c r="CE31" i="4"/>
  <c r="CD50" i="4" s="1"/>
  <c r="CE30" i="4"/>
  <c r="CE38" i="4" s="1"/>
  <c r="CE29" i="4"/>
  <c r="CD48" i="4" s="1"/>
  <c r="CE28" i="4"/>
  <c r="CD47" i="4" s="1"/>
  <c r="CE27" i="4"/>
  <c r="CD46" i="4" s="1"/>
  <c r="CE26" i="4"/>
  <c r="CE25" i="4"/>
  <c r="CE14" i="4"/>
  <c r="CZ30" i="4"/>
  <c r="CE20" i="4"/>
  <c r="CE19" i="4"/>
  <c r="CE18" i="4"/>
  <c r="CE17" i="4"/>
  <c r="CE16" i="4"/>
  <c r="CE15" i="4"/>
  <c r="AP20" i="4"/>
  <c r="AP31" i="4" s="1"/>
  <c r="AO50" i="4" s="1"/>
  <c r="AP19" i="4"/>
  <c r="AP30" i="4" s="1"/>
  <c r="AO49" i="4" s="1"/>
  <c r="AP18" i="4"/>
  <c r="AP29" i="4" s="1"/>
  <c r="AO48" i="4" s="1"/>
  <c r="AP17" i="4"/>
  <c r="AP28" i="4" s="1"/>
  <c r="AP16" i="4"/>
  <c r="AP27" i="4" s="1"/>
  <c r="M28" i="1" s="1"/>
  <c r="AP15" i="4"/>
  <c r="AP26" i="4" s="1"/>
  <c r="AP14" i="4"/>
  <c r="AP25" i="4" s="1"/>
  <c r="M27" i="1" s="1"/>
  <c r="CI13" i="4"/>
  <c r="CI21" i="4"/>
  <c r="CI32" i="4"/>
  <c r="CI40" i="4"/>
  <c r="DC40" i="4"/>
  <c r="CZ39" i="4"/>
  <c r="DC38" i="4"/>
  <c r="CZ37" i="4"/>
  <c r="DC36" i="4"/>
  <c r="DQ36" i="4"/>
  <c r="CZ36" i="4" s="1"/>
  <c r="CZ35" i="4"/>
  <c r="DC34" i="4"/>
  <c r="DQ34" i="4"/>
  <c r="CZ34" i="4" s="1"/>
  <c r="CZ33" i="4"/>
  <c r="DC32" i="4"/>
  <c r="CZ31" i="4"/>
  <c r="CV31" i="4"/>
  <c r="CT50" i="4" s="1"/>
  <c r="CU31" i="4"/>
  <c r="CU39" i="4" s="1"/>
  <c r="DC30" i="4"/>
  <c r="CV30" i="4"/>
  <c r="CT49" i="4" s="1"/>
  <c r="CU30" i="4"/>
  <c r="CU38" i="4" s="1"/>
  <c r="CZ29" i="4"/>
  <c r="CV29" i="4"/>
  <c r="CT48" i="4" s="1"/>
  <c r="CU29" i="4"/>
  <c r="CU37" i="4" s="1"/>
  <c r="DC28" i="4"/>
  <c r="CV28" i="4"/>
  <c r="CT47" i="4" s="1"/>
  <c r="CU28" i="4"/>
  <c r="CU36" i="4" s="1"/>
  <c r="CZ27" i="4"/>
  <c r="CV27" i="4"/>
  <c r="CT46" i="4" s="1"/>
  <c r="CU27" i="4"/>
  <c r="CU35" i="4" s="1"/>
  <c r="DQ28" i="4"/>
  <c r="CZ28" i="4" s="1"/>
  <c r="DC26" i="4"/>
  <c r="CV26" i="4"/>
  <c r="CT45" i="4" s="1"/>
  <c r="CU26" i="4"/>
  <c r="CU34" i="4" s="1"/>
  <c r="CZ25" i="4"/>
  <c r="CV25" i="4"/>
  <c r="CT44" i="4" s="1"/>
  <c r="CU25" i="4"/>
  <c r="CU33" i="4" s="1"/>
  <c r="DQ26" i="4"/>
  <c r="CZ26" i="4" s="1"/>
  <c r="DC21" i="4"/>
  <c r="CZ21" i="4"/>
  <c r="CZ20" i="4"/>
  <c r="CU20" i="4"/>
  <c r="DC19" i="4"/>
  <c r="CU19" i="4"/>
  <c r="CZ18" i="4"/>
  <c r="CU18" i="4"/>
  <c r="DC17" i="4"/>
  <c r="CU17" i="4"/>
  <c r="CZ16" i="4"/>
  <c r="CU16" i="4"/>
  <c r="DC15" i="4"/>
  <c r="CU15" i="4"/>
  <c r="CZ14" i="4"/>
  <c r="CU14" i="4"/>
  <c r="CZ13" i="4"/>
  <c r="CV12" i="4"/>
  <c r="CV11" i="4"/>
  <c r="CV10" i="4"/>
  <c r="CV9" i="4"/>
  <c r="CV8" i="4"/>
  <c r="CV7" i="4"/>
  <c r="CV6" i="4"/>
  <c r="BF50" i="4"/>
  <c r="BF49" i="4"/>
  <c r="BF48" i="4"/>
  <c r="BF47" i="4"/>
  <c r="BF46" i="4"/>
  <c r="BF45" i="4"/>
  <c r="BF44" i="4"/>
  <c r="AW39" i="4"/>
  <c r="AW38" i="4"/>
  <c r="AW37" i="4"/>
  <c r="AW36" i="4"/>
  <c r="AW35" i="4"/>
  <c r="AW33" i="4"/>
  <c r="AW32" i="4"/>
  <c r="BU26" i="4" s="1"/>
  <c r="BG31" i="4"/>
  <c r="BG30" i="4"/>
  <c r="BG29" i="4"/>
  <c r="BG28" i="4"/>
  <c r="BG27" i="4"/>
  <c r="BG25" i="4"/>
  <c r="AT40" i="4"/>
  <c r="AT32" i="4"/>
  <c r="AT13" i="4"/>
  <c r="BJ45" i="4"/>
  <c r="AZ45" i="4"/>
  <c r="AZ46" i="4"/>
  <c r="AZ47" i="4"/>
  <c r="AZ48" i="4"/>
  <c r="AZ49" i="4"/>
  <c r="AZ50" i="4"/>
  <c r="AV20" i="4"/>
  <c r="AV31" i="4" s="1"/>
  <c r="AV39" i="4" s="1"/>
  <c r="AV19" i="4"/>
  <c r="AV30" i="4" s="1"/>
  <c r="AV38" i="4" s="1"/>
  <c r="AV18" i="4"/>
  <c r="AV29" i="4" s="1"/>
  <c r="AV37" i="4" s="1"/>
  <c r="AV17" i="4"/>
  <c r="AV28" i="4" s="1"/>
  <c r="AV36" i="4" s="1"/>
  <c r="AV16" i="4"/>
  <c r="AV27" i="4" s="1"/>
  <c r="AV35" i="4" s="1"/>
  <c r="AV15" i="4"/>
  <c r="AV26" i="4" s="1"/>
  <c r="AV34" i="4" s="1"/>
  <c r="AV14" i="4"/>
  <c r="AV25" i="4" s="1"/>
  <c r="AV33" i="4" s="1"/>
  <c r="AT21" i="4"/>
  <c r="AZ44" i="4"/>
  <c r="BG11" i="4"/>
  <c r="AW19" i="4"/>
  <c r="BA49" i="4" s="1"/>
  <c r="BE49" i="4" s="1"/>
  <c r="BI49" i="4" s="1"/>
  <c r="BM49" i="4" s="1"/>
  <c r="BF19" i="4"/>
  <c r="BF30" i="4" s="1"/>
  <c r="BK38" i="4"/>
  <c r="BK36" i="4"/>
  <c r="BK30" i="4"/>
  <c r="BK28" i="4"/>
  <c r="BW20" i="4"/>
  <c r="BF20" i="4"/>
  <c r="BF31" i="4" s="1"/>
  <c r="AW20" i="4"/>
  <c r="BA50" i="4" s="1"/>
  <c r="BE50" i="4" s="1"/>
  <c r="BI50" i="4" s="1"/>
  <c r="BM50" i="4" s="1"/>
  <c r="BK19" i="4"/>
  <c r="BF18" i="4"/>
  <c r="BF29" i="4" s="1"/>
  <c r="AW18" i="4"/>
  <c r="BA48" i="4" s="1"/>
  <c r="BE48" i="4" s="1"/>
  <c r="BI48" i="4" s="1"/>
  <c r="BM48" i="4" s="1"/>
  <c r="BF17" i="4"/>
  <c r="BF28" i="4" s="1"/>
  <c r="BJ47" i="4" s="1"/>
  <c r="AW17" i="4"/>
  <c r="BA47" i="4" s="1"/>
  <c r="BE47" i="4" s="1"/>
  <c r="BI47" i="4" s="1"/>
  <c r="BM47" i="4" s="1"/>
  <c r="BK17" i="4"/>
  <c r="BF16" i="4"/>
  <c r="BF27" i="4" s="1"/>
  <c r="BF35" i="4" s="1"/>
  <c r="AW16" i="4"/>
  <c r="BA45" i="4"/>
  <c r="BE45" i="4" s="1"/>
  <c r="BI45" i="4" s="1"/>
  <c r="BM45" i="4" s="1"/>
  <c r="BF14" i="4"/>
  <c r="BF25" i="4" s="1"/>
  <c r="BF33" i="4" s="1"/>
  <c r="AW14" i="4"/>
  <c r="BK13" i="4"/>
  <c r="BW12" i="4"/>
  <c r="BG12" i="4"/>
  <c r="BK11" i="4"/>
  <c r="BG10" i="4"/>
  <c r="BG9" i="4"/>
  <c r="BK9" i="4"/>
  <c r="BG8" i="4"/>
  <c r="BG6" i="4"/>
  <c r="G45" i="4"/>
  <c r="J45" i="4" s="1"/>
  <c r="G44" i="4"/>
  <c r="J44" i="4" s="1"/>
  <c r="K35" i="4"/>
  <c r="Q35" i="4"/>
  <c r="K32" i="1" s="1"/>
  <c r="U28" i="4"/>
  <c r="S45" i="4" s="1"/>
  <c r="V45" i="4" s="1"/>
  <c r="Y28" i="4"/>
  <c r="W45" i="4" s="1"/>
  <c r="Z45" i="4" s="1"/>
  <c r="K18" i="4"/>
  <c r="K45" i="4" s="1"/>
  <c r="N45" i="4" s="1"/>
  <c r="Q18" i="4"/>
  <c r="O45" i="4" s="1"/>
  <c r="R45" i="4" s="1"/>
  <c r="U11" i="4"/>
  <c r="Y11" i="4"/>
  <c r="K34" i="4"/>
  <c r="Q34" i="4"/>
  <c r="K31" i="1" s="1"/>
  <c r="U27" i="4"/>
  <c r="Y27" i="4"/>
  <c r="K17" i="4"/>
  <c r="K44" i="4" s="1"/>
  <c r="N44" i="4" s="1"/>
  <c r="Q17" i="4"/>
  <c r="O44" i="4" s="1"/>
  <c r="R44" i="4" s="1"/>
  <c r="U10" i="4"/>
  <c r="Y10" i="4"/>
  <c r="EC32" i="4" l="1"/>
  <c r="EW28" i="4" s="1"/>
  <c r="CD45" i="4"/>
  <c r="M30" i="1"/>
  <c r="CD44" i="4"/>
  <c r="M29" i="1"/>
  <c r="BA46" i="4"/>
  <c r="BE46" i="4" s="1"/>
  <c r="BI46" i="4" s="1"/>
  <c r="BM46" i="4" s="1"/>
  <c r="BA44" i="4"/>
  <c r="BE44" i="4" s="1"/>
  <c r="BI44" i="4" s="1"/>
  <c r="BM44" i="4" s="1"/>
  <c r="BU32" i="4"/>
  <c r="S44" i="4"/>
  <c r="V44" i="4" s="1"/>
  <c r="W44" i="4"/>
  <c r="Z44" i="4" s="1"/>
  <c r="C44" i="4"/>
  <c r="B31" i="1"/>
  <c r="C45" i="4"/>
  <c r="B32" i="1"/>
  <c r="DU36" i="4"/>
  <c r="EW26" i="4"/>
  <c r="DV30" i="4"/>
  <c r="DV31" i="4"/>
  <c r="DV28" i="4"/>
  <c r="DV29" i="4"/>
  <c r="EC17" i="4"/>
  <c r="EC41" i="4" s="1"/>
  <c r="EE41" i="4" s="1"/>
  <c r="CE34" i="4"/>
  <c r="CE37" i="4"/>
  <c r="CD49" i="4"/>
  <c r="CE33" i="4"/>
  <c r="CE39" i="4"/>
  <c r="AV51" i="4"/>
  <c r="AZ51" i="4" s="1"/>
  <c r="CE35" i="4"/>
  <c r="CE36" i="4"/>
  <c r="DJ10" i="4"/>
  <c r="CL40" i="4"/>
  <c r="DJ34" i="4" s="1"/>
  <c r="DJ38" i="4" s="1"/>
  <c r="CL21" i="4"/>
  <c r="CZ32" i="4"/>
  <c r="BF38" i="4"/>
  <c r="BJ49" i="4"/>
  <c r="BJ50" i="4"/>
  <c r="BF39" i="4"/>
  <c r="BJ48" i="4"/>
  <c r="BF37" i="4"/>
  <c r="CZ40" i="4"/>
  <c r="DJ26" i="4"/>
  <c r="DJ30" i="4" s="1"/>
  <c r="BF36" i="4"/>
  <c r="BJ46" i="4"/>
  <c r="AW40" i="4"/>
  <c r="BU34" i="4" s="1"/>
  <c r="BU40" i="4" s="1"/>
  <c r="AO44" i="4"/>
  <c r="AP33" i="4"/>
  <c r="AP34" i="4"/>
  <c r="AO45" i="4"/>
  <c r="AO46" i="4"/>
  <c r="AP35" i="4"/>
  <c r="AP36" i="4"/>
  <c r="AO47" i="4"/>
  <c r="BJ44" i="4"/>
  <c r="BU11" i="4"/>
  <c r="AW21" i="4"/>
  <c r="BA51" i="4" s="1"/>
  <c r="EW32" i="4" l="1"/>
  <c r="DJ15" i="4"/>
  <c r="DJ17" i="4" s="1"/>
  <c r="DJ18" i="4" s="1"/>
  <c r="CK51" i="4"/>
  <c r="CO51" i="4" s="1"/>
  <c r="EW13" i="4"/>
  <c r="EW15" i="4" s="1"/>
  <c r="EW16" i="4" s="1"/>
  <c r="BU15" i="4"/>
  <c r="BU19" i="4" s="1"/>
  <c r="BE51" i="4"/>
  <c r="R14" i="1" l="1"/>
  <c r="G10" i="2"/>
  <c r="G18" i="2" s="1"/>
  <c r="G26" i="2" s="1"/>
  <c r="G34" i="2" s="1"/>
  <c r="G42" i="2" s="1"/>
  <c r="K18" i="6"/>
  <c r="K14" i="6"/>
  <c r="K15" i="6"/>
  <c r="L18" i="6"/>
  <c r="K23" i="6"/>
  <c r="K24" i="6"/>
  <c r="K25" i="6"/>
  <c r="K26" i="6"/>
  <c r="K27" i="6"/>
  <c r="K28" i="6"/>
  <c r="K29" i="6"/>
  <c r="K30" i="6"/>
  <c r="K31" i="6"/>
  <c r="K32" i="6"/>
  <c r="K33" i="6"/>
  <c r="K22" i="6"/>
  <c r="L16" i="6"/>
  <c r="L17" i="6"/>
  <c r="L19" i="6"/>
  <c r="L20" i="6"/>
  <c r="L21" i="6"/>
  <c r="L15" i="6"/>
  <c r="K9" i="6"/>
  <c r="K11" i="6"/>
  <c r="K12" i="6"/>
  <c r="K13" i="6"/>
  <c r="K8" i="6"/>
  <c r="AJ66" i="1" l="1"/>
  <c r="AJ65" i="1"/>
  <c r="AJ64" i="1"/>
  <c r="AF46" i="1" l="1"/>
  <c r="AD46" i="1"/>
  <c r="AB46" i="1"/>
  <c r="Z46" i="1"/>
  <c r="N46" i="1"/>
  <c r="J46" i="1"/>
  <c r="Z21" i="1"/>
  <c r="Z20" i="1"/>
  <c r="V21" i="1"/>
  <c r="V20" i="1"/>
  <c r="B30" i="1"/>
  <c r="Y23" i="4"/>
  <c r="Y24" i="4"/>
  <c r="U23" i="4"/>
  <c r="U24" i="4"/>
  <c r="Y6" i="4"/>
  <c r="Y7" i="4"/>
  <c r="U6" i="4"/>
  <c r="U7" i="4"/>
  <c r="U8" i="4"/>
  <c r="G40" i="4"/>
  <c r="J40" i="4" s="1"/>
  <c r="G41" i="4"/>
  <c r="O34" i="6"/>
  <c r="F66" i="1"/>
  <c r="F65" i="1"/>
  <c r="F64" i="1"/>
  <c r="B63" i="1"/>
  <c r="AK63" i="1"/>
  <c r="DJ35" i="4" l="1"/>
  <c r="BU35" i="4"/>
  <c r="EW29" i="4"/>
  <c r="EW30" i="4" s="1"/>
  <c r="EW31" i="4" s="1"/>
  <c r="AI32" i="4"/>
  <c r="AI24" i="4"/>
  <c r="AI28" i="4" s="1"/>
  <c r="EW23" i="4"/>
  <c r="EW24" i="4" s="1"/>
  <c r="EW25" i="4" s="1"/>
  <c r="DJ27" i="4"/>
  <c r="BU27" i="4"/>
  <c r="BU29" i="4" s="1"/>
  <c r="BQ44" i="4" s="1"/>
  <c r="BU44" i="4" s="1"/>
  <c r="B27" i="1"/>
  <c r="F63" i="1"/>
  <c r="AI36" i="4"/>
  <c r="C43" i="4"/>
  <c r="AJ63" i="1"/>
  <c r="N21" i="4"/>
  <c r="EC19" i="4" s="1"/>
  <c r="I21" i="4"/>
  <c r="E28" i="1"/>
  <c r="G28" i="1"/>
  <c r="I28" i="1"/>
  <c r="E29" i="1"/>
  <c r="G29" i="1"/>
  <c r="I29" i="1"/>
  <c r="I27" i="1"/>
  <c r="G27" i="1"/>
  <c r="E27" i="1"/>
  <c r="B29" i="1"/>
  <c r="B28" i="1"/>
  <c r="ES37" i="4" l="1"/>
  <c r="EW37" i="4" s="1"/>
  <c r="BU30" i="4"/>
  <c r="BW31" i="4"/>
  <c r="DJ28" i="4"/>
  <c r="DJ36" i="4"/>
  <c r="DJ37" i="4" s="1"/>
  <c r="BW39" i="4"/>
  <c r="BU37" i="4"/>
  <c r="BU38" i="4" s="1"/>
  <c r="CJ23" i="4"/>
  <c r="DZ19" i="4"/>
  <c r="AZ23" i="4"/>
  <c r="CO23" i="4"/>
  <c r="G4" i="2"/>
  <c r="AU23" i="4"/>
  <c r="AC2" i="4"/>
  <c r="EN2" i="4" s="1"/>
  <c r="P2" i="4"/>
  <c r="ED2" i="4" s="1"/>
  <c r="Q13" i="4"/>
  <c r="Q14" i="4"/>
  <c r="Q15" i="4"/>
  <c r="Q16" i="4"/>
  <c r="K13" i="4"/>
  <c r="K40" i="4" s="1"/>
  <c r="K14" i="4"/>
  <c r="K15" i="4"/>
  <c r="K16" i="4"/>
  <c r="C42" i="4"/>
  <c r="C41" i="4"/>
  <c r="C40" i="4"/>
  <c r="Q31" i="4"/>
  <c r="K28" i="1" s="1"/>
  <c r="Q32" i="4"/>
  <c r="K29" i="1" s="1"/>
  <c r="Q33" i="4"/>
  <c r="K30" i="1" s="1"/>
  <c r="Q30" i="4"/>
  <c r="K27" i="1" s="1"/>
  <c r="K31" i="4"/>
  <c r="K32" i="4"/>
  <c r="K33" i="4"/>
  <c r="K30" i="4"/>
  <c r="K29" i="4"/>
  <c r="H36" i="4"/>
  <c r="H29" i="4"/>
  <c r="H19" i="4"/>
  <c r="K12" i="4"/>
  <c r="H12" i="4"/>
  <c r="DJ29" i="4" l="1"/>
  <c r="DE44" i="4"/>
  <c r="DI44" i="4" s="1"/>
  <c r="K36" i="4"/>
  <c r="AI31" i="4" s="1"/>
  <c r="AX2" i="4"/>
  <c r="CN2" i="4"/>
  <c r="BL2" i="4"/>
  <c r="CZ2" i="4"/>
  <c r="G46" i="4"/>
  <c r="J46" i="4" s="1"/>
  <c r="AI23" i="4"/>
  <c r="K19" i="4"/>
  <c r="K46" i="4" s="1"/>
  <c r="N46" i="4" s="1"/>
  <c r="G5" i="2"/>
  <c r="G13" i="2" s="1"/>
  <c r="G21" i="2" s="1"/>
  <c r="G29" i="2" s="1"/>
  <c r="G37" i="2" s="1"/>
  <c r="G45" i="2" s="1"/>
  <c r="G29" i="3"/>
  <c r="G28" i="3"/>
  <c r="G23" i="3"/>
  <c r="O60" i="1"/>
  <c r="AI35" i="4" l="1"/>
  <c r="AI33" i="4"/>
  <c r="AI25" i="4"/>
  <c r="AI26" i="4" s="1"/>
  <c r="AI27" i="4"/>
  <c r="AI29" i="4" s="1"/>
  <c r="C6" i="7" s="1"/>
  <c r="G6" i="2"/>
  <c r="AE25" i="1"/>
  <c r="AJ58" i="1"/>
  <c r="AD38" i="1"/>
  <c r="C8" i="7" l="1"/>
  <c r="AI37" i="4"/>
  <c r="G14" i="2"/>
  <c r="G22" i="2" s="1"/>
  <c r="G30" i="2" s="1"/>
  <c r="G38" i="2" s="1"/>
  <c r="G46" i="2" s="1"/>
  <c r="G7" i="2"/>
  <c r="G8" i="2" s="1"/>
  <c r="D6" i="7" l="1"/>
  <c r="C12" i="7"/>
  <c r="H20" i="1" s="1"/>
  <c r="H21" i="1" s="1"/>
  <c r="G15" i="2"/>
  <c r="G23" i="2" s="1"/>
  <c r="G31" i="2" s="1"/>
  <c r="G39" i="2" s="1"/>
  <c r="G47" i="2" s="1"/>
  <c r="G16" i="2"/>
  <c r="G24" i="2" s="1"/>
  <c r="G32" i="2" s="1"/>
  <c r="G40" i="2" s="1"/>
  <c r="G48" i="2" s="1"/>
  <c r="G12" i="2"/>
  <c r="G36" i="2" s="1"/>
  <c r="G20" i="2"/>
  <c r="G28" i="2"/>
  <c r="D8" i="7" l="1"/>
  <c r="D12" i="7" s="1"/>
  <c r="L20" i="1" s="1"/>
  <c r="L21" i="1" s="1"/>
  <c r="G44" i="2"/>
  <c r="N37" i="1"/>
  <c r="I24" i="1"/>
  <c r="T24" i="1"/>
  <c r="Z19" i="1"/>
  <c r="L19" i="1"/>
  <c r="Y26" i="4" l="1"/>
  <c r="U26" i="4"/>
  <c r="Y25" i="4"/>
  <c r="U25" i="4"/>
  <c r="W41" i="4"/>
  <c r="Z41" i="4" s="1"/>
  <c r="S41" i="4"/>
  <c r="V41" i="4" s="1"/>
  <c r="W40" i="4"/>
  <c r="Z40" i="4" s="1"/>
  <c r="S40" i="4"/>
  <c r="V40" i="4" s="1"/>
  <c r="G43" i="4"/>
  <c r="J43" i="4" s="1"/>
  <c r="K42" i="4"/>
  <c r="N42" i="4" s="1"/>
  <c r="O41" i="4"/>
  <c r="R41" i="4" s="1"/>
  <c r="K41" i="4"/>
  <c r="N41" i="4" s="1"/>
  <c r="J41" i="4"/>
  <c r="AI6" i="4"/>
  <c r="Y9" i="4"/>
  <c r="U9" i="4"/>
  <c r="Y8" i="4"/>
  <c r="W42" i="4" l="1"/>
  <c r="Z42" i="4" s="1"/>
  <c r="S42" i="4"/>
  <c r="V42" i="4" s="1"/>
  <c r="S43" i="4"/>
  <c r="V43" i="4" s="1"/>
  <c r="W43" i="4"/>
  <c r="Z43" i="4" s="1"/>
  <c r="AI8" i="4"/>
  <c r="AI9" i="4" s="1"/>
  <c r="G42" i="4"/>
  <c r="J42" i="4" s="1"/>
  <c r="O42" i="4"/>
  <c r="R42" i="4" s="1"/>
  <c r="N40" i="4"/>
  <c r="O40" i="4"/>
  <c r="R40" i="4" s="1"/>
  <c r="K43" i="4"/>
  <c r="N43" i="4" s="1"/>
  <c r="O43" i="4"/>
  <c r="R43" i="4" s="1"/>
  <c r="AI14" i="4" l="1"/>
  <c r="AI16" i="4" s="1"/>
  <c r="AI17" i="4" l="1"/>
  <c r="AD40" i="4"/>
  <c r="AI34" i="4"/>
  <c r="AH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AC4" authorId="0" shapeId="0" xr:uid="{BA4C84E6-AF87-484C-9D78-17FD13C7AA9F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提出日を入力する。</t>
        </r>
      </text>
    </comment>
    <comment ref="AE15" authorId="0" shapeId="0" xr:uid="{69279787-BBFA-44D3-8EE7-56FAA34C79A1}">
      <text>
        <r>
          <rPr>
            <b/>
            <sz val="9"/>
            <color indexed="81"/>
            <rFont val="MS P ゴシック"/>
            <family val="3"/>
            <charset val="128"/>
          </rPr>
          <t>複合経営：主品目の売り上げが80％満たないもの
単一経営：主品目の売り上げが80％以上のもの</t>
        </r>
      </text>
    </comment>
    <comment ref="AF19" authorId="0" shapeId="0" xr:uid="{AE6E625F-96FD-41F9-8B6E-A3B727F95330}">
      <text>
        <r>
          <rPr>
            <b/>
            <sz val="9"/>
            <color indexed="81"/>
            <rFont val="MS P ゴシック"/>
            <family val="3"/>
            <charset val="128"/>
          </rPr>
          <t>法人の場合は役員の人数</t>
        </r>
      </text>
    </comment>
    <comment ref="R47" authorId="0" shapeId="0" xr:uid="{15273738-AF3D-408D-B451-59D2056A8F46}">
      <text>
        <r>
          <rPr>
            <b/>
            <sz val="9"/>
            <color indexed="81"/>
            <rFont val="MS P ゴシック"/>
            <family val="3"/>
            <charset val="128"/>
          </rPr>
          <t>③～⑤は、再認定様式２の内容を入力</t>
        </r>
      </text>
    </comment>
    <comment ref="F60" authorId="0" shapeId="0" xr:uid="{8EE7762B-2FD2-43BF-8E6D-CEAC3785FF72}">
      <text>
        <r>
          <rPr>
            <b/>
            <sz val="9"/>
            <color indexed="81"/>
            <rFont val="MS P ゴシック"/>
            <family val="3"/>
            <charset val="128"/>
          </rPr>
          <t>右表に生年月日を入力すると自動で計算されます→</t>
        </r>
      </text>
    </comment>
    <comment ref="T61" authorId="0" shapeId="0" xr:uid="{B2A76679-CC81-47FD-BEDF-71E6100E69D4}">
      <text>
        <r>
          <rPr>
            <b/>
            <sz val="9"/>
            <color indexed="81"/>
            <rFont val="MS P ゴシック"/>
            <family val="3"/>
            <charset val="128"/>
          </rPr>
          <t>Aさん1200時間/年間、Bさん1000時間/年間を雇用する場合
実人数＝2人
延べ人数＝（1,200時間＋1,000時間）÷8時間＝275人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G31" authorId="0" shapeId="0" xr:uid="{FA319AF7-A84B-4672-9020-004058A53B9A}">
      <text>
        <r>
          <rPr>
            <b/>
            <sz val="9"/>
            <color indexed="81"/>
            <rFont val="MS P ゴシック"/>
            <family val="3"/>
            <charset val="128"/>
          </rPr>
          <t>申請書で選択した営農類型と併せて具体的な作目名を入力
例：露地野菜(オクラ)、肉用牛(繁殖)など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Q4" authorId="0" shapeId="0" xr:uid="{ED682F56-E037-4840-A1D6-15C38C800602}">
      <text>
        <r>
          <rPr>
            <b/>
            <sz val="9"/>
            <color indexed="81"/>
            <rFont val="MS P ゴシック"/>
            <family val="3"/>
            <charset val="128"/>
          </rPr>
          <t>①前回認定年の項目は、前回の計画書を見ながら入力する</t>
        </r>
      </text>
    </comment>
    <comment ref="BK7" authorId="0" shapeId="0" xr:uid="{E6321A47-12B0-4DCE-A682-784792749AF5}">
      <text>
        <r>
          <rPr>
            <sz val="9"/>
            <color indexed="81"/>
            <rFont val="MS P ゴシック"/>
            <family val="3"/>
            <charset val="128"/>
          </rPr>
          <t>子牛の年間繰り入れ数</t>
        </r>
      </text>
    </comment>
    <comment ref="C22" authorId="0" shapeId="0" xr:uid="{3DDEE540-1EDA-49C1-A905-90F1BADA20BC}">
      <text>
        <r>
          <rPr>
            <b/>
            <sz val="9"/>
            <color indexed="81"/>
            <rFont val="MS P ゴシック"/>
            <family val="3"/>
            <charset val="128"/>
          </rPr>
          <t>前回の計画と比較するため、作目(作型)の修正はしない。
実際の作目に変更がある場合は、空白部分に追加してください。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B7" authorId="0" shapeId="0" xr:uid="{0752BC70-3FF6-49E4-811B-DF7AE45611F5}">
      <text>
        <r>
          <rPr>
            <b/>
            <sz val="9"/>
            <color indexed="81"/>
            <rFont val="MS P ゴシック"/>
            <family val="3"/>
            <charset val="128"/>
          </rPr>
          <t>前回の計画書から転記する</t>
        </r>
      </text>
    </comment>
    <comment ref="G7" authorId="0" shapeId="0" xr:uid="{776C642B-E50E-4515-AA9F-9D007C4C014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
(◎・〇・△・×)</t>
        </r>
      </text>
    </comment>
    <comment ref="I7" authorId="0" shapeId="0" xr:uid="{BDDE9B3D-53D0-4443-800D-AE9A197F2608}">
      <text>
        <r>
          <rPr>
            <b/>
            <sz val="9"/>
            <color indexed="81"/>
            <rFont val="MS P ゴシック"/>
            <family val="3"/>
            <charset val="128"/>
          </rPr>
          <t>各項目１つ以上の目標を設定する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A5" authorId="0" shapeId="0" xr:uid="{A7297791-949E-4ADD-AC8D-F82FC6249D29}">
      <text>
        <r>
          <rPr>
            <b/>
            <sz val="9"/>
            <color indexed="81"/>
            <rFont val="MS P ゴシック"/>
            <family val="3"/>
            <charset val="128"/>
          </rPr>
          <t>青色申告決算書等の数値を入力すること</t>
        </r>
      </text>
    </comment>
    <comment ref="A8" authorId="0" shapeId="0" xr:uid="{B21AA8D4-BDBE-42F4-878E-A76001E93E25}">
      <text>
        <r>
          <rPr>
            <b/>
            <sz val="9"/>
            <color indexed="81"/>
            <rFont val="MS P ゴシック"/>
            <family val="3"/>
            <charset val="128"/>
          </rPr>
          <t>販売費・減価償却費以外の科目は、修正可能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C2" authorId="0" shapeId="0" xr:uid="{C3A5510E-CCA8-4F02-B87D-91276FF3D8A6}">
      <text>
        <r>
          <rPr>
            <b/>
            <sz val="9"/>
            <color indexed="81"/>
            <rFont val="MS P ゴシック"/>
            <family val="3"/>
            <charset val="128"/>
          </rPr>
          <t>1つの圃場に複数の品目を栽培する場合は分けて入力する</t>
        </r>
      </text>
    </comment>
  </commentList>
</comments>
</file>

<file path=xl/sharedStrings.xml><?xml version="1.0" encoding="utf-8"?>
<sst xmlns="http://schemas.openxmlformats.org/spreadsheetml/2006/main" count="1411" uniqueCount="275">
  <si>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</si>
  <si>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</si>
  <si>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</si>
  <si>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</si>
  <si>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</si>
  <si>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</si>
  <si>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</si>
  <si>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</si>
  <si>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</si>
  <si>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</si>
  <si>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</si>
  <si>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</si>
  <si>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5"/>
  </si>
  <si>
    <t>農　業　経　営　改　善　計　画</t>
    <phoneticPr fontId="5"/>
  </si>
  <si>
    <t>現　　　状</t>
    <rPh sb="0" eb="1">
      <t>ウツツ</t>
    </rPh>
    <rPh sb="4" eb="5">
      <t>ジョウ</t>
    </rPh>
    <phoneticPr fontId="5"/>
  </si>
  <si>
    <t>区   分</t>
    <phoneticPr fontId="5"/>
  </si>
  <si>
    <t>規　　模</t>
    <rPh sb="0" eb="1">
      <t>キ</t>
    </rPh>
    <rPh sb="3" eb="4">
      <t>ボ</t>
    </rPh>
    <phoneticPr fontId="5"/>
  </si>
  <si>
    <t>（１）営農類型</t>
    <rPh sb="3" eb="5">
      <t>エイノウ</t>
    </rPh>
    <rPh sb="5" eb="7">
      <t>ルイケイ</t>
    </rPh>
    <phoneticPr fontId="5"/>
  </si>
  <si>
    <t>（１）生産</t>
    <rPh sb="3" eb="5">
      <t>セイサン</t>
    </rPh>
    <phoneticPr fontId="5"/>
  </si>
  <si>
    <t>種　別</t>
    <rPh sb="0" eb="1">
      <t>シュ</t>
    </rPh>
    <rPh sb="2" eb="3">
      <t>ベツ</t>
    </rPh>
    <phoneticPr fontId="5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</si>
  <si>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5"/>
  </si>
  <si>
    <t>現状</t>
    <rPh sb="0" eb="2">
      <t>ゲンジョウ</t>
    </rPh>
    <phoneticPr fontId="5"/>
  </si>
  <si>
    <t>万円</t>
    <rPh sb="0" eb="2">
      <t>マンエン</t>
    </rPh>
    <phoneticPr fontId="5"/>
  </si>
  <si>
    <t>主たる従事者の人数</t>
    <rPh sb="0" eb="1">
      <t>シュ</t>
    </rPh>
    <rPh sb="3" eb="6">
      <t>ジュウジシャ</t>
    </rPh>
    <rPh sb="7" eb="9">
      <t>ニンズウ</t>
    </rPh>
    <phoneticPr fontId="5"/>
  </si>
  <si>
    <t>事  業  内　容</t>
    <rPh sb="6" eb="7">
      <t>ウチ</t>
    </rPh>
    <rPh sb="8" eb="9">
      <t>カタチ</t>
    </rPh>
    <phoneticPr fontId="5"/>
  </si>
  <si>
    <t>作目・部門名
（耕　　種）</t>
    <rPh sb="8" eb="9">
      <t>コウ</t>
    </rPh>
    <rPh sb="11" eb="12">
      <t>タネ</t>
    </rPh>
    <phoneticPr fontId="5"/>
  </si>
  <si>
    <t>作目・部門名
（畜　　産）</t>
    <rPh sb="8" eb="9">
      <t>チク</t>
    </rPh>
    <rPh sb="11" eb="12">
      <t>サン</t>
    </rPh>
    <phoneticPr fontId="5"/>
  </si>
  <si>
    <t>（２）農畜産物の加工・販売その他の
　関連・附帯事業（売上げ）</t>
    <phoneticPr fontId="5"/>
  </si>
  <si>
    <t>年間所得</t>
    <rPh sb="0" eb="2">
      <t>ネンカン</t>
    </rPh>
    <rPh sb="2" eb="4">
      <t>ショトク</t>
    </rPh>
    <phoneticPr fontId="5"/>
  </si>
  <si>
    <t>現状</t>
    <rPh sb="0" eb="2">
      <t>ゲンジョウ</t>
    </rPh>
    <phoneticPr fontId="5"/>
  </si>
  <si>
    <t>□酪  農 □肉用牛 □養  豚 □養  鶏 □養　蚕 □その他の畜産（　　　　　）</t>
    <phoneticPr fontId="5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</si>
  <si>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5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</si>
  <si>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5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</si>
  <si>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5"/>
  </si>
  <si>
    <t>年間労働時間</t>
    <rPh sb="0" eb="2">
      <t>ネンカン</t>
    </rPh>
    <rPh sb="2" eb="4">
      <t>ロウドウ</t>
    </rPh>
    <rPh sb="4" eb="6">
      <t>ジカン</t>
    </rPh>
    <phoneticPr fontId="5"/>
  </si>
  <si>
    <t>（参考）経営の構成</t>
    <rPh sb="1" eb="3">
      <t>サンコウ</t>
    </rPh>
    <phoneticPr fontId="5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</si>
  <si>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5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</si>
  <si>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5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</si>
  <si>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</si>
  <si>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</si>
  <si>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</si>
  <si>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</si>
  <si>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5"/>
  </si>
  <si>
    <t>（２）雇  用  者</t>
    <phoneticPr fontId="5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</si>
  <si>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</si>
  <si>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</si>
  <si>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</si>
  <si>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</si>
  <si>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</si>
  <si>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</si>
  <si>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</si>
  <si>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5"/>
  </si>
  <si>
    <t>備考</t>
    <rPh sb="0" eb="2">
      <t>ビコウ</t>
    </rPh>
    <phoneticPr fontId="5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</si>
  <si>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5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</si>
  <si>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5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</si>
  <si>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5"/>
  </si>
  <si>
    <t>（②「（３）農用地及び農業生産施設」に記載しているものは記載不要。）</t>
    <phoneticPr fontId="5"/>
  </si>
  <si>
    <t>建物及びその附属設備、構築物並びにソフトウェア等を記載する。</t>
    <rPh sb="23" eb="24">
      <t>トウ</t>
    </rPh>
    <phoneticPr fontId="5"/>
  </si>
  <si>
    <t>生産量</t>
    <rPh sb="0" eb="3">
      <t>セイサンリョウ</t>
    </rPh>
    <phoneticPr fontId="5"/>
  </si>
  <si>
    <r>
      <t>飼養頭数</t>
    </r>
    <r>
      <rPr>
        <sz val="9"/>
        <rFont val="ＭＳ 明朝"/>
        <family val="1"/>
        <charset val="128"/>
      </rPr>
      <t>（頭、羽）</t>
    </r>
    <phoneticPr fontId="5"/>
  </si>
  <si>
    <t>□複合経営</t>
    <rPh sb="1" eb="3">
      <t>フクゴウ</t>
    </rPh>
    <rPh sb="3" eb="5">
      <t>ケイエイ</t>
    </rPh>
    <phoneticPr fontId="5"/>
  </si>
  <si>
    <t>連絡先</t>
    <rPh sb="0" eb="3">
      <t>レンラクサキ</t>
    </rPh>
    <phoneticPr fontId="5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</si>
  <si>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5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</si>
  <si>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</si>
  <si>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</si>
  <si>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フリガナ</t>
    <phoneticPr fontId="5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</si>
  <si>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5"/>
  </si>
  <si>
    <t>　　　　　　　　　　　</t>
    <phoneticPr fontId="5"/>
  </si>
  <si>
    <t>代表者氏名
（法人のみ）</t>
    <rPh sb="0" eb="3">
      <t>ダイヒョウシャ</t>
    </rPh>
    <rPh sb="3" eb="5">
      <t>シメイ</t>
    </rPh>
    <rPh sb="7" eb="9">
      <t>ホウジン</t>
    </rPh>
    <phoneticPr fontId="5"/>
  </si>
  <si>
    <t>現　状</t>
    <phoneticPr fontId="5"/>
  </si>
  <si>
    <t>棟</t>
    <rPh sb="0" eb="1">
      <t>トウ</t>
    </rPh>
    <phoneticPr fontId="5"/>
  </si>
  <si>
    <t>㎡</t>
    <phoneticPr fontId="5"/>
  </si>
  <si>
    <t>経 営 面 積 合 計</t>
    <phoneticPr fontId="5"/>
  </si>
  <si>
    <t>その他</t>
    <phoneticPr fontId="5"/>
  </si>
  <si>
    <t>個人・法人名</t>
    <phoneticPr fontId="5"/>
  </si>
  <si>
    <t>作付面積(a)</t>
    <phoneticPr fontId="5"/>
  </si>
  <si>
    <t>年間農業
従事時間</t>
    <rPh sb="7" eb="9">
      <t>ジカン</t>
    </rPh>
    <phoneticPr fontId="5"/>
  </si>
  <si>
    <t>□施設野菜 □果樹類 □花き・花木　□その他の作物（　　　　）</t>
    <phoneticPr fontId="5"/>
  </si>
  <si>
    <t>□施設野菜 □果樹類 □花き・花木　□その他の作物（　　　）</t>
    <phoneticPr fontId="5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</si>
  <si>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5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</si>
  <si>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5"/>
  </si>
  <si>
    <t>ア農用地</t>
    <rPh sb="1" eb="4">
      <t>ノウヨウチ</t>
    </rPh>
    <phoneticPr fontId="5"/>
  </si>
  <si>
    <t>イ農業生産施設</t>
    <rPh sb="1" eb="3">
      <t>ノウギョウ</t>
    </rPh>
    <rPh sb="3" eb="5">
      <t>セイサン</t>
    </rPh>
    <rPh sb="5" eb="7">
      <t>シセツ</t>
    </rPh>
    <phoneticPr fontId="5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</si>
  <si>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5"/>
  </si>
  <si>
    <t>④経営管理の合理化に関する現状と目標・措置</t>
    <phoneticPr fontId="5"/>
  </si>
  <si>
    <t>⑤農業従事の態様の改善に関する現状と目標・措置</t>
    <phoneticPr fontId="5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</si>
  <si>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5"/>
  </si>
  <si>
    <t>うるま市長 殿</t>
    <rPh sb="3" eb="5">
      <t>シチョウ</t>
    </rPh>
    <phoneticPr fontId="5"/>
  </si>
  <si>
    <t>沖縄県知事  殿</t>
    <rPh sb="0" eb="3">
      <t>オキナワケン</t>
    </rPh>
    <rPh sb="3" eb="5">
      <t>チジ</t>
    </rPh>
    <phoneticPr fontId="5"/>
  </si>
  <si>
    <t>農政局長  殿</t>
    <rPh sb="0" eb="3">
      <t>ノウセイキョク</t>
    </rPh>
    <rPh sb="3" eb="4">
      <t>チョウ</t>
    </rPh>
    <phoneticPr fontId="5"/>
  </si>
  <si>
    <t>作型表</t>
    <rPh sb="0" eb="1">
      <t>サク</t>
    </rPh>
    <rPh sb="1" eb="2">
      <t>ケイ</t>
    </rPh>
    <rPh sb="2" eb="3">
      <t>ヒョウ</t>
    </rPh>
    <phoneticPr fontId="5"/>
  </si>
  <si>
    <t>●定植　　□収穫 　△播種</t>
    <rPh sb="1" eb="3">
      <t>テイショク</t>
    </rPh>
    <rPh sb="6" eb="8">
      <t>シュウカク</t>
    </rPh>
    <rPh sb="11" eb="13">
      <t>ハシュ</t>
    </rPh>
    <phoneticPr fontId="5"/>
  </si>
  <si>
    <t>圃場</t>
    <rPh sb="0" eb="2">
      <t>ホジョウ</t>
    </rPh>
    <phoneticPr fontId="5"/>
  </si>
  <si>
    <t>品目</t>
    <rPh sb="0" eb="2">
      <t>ヒンモク</t>
    </rPh>
    <phoneticPr fontId="5"/>
  </si>
  <si>
    <t>栽培
面積</t>
    <rPh sb="0" eb="2">
      <t>サイバイ</t>
    </rPh>
    <rPh sb="3" eb="5">
      <t>メンセキ</t>
    </rPh>
    <phoneticPr fontId="5"/>
  </si>
  <si>
    <t>摘要</t>
    <rPh sb="0" eb="2">
      <t>テキヨウ</t>
    </rPh>
    <phoneticPr fontId="5"/>
  </si>
  <si>
    <t>上</t>
    <rPh sb="0" eb="1">
      <t>ウエ</t>
    </rPh>
    <phoneticPr fontId="5"/>
  </si>
  <si>
    <t>中</t>
    <rPh sb="0" eb="1">
      <t>チュウ</t>
    </rPh>
    <phoneticPr fontId="5"/>
  </si>
  <si>
    <t>下</t>
    <rPh sb="0" eb="1">
      <t>シタ</t>
    </rPh>
    <phoneticPr fontId="5"/>
  </si>
  <si>
    <t>ａ</t>
    <phoneticPr fontId="5"/>
  </si>
  <si>
    <t>農業経営改善計画認定添付資料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2">
      <t>テンプ</t>
    </rPh>
    <rPh sb="12" eb="14">
      <t>シリョウ</t>
    </rPh>
    <phoneticPr fontId="5"/>
  </si>
  <si>
    <t>（ 農　業　経　営　計　画　策　定 ）</t>
    <rPh sb="2" eb="3">
      <t>ノウ</t>
    </rPh>
    <rPh sb="4" eb="5">
      <t>ギョウ</t>
    </rPh>
    <rPh sb="6" eb="7">
      <t>キョウ</t>
    </rPh>
    <rPh sb="8" eb="9">
      <t>エイ</t>
    </rPh>
    <rPh sb="10" eb="11">
      <t>ケイ</t>
    </rPh>
    <rPh sb="12" eb="13">
      <t>ガ</t>
    </rPh>
    <rPh sb="14" eb="15">
      <t>サク</t>
    </rPh>
    <rPh sb="16" eb="17">
      <t>サダム</t>
    </rPh>
    <phoneticPr fontId="5"/>
  </si>
  <si>
    <t>農家氏名</t>
    <rPh sb="0" eb="2">
      <t>ノウカ</t>
    </rPh>
    <rPh sb="2" eb="4">
      <t>シメイ</t>
    </rPh>
    <phoneticPr fontId="5"/>
  </si>
  <si>
    <t>電話番号</t>
    <rPh sb="0" eb="2">
      <t>デンワ</t>
    </rPh>
    <rPh sb="2" eb="4">
      <t>バンゴウ</t>
    </rPh>
    <phoneticPr fontId="5"/>
  </si>
  <si>
    <t>営農類型</t>
    <rPh sb="0" eb="2">
      <t>エイノウ</t>
    </rPh>
    <rPh sb="2" eb="4">
      <t>ルイケイ</t>
    </rPh>
    <phoneticPr fontId="5"/>
  </si>
  <si>
    <t>数量(現状）</t>
    <rPh sb="0" eb="2">
      <t>スウリョウ</t>
    </rPh>
    <rPh sb="3" eb="5">
      <t>ゲンジョウ</t>
    </rPh>
    <phoneticPr fontId="5"/>
  </si>
  <si>
    <t>数量（目標）</t>
    <rPh sb="0" eb="2">
      <t>スウリョウ</t>
    </rPh>
    <rPh sb="3" eb="5">
      <t>モクヒョウ</t>
    </rPh>
    <phoneticPr fontId="5"/>
  </si>
  <si>
    <t>再認定様式1　収支状況（耕種用）</t>
    <rPh sb="0" eb="3">
      <t>サイニンテイ</t>
    </rPh>
    <rPh sb="3" eb="5">
      <t>ヨウシキ</t>
    </rPh>
    <rPh sb="7" eb="9">
      <t>シュウシ</t>
    </rPh>
    <rPh sb="9" eb="11">
      <t>ジョウキョウ</t>
    </rPh>
    <rPh sb="12" eb="14">
      <t>コウシュ</t>
    </rPh>
    <rPh sb="14" eb="15">
      <t>ヨウ</t>
    </rPh>
    <phoneticPr fontId="24"/>
  </si>
  <si>
    <t>氏名</t>
    <rPh sb="0" eb="2">
      <t>シメイ</t>
    </rPh>
    <phoneticPr fontId="24"/>
  </si>
  <si>
    <t>住所</t>
    <rPh sb="0" eb="2">
      <t>ジュウショ</t>
    </rPh>
    <phoneticPr fontId="24"/>
  </si>
  <si>
    <t>①　前回認定年　　　</t>
    <rPh sb="2" eb="4">
      <t>ゼンカイ</t>
    </rPh>
    <rPh sb="4" eb="6">
      <t>ニンテイ</t>
    </rPh>
    <rPh sb="6" eb="7">
      <t>トシ</t>
    </rPh>
    <phoneticPr fontId="5"/>
  </si>
  <si>
    <t>（</t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</si>
  <si>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</si>
  <si>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</si>
  <si>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）</t>
    <phoneticPr fontId="24"/>
  </si>
  <si>
    <t>作目（作型）</t>
    <rPh sb="0" eb="2">
      <t>サクモク</t>
    </rPh>
    <rPh sb="3" eb="4">
      <t>サク</t>
    </rPh>
    <rPh sb="4" eb="5">
      <t>ガタ</t>
    </rPh>
    <phoneticPr fontId="5"/>
  </si>
  <si>
    <t>栽培面積</t>
    <rPh sb="0" eb="2">
      <t>サイバイ</t>
    </rPh>
    <rPh sb="2" eb="4">
      <t>メンセキ</t>
    </rPh>
    <phoneticPr fontId="24"/>
  </si>
  <si>
    <t>販売金額</t>
    <rPh sb="0" eb="2">
      <t>ハンバイ</t>
    </rPh>
    <rPh sb="2" eb="4">
      <t>キンガク</t>
    </rPh>
    <phoneticPr fontId="5"/>
  </si>
  <si>
    <t>出荷数量</t>
    <rPh sb="0" eb="2">
      <t>シュッカ</t>
    </rPh>
    <rPh sb="2" eb="4">
      <t>スウリョウ</t>
    </rPh>
    <phoneticPr fontId="5"/>
  </si>
  <si>
    <t>１０ａ当収量</t>
    <rPh sb="3" eb="4">
      <t>ア</t>
    </rPh>
    <rPh sb="4" eb="6">
      <t>シュウリョウ</t>
    </rPh>
    <phoneticPr fontId="5"/>
  </si>
  <si>
    <t>販売単価</t>
    <rPh sb="0" eb="2">
      <t>ハンバイ</t>
    </rPh>
    <rPh sb="2" eb="4">
      <t>タンカ</t>
    </rPh>
    <phoneticPr fontId="5"/>
  </si>
  <si>
    <t>現状</t>
    <rPh sb="0" eb="2">
      <t>ゲンジョウ</t>
    </rPh>
    <phoneticPr fontId="24"/>
  </si>
  <si>
    <t>a</t>
    <phoneticPr fontId="24"/>
  </si>
  <si>
    <t>円</t>
    <rPh sb="0" eb="1">
      <t>エン</t>
    </rPh>
    <phoneticPr fontId="5"/>
  </si>
  <si>
    <t>kg</t>
    <phoneticPr fontId="24"/>
  </si>
  <si>
    <t>円</t>
    <rPh sb="0" eb="1">
      <t>エン</t>
    </rPh>
    <phoneticPr fontId="24"/>
  </si>
  <si>
    <t>農業収入</t>
    <rPh sb="0" eb="2">
      <t>ノウギョウ</t>
    </rPh>
    <rPh sb="2" eb="4">
      <t>シュウニュウ</t>
    </rPh>
    <phoneticPr fontId="24"/>
  </si>
  <si>
    <r>
      <t>農業経営費</t>
    </r>
    <r>
      <rPr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24"/>
  </si>
  <si>
    <t>農業所得　</t>
    <rPh sb="0" eb="2">
      <t>ノウギョウ</t>
    </rPh>
    <rPh sb="2" eb="4">
      <t>ショトク</t>
    </rPh>
    <phoneticPr fontId="24"/>
  </si>
  <si>
    <t>(a)</t>
    <phoneticPr fontId="24"/>
  </si>
  <si>
    <t>所得率</t>
    <rPh sb="0" eb="3">
      <t>ショトクリツ</t>
    </rPh>
    <phoneticPr fontId="24"/>
  </si>
  <si>
    <t>％</t>
    <phoneticPr fontId="24"/>
  </si>
  <si>
    <t>　 　合　計</t>
    <rPh sb="3" eb="4">
      <t>ア</t>
    </rPh>
    <rPh sb="5" eb="6">
      <t>ケイ</t>
    </rPh>
    <phoneticPr fontId="5"/>
  </si>
  <si>
    <t>目標（５年後）</t>
    <rPh sb="0" eb="2">
      <t>モクヒョウ</t>
    </rPh>
    <rPh sb="4" eb="6">
      <t>ネンゴ</t>
    </rPh>
    <phoneticPr fontId="24"/>
  </si>
  <si>
    <t>目標</t>
  </si>
  <si>
    <t>農業経営費</t>
    <rPh sb="0" eb="2">
      <t>ノウギョウ</t>
    </rPh>
    <rPh sb="2" eb="5">
      <t>ケイエイヒ</t>
    </rPh>
    <phoneticPr fontId="24"/>
  </si>
  <si>
    <t>(b)</t>
    <phoneticPr fontId="24"/>
  </si>
  <si>
    <t>②  今回認定年</t>
    <rPh sb="3" eb="5">
      <t>コンカイ</t>
    </rPh>
    <rPh sb="5" eb="7">
      <t>ニンテイ</t>
    </rPh>
    <rPh sb="7" eb="8">
      <t>ネン</t>
    </rPh>
    <phoneticPr fontId="5"/>
  </si>
  <si>
    <t>(C)</t>
    <phoneticPr fontId="24"/>
  </si>
  <si>
    <t>目標</t>
    <rPh sb="0" eb="2">
      <t>モクヒョウ</t>
    </rPh>
    <phoneticPr fontId="24"/>
  </si>
  <si>
    <t>(d)</t>
    <phoneticPr fontId="24"/>
  </si>
  <si>
    <t>目標達成率（今回現状(c)÷前回目標(b)×１００）</t>
    <rPh sb="0" eb="2">
      <t>モクヒョウ</t>
    </rPh>
    <rPh sb="2" eb="5">
      <t>タッセイリツ</t>
    </rPh>
    <rPh sb="6" eb="8">
      <t>コンカイ</t>
    </rPh>
    <rPh sb="8" eb="10">
      <t>ゲンジョウ</t>
    </rPh>
    <rPh sb="14" eb="16">
      <t>ゼンカイ</t>
    </rPh>
    <rPh sb="16" eb="18">
      <t>モクヒョウ</t>
    </rPh>
    <phoneticPr fontId="5"/>
  </si>
  <si>
    <t>農業所得</t>
    <rPh sb="0" eb="2">
      <t>ノウギョウ</t>
    </rPh>
    <rPh sb="2" eb="4">
      <t>ショトク</t>
    </rPh>
    <phoneticPr fontId="24"/>
  </si>
  <si>
    <t>　合　計</t>
    <rPh sb="1" eb="2">
      <t>ア</t>
    </rPh>
    <rPh sb="3" eb="4">
      <t>ケイ</t>
    </rPh>
    <phoneticPr fontId="5"/>
  </si>
  <si>
    <r>
      <t>再認定様式</t>
    </r>
    <r>
      <rPr>
        <sz val="14"/>
        <color theme="1"/>
        <rFont val="Meiryo UI"/>
        <family val="3"/>
        <charset val="128"/>
      </rPr>
      <t>２</t>
    </r>
    <r>
      <rPr>
        <sz val="12"/>
        <color theme="1"/>
        <rFont val="Meiryo UI"/>
        <family val="3"/>
        <charset val="128"/>
      </rPr>
      <t xml:space="preserve">  取組内容（耕種・畜産共通）</t>
    </r>
    <rPh sb="0" eb="1">
      <t>サイ</t>
    </rPh>
    <rPh sb="1" eb="3">
      <t>ニンテイ</t>
    </rPh>
    <rPh sb="3" eb="5">
      <t>ヨウシキ</t>
    </rPh>
    <rPh sb="8" eb="10">
      <t>トリクミ</t>
    </rPh>
    <rPh sb="10" eb="12">
      <t>ナイヨウ</t>
    </rPh>
    <rPh sb="13" eb="15">
      <t>コウシュ</t>
    </rPh>
    <rPh sb="16" eb="18">
      <t>チクサン</t>
    </rPh>
    <rPh sb="18" eb="20">
      <t>キョウツウ</t>
    </rPh>
    <phoneticPr fontId="24"/>
  </si>
  <si>
    <t>① 経営規模の拡大</t>
    <rPh sb="2" eb="4">
      <t>ケイエイ</t>
    </rPh>
    <rPh sb="4" eb="6">
      <t>キボ</t>
    </rPh>
    <rPh sb="7" eb="9">
      <t>カクダイ</t>
    </rPh>
    <phoneticPr fontId="24"/>
  </si>
  <si>
    <t>（作付面積、飼養頭数、作業受託面積　具体的な面積。時期、農地確保の目処、農畜産物の加工・販売、その他関連事業 の展開方向）</t>
    <phoneticPr fontId="24"/>
  </si>
  <si>
    <t>前回認定時　目標と取組内容</t>
    <rPh sb="9" eb="10">
      <t>ト</t>
    </rPh>
    <rPh sb="10" eb="11">
      <t>ク</t>
    </rPh>
    <rPh sb="11" eb="13">
      <t>ナイヨウ</t>
    </rPh>
    <phoneticPr fontId="24"/>
  </si>
  <si>
    <t>現　状</t>
    <phoneticPr fontId="24"/>
  </si>
  <si>
    <t>達成度</t>
    <rPh sb="0" eb="3">
      <t>タッセイド</t>
    </rPh>
    <phoneticPr fontId="24"/>
  </si>
  <si>
    <t>５年後　目標及び取組内容</t>
    <rPh sb="6" eb="7">
      <t>オヨ</t>
    </rPh>
    <phoneticPr fontId="24"/>
  </si>
  <si>
    <r>
      <t xml:space="preserve">② 生産方式の合理化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Meiryo UI"/>
        <family val="3"/>
        <charset val="128"/>
      </rPr>
      <t>（機械・施設の導入、生産量・品質等　栽培技術、飼養管理技術を向上させるための課題と改善方法を品目・部門ごとに具体的に記載）</t>
    </r>
    <rPh sb="2" eb="4">
      <t>セイサン</t>
    </rPh>
    <rPh sb="4" eb="6">
      <t>ホウシキ</t>
    </rPh>
    <rPh sb="7" eb="10">
      <t>ゴウリカ</t>
    </rPh>
    <phoneticPr fontId="46"/>
  </si>
  <si>
    <t xml:space="preserve">     達成目安　　実践していない：×　 実践したが目標は達成しなかった：△ 　目標は概ね達成（80％以上）：○ 　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4"/>
  </si>
  <si>
    <r>
      <t>③ 経営管理の合理化</t>
    </r>
    <r>
      <rPr>
        <sz val="11"/>
        <color theme="1"/>
        <rFont val="Meiryo UI"/>
        <family val="3"/>
        <charset val="128"/>
      </rPr>
      <t>（農業簿記、作付計画、繁殖台帳など経営管理の習得方法と実践内容について）</t>
    </r>
    <rPh sb="2" eb="4">
      <t>ケイエイ</t>
    </rPh>
    <rPh sb="4" eb="6">
      <t>カンリ</t>
    </rPh>
    <rPh sb="7" eb="10">
      <t>ゴウリカ</t>
    </rPh>
    <phoneticPr fontId="46"/>
  </si>
  <si>
    <r>
      <t>④ 農業従事の態様等の改善　</t>
    </r>
    <r>
      <rPr>
        <sz val="11"/>
        <color theme="1"/>
        <rFont val="Meiryo UI"/>
        <family val="3"/>
        <charset val="128"/>
      </rPr>
      <t>（労働環境・労務管理の改善方法について。従事者の役割の明確化、雇用の創出、機械化、休日の設定など）</t>
    </r>
    <rPh sb="2" eb="4">
      <t>ノウギョウ</t>
    </rPh>
    <rPh sb="4" eb="6">
      <t>ジュウジ</t>
    </rPh>
    <rPh sb="7" eb="9">
      <t>タイヨウ</t>
    </rPh>
    <rPh sb="9" eb="10">
      <t>ナド</t>
    </rPh>
    <rPh sb="11" eb="13">
      <t>カイゼン</t>
    </rPh>
    <rPh sb="15" eb="17">
      <t>ロウドウ</t>
    </rPh>
    <rPh sb="17" eb="19">
      <t>カンキョウ</t>
    </rPh>
    <rPh sb="20" eb="22">
      <t>ロウム</t>
    </rPh>
    <rPh sb="22" eb="24">
      <t>カンリ</t>
    </rPh>
    <rPh sb="25" eb="27">
      <t>カイゼン</t>
    </rPh>
    <rPh sb="27" eb="29">
      <t>ホウホウ</t>
    </rPh>
    <rPh sb="34" eb="37">
      <t>ジュウジシャ</t>
    </rPh>
    <rPh sb="38" eb="40">
      <t>ヤクワリ</t>
    </rPh>
    <rPh sb="41" eb="44">
      <t>メイカクカ</t>
    </rPh>
    <rPh sb="45" eb="47">
      <t>コヨウ</t>
    </rPh>
    <rPh sb="48" eb="50">
      <t>ソウシュツ</t>
    </rPh>
    <rPh sb="51" eb="53">
      <t>キカイ</t>
    </rPh>
    <rPh sb="53" eb="54">
      <t>カ</t>
    </rPh>
    <rPh sb="55" eb="57">
      <t>キュウジツ</t>
    </rPh>
    <rPh sb="58" eb="60">
      <t>セッテイ</t>
    </rPh>
    <phoneticPr fontId="46"/>
  </si>
  <si>
    <t xml:space="preserve">     達成目安　　実践していない：×　 実践したが目標は達成しなかった：△　 目標は概ね達成（80％以上）：○　 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4"/>
  </si>
  <si>
    <t>現　状</t>
    <rPh sb="0" eb="1">
      <t>ゲン</t>
    </rPh>
    <rPh sb="2" eb="3">
      <t>ジョウ</t>
    </rPh>
    <phoneticPr fontId="5"/>
  </si>
  <si>
    <t>目　標</t>
    <rPh sb="0" eb="1">
      <t>メ</t>
    </rPh>
    <rPh sb="2" eb="3">
      <t>シルベ</t>
    </rPh>
    <phoneticPr fontId="5"/>
  </si>
  <si>
    <t>支出総括表</t>
    <rPh sb="0" eb="2">
      <t>シシュツ</t>
    </rPh>
    <rPh sb="2" eb="4">
      <t>ソウカツ</t>
    </rPh>
    <rPh sb="4" eb="5">
      <t>ヒョウ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</si>
  <si>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</si>
  <si>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</si>
  <si>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種苗費</t>
    <rPh sb="0" eb="1">
      <t>シュ</t>
    </rPh>
    <rPh sb="1" eb="2">
      <t>ナエ</t>
    </rPh>
    <rPh sb="2" eb="3">
      <t>ヒ</t>
    </rPh>
    <phoneticPr fontId="5"/>
  </si>
  <si>
    <t>素畜費</t>
    <rPh sb="0" eb="1">
      <t>モト</t>
    </rPh>
    <rPh sb="1" eb="2">
      <t>チク</t>
    </rPh>
    <rPh sb="2" eb="3">
      <t>ヒ</t>
    </rPh>
    <phoneticPr fontId="5"/>
  </si>
  <si>
    <t>肥料費</t>
    <rPh sb="0" eb="2">
      <t>ヒリョウ</t>
    </rPh>
    <rPh sb="2" eb="3">
      <t>ヒ</t>
    </rPh>
    <phoneticPr fontId="5"/>
  </si>
  <si>
    <t>農薬費</t>
    <rPh sb="0" eb="2">
      <t>ノウヤク</t>
    </rPh>
    <rPh sb="2" eb="3">
      <t>ヒ</t>
    </rPh>
    <phoneticPr fontId="5"/>
  </si>
  <si>
    <t>諸材料費</t>
    <rPh sb="0" eb="1">
      <t>ショ</t>
    </rPh>
    <rPh sb="1" eb="4">
      <t>ザイリョウヒ</t>
    </rPh>
    <phoneticPr fontId="5"/>
  </si>
  <si>
    <t>水道光熱費</t>
    <rPh sb="0" eb="2">
      <t>スイドウ</t>
    </rPh>
    <rPh sb="2" eb="5">
      <t>コウネツヒ</t>
    </rPh>
    <phoneticPr fontId="5"/>
  </si>
  <si>
    <t>販売費</t>
    <rPh sb="0" eb="3">
      <t>ハンバイヒ</t>
    </rPh>
    <phoneticPr fontId="5"/>
  </si>
  <si>
    <t>手数料</t>
    <rPh sb="0" eb="3">
      <t>テスウリョウ</t>
    </rPh>
    <phoneticPr fontId="5"/>
  </si>
  <si>
    <t>配送運賃</t>
    <rPh sb="0" eb="2">
      <t>ハイソウ</t>
    </rPh>
    <rPh sb="2" eb="4">
      <t>ウンチン</t>
    </rPh>
    <phoneticPr fontId="5"/>
  </si>
  <si>
    <t>包装資材</t>
    <rPh sb="0" eb="2">
      <t>ホウソウ</t>
    </rPh>
    <rPh sb="2" eb="4">
      <t>シザイ</t>
    </rPh>
    <phoneticPr fontId="5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</si>
  <si>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5"/>
  </si>
  <si>
    <t>減償（大植）</t>
    <rPh sb="0" eb="1">
      <t>ゲン</t>
    </rPh>
    <rPh sb="1" eb="2">
      <t>ショウ</t>
    </rPh>
    <rPh sb="3" eb="4">
      <t>ダイ</t>
    </rPh>
    <rPh sb="4" eb="5">
      <t>ウ</t>
    </rPh>
    <phoneticPr fontId="5"/>
  </si>
  <si>
    <t>減償（機械）</t>
    <rPh sb="0" eb="1">
      <t>ゲン</t>
    </rPh>
    <rPh sb="1" eb="2">
      <t>ショウ</t>
    </rPh>
    <rPh sb="3" eb="5">
      <t>キカイ</t>
    </rPh>
    <phoneticPr fontId="5"/>
  </si>
  <si>
    <t>減償（生物）</t>
    <rPh sb="0" eb="1">
      <t>ゲン</t>
    </rPh>
    <rPh sb="1" eb="2">
      <t>ショウ</t>
    </rPh>
    <rPh sb="3" eb="5">
      <t>セイブツ</t>
    </rPh>
    <phoneticPr fontId="5"/>
  </si>
  <si>
    <t>修繕費</t>
    <rPh sb="0" eb="3">
      <t>シュウゼンヒ</t>
    </rPh>
    <phoneticPr fontId="5"/>
  </si>
  <si>
    <t>雇用労賃</t>
    <rPh sb="0" eb="2">
      <t>コヨウ</t>
    </rPh>
    <rPh sb="2" eb="3">
      <t>ロウ</t>
    </rPh>
    <rPh sb="3" eb="4">
      <t>チン</t>
    </rPh>
    <phoneticPr fontId="5"/>
  </si>
  <si>
    <t>小作・賃借費</t>
    <rPh sb="0" eb="2">
      <t>コサク</t>
    </rPh>
    <rPh sb="3" eb="5">
      <t>チンシャク</t>
    </rPh>
    <rPh sb="5" eb="6">
      <t>ヒ</t>
    </rPh>
    <phoneticPr fontId="5"/>
  </si>
  <si>
    <t>土地改良費</t>
    <rPh sb="0" eb="2">
      <t>トチ</t>
    </rPh>
    <rPh sb="2" eb="4">
      <t>カイリョウ</t>
    </rPh>
    <rPh sb="4" eb="5">
      <t>ヒ</t>
    </rPh>
    <phoneticPr fontId="5"/>
  </si>
  <si>
    <t>農業共済</t>
    <rPh sb="0" eb="2">
      <t>ノウギョウ</t>
    </rPh>
    <rPh sb="2" eb="4">
      <t>キョウサイ</t>
    </rPh>
    <phoneticPr fontId="5"/>
  </si>
  <si>
    <t>租税公課</t>
    <rPh sb="0" eb="2">
      <t>ソゼイ</t>
    </rPh>
    <rPh sb="2" eb="3">
      <t>コウ</t>
    </rPh>
    <rPh sb="3" eb="4">
      <t>カ</t>
    </rPh>
    <phoneticPr fontId="5"/>
  </si>
  <si>
    <t>支払利子</t>
    <rPh sb="0" eb="2">
      <t>シハラ</t>
    </rPh>
    <rPh sb="2" eb="4">
      <t>リシ</t>
    </rPh>
    <phoneticPr fontId="5"/>
  </si>
  <si>
    <t>雑費</t>
    <rPh sb="0" eb="2">
      <t>ザッピ</t>
    </rPh>
    <phoneticPr fontId="5"/>
  </si>
  <si>
    <t>経営費合計</t>
    <rPh sb="0" eb="2">
      <t>ケイエイ</t>
    </rPh>
    <rPh sb="2" eb="3">
      <t>ヒ</t>
    </rPh>
    <rPh sb="3" eb="5">
      <t>ゴウケイ</t>
    </rPh>
    <phoneticPr fontId="5"/>
  </si>
  <si>
    <t>●</t>
    <phoneticPr fontId="5"/>
  </si>
  <si>
    <t>(a)</t>
    <phoneticPr fontId="5"/>
  </si>
  <si>
    <t>現状</t>
    <rPh sb="0" eb="2">
      <t>ゲンジョウ</t>
    </rPh>
    <phoneticPr fontId="5"/>
  </si>
  <si>
    <t>万円</t>
    <rPh sb="0" eb="2">
      <t>マンエン</t>
    </rPh>
    <phoneticPr fontId="5"/>
  </si>
  <si>
    <t>時間</t>
    <rPh sb="0" eb="2">
      <t>ジカン</t>
    </rPh>
    <phoneticPr fontId="5"/>
  </si>
  <si>
    <t>万円</t>
    <rPh sb="0" eb="2">
      <t>マンエン</t>
    </rPh>
    <phoneticPr fontId="5"/>
  </si>
  <si>
    <t>〇</t>
    <phoneticPr fontId="5"/>
  </si>
  <si>
    <t>氏名</t>
    <rPh sb="0" eb="2">
      <t>シメイ</t>
    </rPh>
    <phoneticPr fontId="5"/>
  </si>
  <si>
    <t>生年月日</t>
    <rPh sb="0" eb="4">
      <t>セイネンガッピ</t>
    </rPh>
    <phoneticPr fontId="5"/>
  </si>
  <si>
    <t>再認定様式３　農業経営費算出基礎資料</t>
    <rPh sb="0" eb="3">
      <t>サイニンテイ</t>
    </rPh>
    <rPh sb="3" eb="5">
      <t>ヨウシキ</t>
    </rPh>
    <phoneticPr fontId="5"/>
  </si>
  <si>
    <t>　</t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</si>
  <si>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</si>
  <si>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年度
（4月から翌年3月迄）</t>
    <rPh sb="0" eb="2">
      <t>ネンド</t>
    </rPh>
    <rPh sb="5" eb="6">
      <t>ガツ</t>
    </rPh>
    <rPh sb="8" eb="10">
      <t>ヨクネン</t>
    </rPh>
    <rPh sb="11" eb="12">
      <t>ガツ</t>
    </rPh>
    <rPh sb="12" eb="13">
      <t>マデ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</si>
  <si>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収支状況（肉用牛）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6">
      <t>ニクヨウギュウ</t>
    </rPh>
    <phoneticPr fontId="24"/>
  </si>
  <si>
    <t>①　前回認定年</t>
    <rPh sb="2" eb="4">
      <t>ゼンカイ</t>
    </rPh>
    <rPh sb="4" eb="6">
      <t>ニンテイ</t>
    </rPh>
    <rPh sb="6" eb="7">
      <t>トシ</t>
    </rPh>
    <phoneticPr fontId="5"/>
  </si>
  <si>
    <t>単価</t>
    <rPh sb="0" eb="2">
      <t>タンカ</t>
    </rPh>
    <phoneticPr fontId="5"/>
  </si>
  <si>
    <t>生産頭数</t>
    <rPh sb="0" eb="2">
      <t>セイサン</t>
    </rPh>
    <rPh sb="2" eb="4">
      <t>トウスウ</t>
    </rPh>
    <phoneticPr fontId="5"/>
  </si>
  <si>
    <t>頭</t>
    <rPh sb="0" eb="1">
      <t>トウ</t>
    </rPh>
    <phoneticPr fontId="24"/>
  </si>
  <si>
    <t>子牛生産率</t>
    <rPh sb="0" eb="2">
      <t>コウシ</t>
    </rPh>
    <rPh sb="2" eb="4">
      <t>セイサン</t>
    </rPh>
    <rPh sb="4" eb="5">
      <t>リツ</t>
    </rPh>
    <phoneticPr fontId="24"/>
  </si>
  <si>
    <t>㎏</t>
    <phoneticPr fontId="5"/>
  </si>
  <si>
    <t>%</t>
    <phoneticPr fontId="24"/>
  </si>
  <si>
    <t>うち飼料費</t>
    <rPh sb="2" eb="5">
      <t>シリョウヒ</t>
    </rPh>
    <phoneticPr fontId="24"/>
  </si>
  <si>
    <t>分娩間隔</t>
    <rPh sb="0" eb="2">
      <t>ブンベン</t>
    </rPh>
    <rPh sb="2" eb="4">
      <t>カンカク</t>
    </rPh>
    <phoneticPr fontId="24"/>
  </si>
  <si>
    <t>日</t>
    <rPh sb="0" eb="1">
      <t>ニチ</t>
    </rPh>
    <phoneticPr fontId="24"/>
  </si>
  <si>
    <t>子牛事故率</t>
    <rPh sb="0" eb="2">
      <t>コウシ</t>
    </rPh>
    <rPh sb="2" eb="4">
      <t>ジコ</t>
    </rPh>
    <rPh sb="4" eb="5">
      <t>リツ</t>
    </rPh>
    <phoneticPr fontId="24"/>
  </si>
  <si>
    <t>経営費内の飼料費割合</t>
    <rPh sb="0" eb="3">
      <t>ケイエイヒ</t>
    </rPh>
    <rPh sb="3" eb="4">
      <t>ナイ</t>
    </rPh>
    <rPh sb="5" eb="8">
      <t>シリョウヒ</t>
    </rPh>
    <rPh sb="8" eb="10">
      <t>ワリアイ</t>
    </rPh>
    <phoneticPr fontId="24"/>
  </si>
  <si>
    <t>子牛事故頭数</t>
    <rPh sb="0" eb="2">
      <t>コウシ</t>
    </rPh>
    <rPh sb="2" eb="4">
      <t>ジコ</t>
    </rPh>
    <rPh sb="4" eb="6">
      <t>トウスウ</t>
    </rPh>
    <phoneticPr fontId="5"/>
  </si>
  <si>
    <t>出荷頭数</t>
    <rPh sb="0" eb="2">
      <t>シュッカ</t>
    </rPh>
    <rPh sb="2" eb="4">
      <t>アタマカズ</t>
    </rPh>
    <phoneticPr fontId="5"/>
  </si>
  <si>
    <t>② 今回認定年　</t>
    <rPh sb="2" eb="4">
      <t>コンカイ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</si>
  <si>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収支状況（養豚）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ヨウトン</t>
    </rPh>
    <phoneticPr fontId="24"/>
  </si>
  <si>
    <t>母豚頭数</t>
    <rPh sb="0" eb="2">
      <t>ボトン</t>
    </rPh>
    <rPh sb="2" eb="4">
      <t>トウスウ</t>
    </rPh>
    <phoneticPr fontId="24"/>
  </si>
  <si>
    <t>分娩回数/１頭</t>
    <rPh sb="0" eb="4">
      <t>ブンベンカイスウ</t>
    </rPh>
    <rPh sb="6" eb="7">
      <t>トウ</t>
    </rPh>
    <phoneticPr fontId="5"/>
  </si>
  <si>
    <t>回</t>
    <rPh sb="0" eb="1">
      <t>カイ</t>
    </rPh>
    <phoneticPr fontId="24"/>
  </si>
  <si>
    <t>ほ乳開始頭数/１頭</t>
    <rPh sb="1" eb="2">
      <t>ニュウ</t>
    </rPh>
    <rPh sb="2" eb="6">
      <t>カイシトウスウ</t>
    </rPh>
    <rPh sb="8" eb="9">
      <t>トウ</t>
    </rPh>
    <phoneticPr fontId="5"/>
  </si>
  <si>
    <t>頭</t>
    <rPh sb="0" eb="1">
      <t>アタマ</t>
    </rPh>
    <phoneticPr fontId="24"/>
  </si>
  <si>
    <t>離乳頭数/1頭</t>
    <rPh sb="0" eb="2">
      <t>リニュウ</t>
    </rPh>
    <rPh sb="2" eb="4">
      <t>トウスウ</t>
    </rPh>
    <rPh sb="6" eb="7">
      <t>トウ</t>
    </rPh>
    <phoneticPr fontId="24"/>
  </si>
  <si>
    <t>子豚事故率</t>
    <rPh sb="0" eb="1">
      <t>コ</t>
    </rPh>
    <rPh sb="1" eb="2">
      <t>ブタ</t>
    </rPh>
    <rPh sb="2" eb="4">
      <t>ジコ</t>
    </rPh>
    <rPh sb="4" eb="5">
      <t>リツ</t>
    </rPh>
    <phoneticPr fontId="24"/>
  </si>
  <si>
    <t>分娩頭数/年</t>
    <rPh sb="0" eb="2">
      <t>ブンベン</t>
    </rPh>
    <rPh sb="2" eb="4">
      <t>トウスウ</t>
    </rPh>
    <rPh sb="5" eb="6">
      <t>ネン</t>
    </rPh>
    <phoneticPr fontId="5"/>
  </si>
  <si>
    <t>母豚飼養頭数</t>
    <rPh sb="0" eb="2">
      <t>ボトン</t>
    </rPh>
    <rPh sb="2" eb="6">
      <t>シヨウトウスウ</t>
    </rPh>
    <phoneticPr fontId="5"/>
  </si>
  <si>
    <t>ほ乳開始頭数/年</t>
    <rPh sb="1" eb="2">
      <t>ニュウ</t>
    </rPh>
    <rPh sb="2" eb="4">
      <t>カイシ</t>
    </rPh>
    <rPh sb="4" eb="6">
      <t>トウスウ</t>
    </rPh>
    <rPh sb="7" eb="8">
      <t>ネン</t>
    </rPh>
    <phoneticPr fontId="5"/>
  </si>
  <si>
    <r>
      <t>離乳</t>
    </r>
    <r>
      <rPr>
        <b/>
        <sz val="12"/>
        <color theme="1"/>
        <rFont val="Meiryo UI"/>
        <family val="3"/>
        <charset val="128"/>
      </rPr>
      <t>頭数</t>
    </r>
    <r>
      <rPr>
        <sz val="12"/>
        <color theme="1"/>
        <rFont val="Meiryo UI"/>
        <family val="3"/>
        <charset val="128"/>
      </rPr>
      <t>/年</t>
    </r>
    <rPh sb="0" eb="2">
      <t>リニュウ</t>
    </rPh>
    <rPh sb="2" eb="4">
      <t>トウスウ</t>
    </rPh>
    <rPh sb="5" eb="6">
      <t>ネン</t>
    </rPh>
    <phoneticPr fontId="5"/>
  </si>
  <si>
    <r>
      <t>離乳</t>
    </r>
    <r>
      <rPr>
        <b/>
        <sz val="12"/>
        <color theme="1"/>
        <rFont val="Meiryo UI"/>
        <family val="3"/>
        <charset val="128"/>
      </rPr>
      <t>腹数</t>
    </r>
    <r>
      <rPr>
        <sz val="12"/>
        <color theme="1"/>
        <rFont val="Meiryo UI"/>
        <family val="3"/>
        <charset val="128"/>
      </rPr>
      <t>/年</t>
    </r>
    <rPh sb="0" eb="2">
      <t>リニュウ</t>
    </rPh>
    <rPh sb="2" eb="3">
      <t>ハラ</t>
    </rPh>
    <rPh sb="3" eb="4">
      <t>スウ</t>
    </rPh>
    <rPh sb="4" eb="5">
      <t>ブンスウ</t>
    </rPh>
    <rPh sb="5" eb="6">
      <t>ネン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</si>
  <si>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収支状況（養鶏　鶏卵）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ヨウケイ</t>
    </rPh>
    <rPh sb="16" eb="18">
      <t>ケイラン</t>
    </rPh>
    <phoneticPr fontId="24"/>
  </si>
  <si>
    <t>①　前回認定年　　</t>
    <rPh sb="2" eb="4">
      <t>ゼンカイ</t>
    </rPh>
    <rPh sb="4" eb="6">
      <t>ニンテイ</t>
    </rPh>
    <rPh sb="6" eb="7">
      <t>トシ</t>
    </rPh>
    <phoneticPr fontId="5"/>
  </si>
  <si>
    <t>主な収入</t>
    <rPh sb="0" eb="1">
      <t>オモ</t>
    </rPh>
    <rPh sb="2" eb="4">
      <t>シュウニュウ</t>
    </rPh>
    <phoneticPr fontId="5"/>
  </si>
  <si>
    <t>成鶏羽数</t>
    <rPh sb="0" eb="1">
      <t>ナ</t>
    </rPh>
    <rPh sb="1" eb="2">
      <t>ニワトリ</t>
    </rPh>
    <rPh sb="2" eb="3">
      <t>ハネ</t>
    </rPh>
    <rPh sb="3" eb="4">
      <t>スウ</t>
    </rPh>
    <phoneticPr fontId="24"/>
  </si>
  <si>
    <t>数量</t>
    <rPh sb="0" eb="2">
      <t>スウリョウ</t>
    </rPh>
    <phoneticPr fontId="5"/>
  </si>
  <si>
    <t>羽</t>
    <rPh sb="0" eb="1">
      <t>ワ</t>
    </rPh>
    <phoneticPr fontId="24"/>
  </si>
  <si>
    <t>袋</t>
    <rPh sb="0" eb="1">
      <t>フクロ</t>
    </rPh>
    <phoneticPr fontId="24"/>
  </si>
  <si>
    <t xml:space="preserve"> 合　計</t>
    <rPh sb="1" eb="2">
      <t>ア</t>
    </rPh>
    <rPh sb="3" eb="4">
      <t>ケイ</t>
    </rPh>
    <phoneticPr fontId="5"/>
  </si>
  <si>
    <t>合　計</t>
    <rPh sb="0" eb="1">
      <t>ア</t>
    </rPh>
    <rPh sb="2" eb="3">
      <t>ケイ</t>
    </rPh>
    <phoneticPr fontId="5"/>
  </si>
  <si>
    <t>②  今回認定年　　　　　　</t>
    <rPh sb="3" eb="5">
      <t>コンカイ</t>
    </rPh>
    <rPh sb="5" eb="7">
      <t>ニンテイ</t>
    </rPh>
    <rPh sb="7" eb="8">
      <t>ネン</t>
    </rPh>
    <phoneticPr fontId="5"/>
  </si>
  <si>
    <t>目標</t>
    <rPh sb="0" eb="2">
      <t>モクヒョウ</t>
    </rPh>
    <phoneticPr fontId="5"/>
  </si>
  <si>
    <t>　　達成目安　　０～６０％未満：△　６０～８０％未満：◇　８０～１００％未満：○　１００～１１０％未満：◎　１１０％以上：★</t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24"/>
  </si>
  <si>
    <t xml:space="preserve">   目標値      子牛生産率 96％以上　　分娩間隔 380日以内　　子牛事故率 2%以内　</t>
    <rPh sb="3" eb="6">
      <t>モクヒョウチ</t>
    </rPh>
    <phoneticPr fontId="24"/>
  </si>
  <si>
    <t>飼養頭数</t>
    <rPh sb="0" eb="4">
      <t>シヨウトウスウ</t>
    </rPh>
    <phoneticPr fontId="5"/>
  </si>
  <si>
    <t>飼養頭数</t>
    <rPh sb="0" eb="4">
      <t>シヨウトウスウ</t>
    </rPh>
    <phoneticPr fontId="24"/>
  </si>
  <si>
    <t>　達成目安　　０～６０％未満：△　６０～８０％未満：◇　８０～１００％未満：○　１００～１１０％未満：◎　１１０％以上：★</t>
    <rPh sb="1" eb="3">
      <t>タッセイ</t>
    </rPh>
    <rPh sb="3" eb="5">
      <t>メヤス</t>
    </rPh>
    <rPh sb="23" eb="25">
      <t>ミマン</t>
    </rPh>
    <rPh sb="35" eb="37">
      <t>ミマン</t>
    </rPh>
    <rPh sb="48" eb="50">
      <t>ミマン</t>
    </rPh>
    <rPh sb="57" eb="59">
      <t>イジョウ</t>
    </rPh>
    <phoneticPr fontId="24"/>
  </si>
  <si>
    <t>　県技術指標　１頭当たり分娩回数：2.2回   １腹当たりほ乳開始頭数：10頭以上   １腹当たり離乳開始頭数：9.1頭以上　 子豚事故率：2%以下</t>
    <rPh sb="1" eb="2">
      <t>ケン</t>
    </rPh>
    <rPh sb="2" eb="4">
      <t>ギジュツ</t>
    </rPh>
    <rPh sb="4" eb="6">
      <t>シヒョウ</t>
    </rPh>
    <phoneticPr fontId="24"/>
  </si>
  <si>
    <t>合計</t>
    <rPh sb="0" eb="2">
      <t>ゴウケイ</t>
    </rPh>
    <phoneticPr fontId="5"/>
  </si>
  <si>
    <t>収入</t>
    <rPh sb="0" eb="2">
      <t>シュウニュウ</t>
    </rPh>
    <phoneticPr fontId="5"/>
  </si>
  <si>
    <t>経費</t>
    <rPh sb="0" eb="2">
      <t>ケイヒ</t>
    </rPh>
    <phoneticPr fontId="5"/>
  </si>
  <si>
    <t>子牛</t>
    <rPh sb="0" eb="2">
      <t>コウシ</t>
    </rPh>
    <phoneticPr fontId="5"/>
  </si>
  <si>
    <t>子豚</t>
    <rPh sb="0" eb="2">
      <t>コブタ</t>
    </rPh>
    <phoneticPr fontId="5"/>
  </si>
  <si>
    <t>たい肥</t>
    <rPh sb="2" eb="3">
      <t>ヒ</t>
    </rPh>
    <phoneticPr fontId="5"/>
  </si>
  <si>
    <t>平成</t>
    <rPh sb="0" eb="2">
      <t>ヘイセイ</t>
    </rPh>
    <phoneticPr fontId="5"/>
  </si>
  <si>
    <t>月</t>
    <rPh sb="0" eb="1">
      <t>ガツ</t>
    </rPh>
    <phoneticPr fontId="5"/>
  </si>
  <si>
    <t>購入飼料費</t>
    <rPh sb="0" eb="5">
      <t>コウニュウシリョウヒ</t>
    </rPh>
    <phoneticPr fontId="5"/>
  </si>
  <si>
    <t>経産牛</t>
    <rPh sb="0" eb="2">
      <t>ケイサン</t>
    </rPh>
    <rPh sb="2" eb="3">
      <t>ギュウ</t>
    </rPh>
    <phoneticPr fontId="5"/>
  </si>
  <si>
    <t>育成牛</t>
    <rPh sb="0" eb="2">
      <t>イクセイ</t>
    </rPh>
    <rPh sb="2" eb="3">
      <t>ギュウ</t>
    </rPh>
    <phoneticPr fontId="5"/>
  </si>
  <si>
    <t>母豚(大貫)</t>
    <rPh sb="0" eb="2">
      <t>ハハブタ</t>
    </rPh>
    <rPh sb="3" eb="5">
      <t>ダイカン</t>
    </rPh>
    <phoneticPr fontId="5"/>
  </si>
  <si>
    <t>正常卵</t>
    <rPh sb="0" eb="2">
      <t>セイジョウ</t>
    </rPh>
    <rPh sb="2" eb="3">
      <t>ラン</t>
    </rPh>
    <phoneticPr fontId="5"/>
  </si>
  <si>
    <t>不正常卵</t>
    <rPh sb="0" eb="3">
      <t>フセイジョウ</t>
    </rPh>
    <rPh sb="3" eb="4">
      <t>ラン</t>
    </rPh>
    <phoneticPr fontId="5"/>
  </si>
  <si>
    <t>(法人用参考資料)所得計算</t>
    <rPh sb="1" eb="4">
      <t>ホウジンヨウ</t>
    </rPh>
    <rPh sb="4" eb="8">
      <t>サンコウシリョウ</t>
    </rPh>
    <rPh sb="9" eb="13">
      <t>ショトクケイサン</t>
    </rPh>
    <phoneticPr fontId="5"/>
  </si>
  <si>
    <t>①</t>
    <phoneticPr fontId="5"/>
  </si>
  <si>
    <r>
      <t xml:space="preserve">税引前当期純利益
</t>
    </r>
    <r>
      <rPr>
        <sz val="6"/>
        <color rgb="FF000000"/>
        <rFont val="ＭＳ 明朝"/>
        <family val="1"/>
        <charset val="128"/>
      </rPr>
      <t>(税引前当期純損失)</t>
    </r>
    <rPh sb="0" eb="8">
      <t>ゼイビキマエトウキジュンリエキ</t>
    </rPh>
    <rPh sb="10" eb="13">
      <t>ゼイビキマエ</t>
    </rPh>
    <rPh sb="13" eb="15">
      <t>トウキ</t>
    </rPh>
    <rPh sb="15" eb="16">
      <t>ジュン</t>
    </rPh>
    <rPh sb="16" eb="18">
      <t>ソンシツ</t>
    </rPh>
    <phoneticPr fontId="5"/>
  </si>
  <si>
    <t>②</t>
    <phoneticPr fontId="5"/>
  </si>
  <si>
    <t>役員報酬</t>
    <rPh sb="0" eb="4">
      <t>ヤクインホウシュウ</t>
    </rPh>
    <phoneticPr fontId="5"/>
  </si>
  <si>
    <t>③</t>
    <phoneticPr fontId="5"/>
  </si>
  <si>
    <t>農業・関連事業の売上高</t>
    <rPh sb="0" eb="2">
      <t>ノウギョウ</t>
    </rPh>
    <rPh sb="3" eb="7">
      <t>カンレンジギョウ</t>
    </rPh>
    <rPh sb="8" eb="11">
      <t>ウリアゲダカ</t>
    </rPh>
    <phoneticPr fontId="5"/>
  </si>
  <si>
    <t>④</t>
    <phoneticPr fontId="5"/>
  </si>
  <si>
    <t>営業外収益</t>
    <rPh sb="0" eb="3">
      <t>エイギョウガイ</t>
    </rPh>
    <rPh sb="3" eb="5">
      <t>シュウエキ</t>
    </rPh>
    <phoneticPr fontId="5"/>
  </si>
  <si>
    <t>⑤</t>
    <phoneticPr fontId="5"/>
  </si>
  <si>
    <r>
      <t>総売上高</t>
    </r>
    <r>
      <rPr>
        <sz val="6"/>
        <color rgb="FF000000"/>
        <rFont val="ＭＳ 明朝"/>
        <family val="1"/>
        <charset val="128"/>
      </rPr>
      <t>(農業売上高・営業外収益)</t>
    </r>
    <rPh sb="0" eb="1">
      <t>ソウ</t>
    </rPh>
    <rPh sb="1" eb="4">
      <t>ウリアゲダカ</t>
    </rPh>
    <rPh sb="5" eb="7">
      <t>ノウギョウ</t>
    </rPh>
    <rPh sb="7" eb="10">
      <t>ウリアゲダカ</t>
    </rPh>
    <rPh sb="11" eb="14">
      <t>エイギョウガイ</t>
    </rPh>
    <rPh sb="14" eb="16">
      <t>シュウエキ</t>
    </rPh>
    <phoneticPr fontId="5"/>
  </si>
  <si>
    <t>⑥</t>
    <phoneticPr fontId="5"/>
  </si>
  <si>
    <t>農業・関連事業等に
従事する役員の人数</t>
    <rPh sb="0" eb="2">
      <t>ノウギョウ</t>
    </rPh>
    <rPh sb="3" eb="7">
      <t>カンレンジギョウ</t>
    </rPh>
    <rPh sb="7" eb="8">
      <t>トウ</t>
    </rPh>
    <rPh sb="10" eb="12">
      <t>ジュウジ</t>
    </rPh>
    <rPh sb="14" eb="16">
      <t>ヤクイン</t>
    </rPh>
    <rPh sb="17" eb="19">
      <t>ニンズウ</t>
    </rPh>
    <phoneticPr fontId="5"/>
  </si>
  <si>
    <t>１人あたりの所得計算：</t>
    <rPh sb="1" eb="2">
      <t>ヒト</t>
    </rPh>
    <rPh sb="6" eb="8">
      <t>ショトク</t>
    </rPh>
    <rPh sb="8" eb="10">
      <t>ケイサン</t>
    </rPh>
    <phoneticPr fontId="5"/>
  </si>
  <si>
    <t>法人の場合の所得計算式＝</t>
    <rPh sb="0" eb="2">
      <t>ホウジン</t>
    </rPh>
    <rPh sb="3" eb="5">
      <t>バアイ</t>
    </rPh>
    <rPh sb="6" eb="10">
      <t>ショトクケイサン</t>
    </rPh>
    <rPh sb="10" eb="11">
      <t>シキ</t>
    </rPh>
    <phoneticPr fontId="5"/>
  </si>
  <si>
    <t>(①税引前当期純利益＋②法人の役員報酬)×(③農業・関連事業の売上高/⑤総売上高)</t>
    <phoneticPr fontId="5"/>
  </si>
  <si>
    <t>⑥農業・関連事業等に従事する役員の人数</t>
    <phoneticPr fontId="5"/>
  </si>
  <si>
    <t>（経営年数）</t>
    <rPh sb="1" eb="5">
      <t>ケイエイネンスウ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</si>
</sst>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###\a"/>
    <numFmt numFmtId="177" formatCode="#,##0_ ;[Red]\-#,##0\ "/>
    <numFmt numFmtId="178" formatCode="0_ "/>
    <numFmt numFmtId="179" formatCode="###.#\a"/>
    <numFmt numFmtId="180" formatCode="0_);[Red]\(0\)"/>
    <numFmt numFmtId="181" formatCode="#,##0\ &quot;円&quot;"/>
    <numFmt numFmtId="182" formatCode="#,##0.0&quot;万&quot;&quot;円&quot;"/>
    <numFmt numFmtId="183" formatCode="#,##0&quot;万&quot;&quot;円&quot;"/>
    <numFmt numFmtId="184" formatCode="[$-411]ggge&quot;年度&quot;"/>
    <numFmt numFmtId="185" formatCode="[$-411]ggge&quot;年&quot;m&quot;月&quot;d&quot;日&quot;;@"/>
    <numFmt numFmtId="186" formatCode="[$-411]ggge"/>
    <numFmt numFmtId="187" formatCode="m"/>
    <numFmt numFmtId="188" formatCode="&quot;目&quot;&quot;標&quot;\([$-411]ggge&quot;年&quot;\)"/>
    <numFmt numFmtId="189" formatCode="&quot;目&quot;&quot;標&quot;\([$-411]ggge&quot;年）&quot;"/>
    <numFmt numFmtId="190" formatCode="#,##0.0;[Red]\-#,##0.0"/>
    <numFmt numFmtId="191" formatCode="0.0"/>
    <numFmt numFmtId="192" formatCode="#&quot;人&quot;"/>
    <numFmt numFmtId="193" formatCode="&quot;目&quot;&quot;標&quot;\(&quot;令&quot;&quot;和&quot;\ #\ &quot;年&quot;\)"/>
    <numFmt numFmtId="194" formatCode="#\ &quot;人&quot;"/>
    <numFmt numFmtId="195" formatCode="0.0_ "/>
  </numFmts>
  <fonts count="69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sz val="15"/>
      <name val="Meiryo UI"/>
      <family val="3"/>
      <charset val="128"/>
    </font>
    <font>
      <sz val="16"/>
      <name val="Meiryo UI"/>
      <family val="3"/>
      <charset val="128"/>
    </font>
    <font>
      <sz val="11"/>
      <name val="Arial"/>
      <family val="2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1"/>
      <color theme="0"/>
      <name val="メイリオ"/>
      <family val="3"/>
      <charset val="128"/>
    </font>
    <font>
      <sz val="11"/>
      <color theme="0"/>
      <name val="Segoe UI Semibold"/>
      <family val="2"/>
    </font>
    <font>
      <sz val="11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HG丸ｺﾞｼｯｸM-PRO"/>
      <family val="3"/>
      <charset val="128"/>
    </font>
    <font>
      <sz val="13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  <font>
      <sz val="28"/>
      <color rgb="FF000000"/>
      <name val="ＭＳ 明朝"/>
      <family val="1"/>
      <charset val="128"/>
    </font>
    <font>
      <u/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16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6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9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0" fillId="0" borderId="0"/>
    <xf numFmtId="0" fontId="3" fillId="0" borderId="0">
      <alignment vertical="center"/>
    </xf>
    <xf numFmtId="38" fontId="26" fillId="0" borderId="0" applyFont="0" applyFill="0" applyBorder="0" applyAlignment="0" applyProtection="0"/>
    <xf numFmtId="0" fontId="26" fillId="0" borderId="0"/>
    <xf numFmtId="38" fontId="3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823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6" fillId="0" borderId="72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45" xfId="0" applyFont="1" applyBorder="1" applyAlignment="1">
      <alignment vertical="center"/>
    </xf>
    <xf numFmtId="0" fontId="0" fillId="0" borderId="0" xfId="0"/>
    <xf numFmtId="0" fontId="13" fillId="0" borderId="93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6" fillId="0" borderId="99" xfId="0" applyFont="1" applyBorder="1" applyAlignment="1">
      <alignment vertical="center"/>
    </xf>
    <xf numFmtId="0" fontId="16" fillId="0" borderId="111" xfId="0" applyFont="1" applyBorder="1" applyAlignment="1">
      <alignment vertical="center"/>
    </xf>
    <xf numFmtId="0" fontId="16" fillId="0" borderId="12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131" xfId="0" applyFont="1" applyBorder="1" applyAlignment="1">
      <alignment horizontal="distributed" vertical="center"/>
    </xf>
    <xf numFmtId="0" fontId="18" fillId="0" borderId="0" xfId="0" applyFont="1" applyBorder="1"/>
    <xf numFmtId="0" fontId="21" fillId="0" borderId="0" xfId="0" applyFont="1"/>
    <xf numFmtId="0" fontId="22" fillId="0" borderId="133" xfId="0" applyFont="1" applyBorder="1" applyAlignment="1">
      <alignment horizontal="distributed" vertical="center"/>
    </xf>
    <xf numFmtId="0" fontId="22" fillId="0" borderId="134" xfId="0" applyFont="1" applyBorder="1" applyAlignment="1">
      <alignment horizontal="distributed" vertical="center"/>
    </xf>
    <xf numFmtId="0" fontId="18" fillId="0" borderId="133" xfId="0" applyFont="1" applyBorder="1"/>
    <xf numFmtId="0" fontId="19" fillId="0" borderId="135" xfId="0" applyFont="1" applyBorder="1" applyAlignment="1">
      <alignment horizontal="distributed" vertical="center"/>
    </xf>
    <xf numFmtId="0" fontId="19" fillId="0" borderId="136" xfId="0" applyFont="1" applyBorder="1" applyAlignment="1">
      <alignment horizontal="distributed" vertical="center"/>
    </xf>
    <xf numFmtId="0" fontId="18" fillId="0" borderId="135" xfId="0" applyFont="1" applyBorder="1"/>
    <xf numFmtId="0" fontId="22" fillId="0" borderId="0" xfId="0" applyFont="1" applyBorder="1" applyAlignment="1">
      <alignment horizontal="distributed" vertical="center"/>
    </xf>
    <xf numFmtId="0" fontId="22" fillId="0" borderId="131" xfId="0" applyFont="1" applyBorder="1" applyAlignment="1">
      <alignment horizontal="distributed" vertical="center"/>
    </xf>
    <xf numFmtId="0" fontId="23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Border="1">
      <alignment vertical="center"/>
    </xf>
    <xf numFmtId="176" fontId="31" fillId="0" borderId="166" xfId="3" applyNumberFormat="1" applyFont="1" applyFill="1" applyBorder="1" applyAlignment="1">
      <alignment horizontal="right"/>
    </xf>
    <xf numFmtId="38" fontId="32" fillId="0" borderId="0" xfId="3" applyFont="1" applyFill="1" applyBorder="1" applyAlignment="1"/>
    <xf numFmtId="0" fontId="32" fillId="0" borderId="0" xfId="4" applyFont="1" applyFill="1" applyBorder="1" applyAlignment="1">
      <alignment horizontal="right"/>
    </xf>
    <xf numFmtId="0" fontId="17" fillId="0" borderId="0" xfId="0" applyFont="1" applyAlignment="1">
      <alignment vertical="center" justifyLastLine="1"/>
    </xf>
    <xf numFmtId="0" fontId="18" fillId="0" borderId="0" xfId="0" applyFont="1" applyAlignment="1">
      <alignment justifyLastLine="1"/>
    </xf>
    <xf numFmtId="0" fontId="33" fillId="0" borderId="0" xfId="2" applyFont="1">
      <alignment vertical="center"/>
    </xf>
    <xf numFmtId="0" fontId="34" fillId="0" borderId="0" xfId="2" applyFont="1">
      <alignment vertical="center"/>
    </xf>
    <xf numFmtId="0" fontId="36" fillId="0" borderId="0" xfId="2" applyFont="1" applyAlignment="1"/>
    <xf numFmtId="0" fontId="37" fillId="0" borderId="0" xfId="2" applyFont="1">
      <alignment vertical="center"/>
    </xf>
    <xf numFmtId="0" fontId="39" fillId="0" borderId="0" xfId="2" applyFont="1" applyAlignment="1">
      <alignment vertical="center"/>
    </xf>
    <xf numFmtId="0" fontId="35" fillId="0" borderId="0" xfId="2" applyFont="1" applyAlignment="1">
      <alignment vertical="center" wrapText="1"/>
    </xf>
    <xf numFmtId="0" fontId="41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" fillId="0" borderId="0" xfId="2" applyAlignment="1">
      <alignment vertical="center"/>
    </xf>
    <xf numFmtId="0" fontId="35" fillId="0" borderId="0" xfId="2" applyFont="1" applyBorder="1" applyAlignment="1">
      <alignment vertical="center" wrapText="1"/>
    </xf>
    <xf numFmtId="0" fontId="3" fillId="0" borderId="0" xfId="2" applyAlignment="1">
      <alignment horizontal="center" vertical="center"/>
    </xf>
    <xf numFmtId="0" fontId="25" fillId="0" borderId="0" xfId="2" applyFont="1" applyAlignment="1">
      <alignment vertical="top"/>
    </xf>
    <xf numFmtId="0" fontId="47" fillId="0" borderId="0" xfId="2" applyFont="1" applyAlignment="1">
      <alignment horizontal="left" vertical="top"/>
    </xf>
    <xf numFmtId="38" fontId="48" fillId="0" borderId="0" xfId="3" applyFont="1" applyFill="1" applyBorder="1" applyAlignment="1"/>
    <xf numFmtId="38" fontId="20" fillId="0" borderId="0" xfId="3" applyFont="1" applyFill="1" applyBorder="1" applyAlignment="1"/>
    <xf numFmtId="0" fontId="3" fillId="0" borderId="0" xfId="2" applyFill="1" applyBorder="1">
      <alignment vertical="center"/>
    </xf>
    <xf numFmtId="0" fontId="47" fillId="0" borderId="0" xfId="2" applyFont="1" applyAlignment="1">
      <alignment vertical="top"/>
    </xf>
    <xf numFmtId="38" fontId="32" fillId="0" borderId="0" xfId="3" applyFont="1" applyFill="1" applyBorder="1" applyAlignment="1">
      <alignment horizontal="left"/>
    </xf>
    <xf numFmtId="38" fontId="49" fillId="0" borderId="0" xfId="3" applyFont="1" applyFill="1"/>
    <xf numFmtId="0" fontId="49" fillId="0" borderId="17" xfId="4" applyFont="1" applyFill="1" applyBorder="1" applyAlignment="1">
      <alignment horizontal="right"/>
    </xf>
    <xf numFmtId="0" fontId="49" fillId="0" borderId="11" xfId="4" applyFont="1" applyFill="1" applyBorder="1" applyAlignment="1">
      <alignment horizontal="right"/>
    </xf>
    <xf numFmtId="0" fontId="49" fillId="0" borderId="142" xfId="4" applyFont="1" applyFill="1" applyBorder="1" applyAlignment="1">
      <alignment horizontal="right"/>
    </xf>
    <xf numFmtId="0" fontId="49" fillId="0" borderId="111" xfId="4" applyFont="1" applyFill="1" applyBorder="1" applyAlignment="1">
      <alignment horizontal="right"/>
    </xf>
    <xf numFmtId="0" fontId="49" fillId="0" borderId="150" xfId="4" applyFont="1" applyFill="1" applyBorder="1" applyAlignment="1">
      <alignment horizontal="right"/>
    </xf>
    <xf numFmtId="38" fontId="49" fillId="0" borderId="142" xfId="3" applyFont="1" applyFill="1" applyBorder="1" applyAlignment="1">
      <alignment horizontal="right"/>
    </xf>
    <xf numFmtId="38" fontId="49" fillId="0" borderId="111" xfId="3" applyFont="1" applyFill="1" applyBorder="1" applyAlignment="1">
      <alignment horizontal="right"/>
    </xf>
    <xf numFmtId="38" fontId="49" fillId="0" borderId="150" xfId="3" applyFont="1" applyFill="1" applyBorder="1" applyAlignment="1">
      <alignment horizontal="right"/>
    </xf>
    <xf numFmtId="38" fontId="49" fillId="0" borderId="11" xfId="3" applyFont="1" applyFill="1" applyBorder="1" applyAlignment="1">
      <alignment horizontal="right"/>
    </xf>
    <xf numFmtId="38" fontId="49" fillId="0" borderId="181" xfId="3" applyFont="1" applyFill="1" applyBorder="1" applyAlignment="1">
      <alignment horizontal="right"/>
    </xf>
    <xf numFmtId="0" fontId="6" fillId="0" borderId="6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133" xfId="0" applyFont="1" applyFill="1" applyBorder="1"/>
    <xf numFmtId="0" fontId="18" fillId="0" borderId="135" xfId="0" applyFont="1" applyFill="1" applyBorder="1"/>
    <xf numFmtId="0" fontId="6" fillId="0" borderId="5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83" fontId="7" fillId="0" borderId="50" xfId="0" applyNumberFormat="1" applyFont="1" applyFill="1" applyBorder="1" applyAlignment="1">
      <alignment vertical="center" shrinkToFit="1"/>
    </xf>
    <xf numFmtId="181" fontId="7" fillId="0" borderId="11" xfId="0" applyNumberFormat="1" applyFont="1" applyFill="1" applyBorder="1" applyAlignment="1">
      <alignment vertical="center" shrinkToFit="1"/>
    </xf>
    <xf numFmtId="182" fontId="7" fillId="0" borderId="50" xfId="0" applyNumberFormat="1" applyFont="1" applyFill="1" applyBorder="1" applyAlignment="1">
      <alignment vertical="center" shrinkToFit="1"/>
    </xf>
    <xf numFmtId="0" fontId="6" fillId="0" borderId="4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48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vertical="center" wrapText="1"/>
    </xf>
    <xf numFmtId="0" fontId="0" fillId="0" borderId="53" xfId="0" applyBorder="1" applyAlignment="1"/>
    <xf numFmtId="0" fontId="19" fillId="0" borderId="54" xfId="0" applyFont="1" applyBorder="1" applyAlignment="1">
      <alignment horizontal="distributed" vertical="center"/>
    </xf>
    <xf numFmtId="0" fontId="19" fillId="0" borderId="194" xfId="0" applyFont="1" applyBorder="1" applyAlignment="1">
      <alignment horizontal="distributed" vertical="center"/>
    </xf>
    <xf numFmtId="0" fontId="0" fillId="0" borderId="54" xfId="0" applyBorder="1"/>
    <xf numFmtId="0" fontId="0" fillId="0" borderId="55" xfId="0" applyBorder="1"/>
    <xf numFmtId="0" fontId="18" fillId="0" borderId="42" xfId="0" applyFont="1" applyBorder="1" applyAlignment="1"/>
    <xf numFmtId="0" fontId="18" fillId="0" borderId="43" xfId="0" applyFont="1" applyFill="1" applyBorder="1"/>
    <xf numFmtId="0" fontId="18" fillId="0" borderId="195" xfId="0" applyFont="1" applyBorder="1" applyAlignment="1"/>
    <xf numFmtId="0" fontId="18" fillId="0" borderId="196" xfId="0" applyFont="1" applyFill="1" applyBorder="1"/>
    <xf numFmtId="0" fontId="18" fillId="0" borderId="197" xfId="0" applyFont="1" applyBorder="1" applyAlignment="1"/>
    <xf numFmtId="0" fontId="18" fillId="0" borderId="198" xfId="0" applyFont="1" applyFill="1" applyBorder="1"/>
    <xf numFmtId="0" fontId="18" fillId="0" borderId="44" xfId="0" applyFont="1" applyBorder="1" applyAlignment="1"/>
    <xf numFmtId="0" fontId="19" fillId="0" borderId="45" xfId="0" applyFont="1" applyBorder="1" applyAlignment="1">
      <alignment horizontal="distributed" vertical="center"/>
    </xf>
    <xf numFmtId="0" fontId="19" fillId="0" borderId="199" xfId="0" applyFont="1" applyBorder="1" applyAlignment="1">
      <alignment horizontal="distributed" vertical="center"/>
    </xf>
    <xf numFmtId="0" fontId="21" fillId="0" borderId="42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131" xfId="0" applyFont="1" applyBorder="1" applyAlignment="1">
      <alignment horizontal="centerContinuous"/>
    </xf>
    <xf numFmtId="0" fontId="20" fillId="0" borderId="42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20" fillId="0" borderId="131" xfId="0" applyFont="1" applyBorder="1" applyAlignment="1">
      <alignment horizontal="centerContinuous" vertical="center"/>
    </xf>
    <xf numFmtId="0" fontId="20" fillId="0" borderId="130" xfId="0" applyFont="1" applyFill="1" applyBorder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20" fillId="0" borderId="43" xfId="0" applyFont="1" applyFill="1" applyBorder="1" applyAlignment="1">
      <alignment horizontal="centerContinuous" vertical="center"/>
    </xf>
    <xf numFmtId="0" fontId="20" fillId="0" borderId="130" xfId="0" applyFont="1" applyFill="1" applyBorder="1" applyAlignment="1">
      <alignment horizontal="centerContinuous"/>
    </xf>
    <xf numFmtId="0" fontId="20" fillId="0" borderId="0" xfId="0" applyFont="1" applyFill="1" applyBorder="1" applyAlignment="1">
      <alignment horizontal="centerContinuous"/>
    </xf>
    <xf numFmtId="0" fontId="20" fillId="0" borderId="43" xfId="0" applyFont="1" applyFill="1" applyBorder="1" applyAlignment="1">
      <alignment horizontal="centerContinuous"/>
    </xf>
    <xf numFmtId="0" fontId="28" fillId="3" borderId="142" xfId="2" applyFont="1" applyFill="1" applyBorder="1" applyAlignment="1">
      <alignment horizontal="center" vertical="center"/>
    </xf>
    <xf numFmtId="0" fontId="28" fillId="3" borderId="111" xfId="2" applyFont="1" applyFill="1" applyBorder="1" applyAlignment="1">
      <alignment horizontal="center" vertical="center"/>
    </xf>
    <xf numFmtId="0" fontId="28" fillId="3" borderId="154" xfId="2" applyFont="1" applyFill="1" applyBorder="1" applyAlignment="1">
      <alignment horizontal="center" vertical="center"/>
    </xf>
    <xf numFmtId="0" fontId="28" fillId="3" borderId="99" xfId="2" applyFont="1" applyFill="1" applyBorder="1" applyAlignment="1">
      <alignment horizontal="center" vertical="center"/>
    </xf>
    <xf numFmtId="0" fontId="3" fillId="0" borderId="0" xfId="2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7" fillId="0" borderId="0" xfId="2" applyFont="1" applyBorder="1" applyAlignment="1">
      <alignment horizontal="left" vertical="top"/>
    </xf>
    <xf numFmtId="0" fontId="44" fillId="4" borderId="177" xfId="2" applyFont="1" applyFill="1" applyBorder="1" applyAlignment="1">
      <alignment horizontal="center" wrapText="1"/>
    </xf>
    <xf numFmtId="0" fontId="49" fillId="0" borderId="144" xfId="4" applyFont="1" applyFill="1" applyBorder="1" applyAlignment="1">
      <alignment horizontal="right"/>
    </xf>
    <xf numFmtId="38" fontId="49" fillId="0" borderId="14" xfId="3" applyFont="1" applyFill="1" applyBorder="1" applyAlignment="1">
      <alignment horizontal="right"/>
    </xf>
    <xf numFmtId="38" fontId="49" fillId="0" borderId="17" xfId="3" applyFont="1" applyFill="1" applyBorder="1" applyAlignment="1">
      <alignment horizontal="right"/>
    </xf>
    <xf numFmtId="0" fontId="0" fillId="0" borderId="0" xfId="0" applyBorder="1"/>
    <xf numFmtId="0" fontId="6" fillId="0" borderId="5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185" fontId="6" fillId="0" borderId="9" xfId="0" applyNumberFormat="1" applyFont="1" applyFill="1" applyBorder="1" applyAlignment="1">
      <alignment horizontal="left" vertical="center"/>
    </xf>
    <xf numFmtId="0" fontId="28" fillId="3" borderId="221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2" applyFont="1">
      <alignment vertical="center"/>
    </xf>
    <xf numFmtId="0" fontId="38" fillId="0" borderId="0" xfId="2" applyFont="1" applyFill="1" applyAlignment="1">
      <alignment vertical="center"/>
    </xf>
    <xf numFmtId="0" fontId="40" fillId="0" borderId="0" xfId="2" applyFont="1" applyFill="1" applyAlignment="1">
      <alignment vertical="center"/>
    </xf>
    <xf numFmtId="185" fontId="6" fillId="0" borderId="0" xfId="0" applyNumberFormat="1" applyFont="1" applyFill="1" applyBorder="1" applyAlignment="1">
      <alignment horizontal="left" vertical="center"/>
    </xf>
    <xf numFmtId="186" fontId="6" fillId="0" borderId="0" xfId="0" applyNumberFormat="1" applyFont="1" applyFill="1" applyBorder="1" applyAlignment="1">
      <alignment horizontal="left" vertical="center"/>
    </xf>
    <xf numFmtId="188" fontId="6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8" fontId="27" fillId="3" borderId="11" xfId="3" applyFont="1" applyFill="1" applyBorder="1" applyAlignment="1">
      <alignment horizontal="center" vertical="center"/>
    </xf>
    <xf numFmtId="0" fontId="28" fillId="0" borderId="0" xfId="7" applyFont="1">
      <alignment vertical="center"/>
    </xf>
    <xf numFmtId="0" fontId="34" fillId="0" borderId="0" xfId="7" applyFont="1">
      <alignment vertical="center"/>
    </xf>
    <xf numFmtId="0" fontId="34" fillId="0" borderId="0" xfId="7" applyFont="1" applyBorder="1">
      <alignment vertical="center"/>
    </xf>
    <xf numFmtId="0" fontId="23" fillId="0" borderId="0" xfId="7" applyFont="1">
      <alignment vertical="center"/>
    </xf>
    <xf numFmtId="0" fontId="55" fillId="0" borderId="0" xfId="7" applyFont="1" applyBorder="1">
      <alignment vertical="center"/>
    </xf>
    <xf numFmtId="38" fontId="31" fillId="0" borderId="0" xfId="3" applyFont="1" applyFill="1" applyBorder="1" applyAlignment="1">
      <alignment justifyLastLine="1"/>
    </xf>
    <xf numFmtId="38" fontId="50" fillId="0" borderId="0" xfId="3" applyFont="1" applyFill="1" applyBorder="1" applyAlignment="1">
      <alignment justifyLastLine="1"/>
    </xf>
    <xf numFmtId="0" fontId="50" fillId="0" borderId="0" xfId="4" applyFont="1" applyFill="1" applyBorder="1" applyAlignment="1">
      <alignment justifyLastLine="1"/>
    </xf>
    <xf numFmtId="0" fontId="33" fillId="0" borderId="0" xfId="7" applyFont="1">
      <alignment vertical="center"/>
    </xf>
    <xf numFmtId="0" fontId="50" fillId="0" borderId="0" xfId="4" applyFont="1" applyFill="1" applyBorder="1" applyAlignment="1">
      <alignment vertical="center" justifyLastLine="1"/>
    </xf>
    <xf numFmtId="0" fontId="33" fillId="0" borderId="0" xfId="7" applyFont="1" applyBorder="1" applyAlignment="1">
      <alignment horizontal="center"/>
    </xf>
    <xf numFmtId="38" fontId="27" fillId="0" borderId="0" xfId="3" applyFont="1" applyFill="1" applyBorder="1" applyAlignment="1">
      <alignment justifyLastLine="1"/>
    </xf>
    <xf numFmtId="38" fontId="27" fillId="0" borderId="11" xfId="3" applyFont="1" applyFill="1" applyBorder="1" applyAlignment="1">
      <alignment horizontal="center" vertical="center" shrinkToFit="1"/>
    </xf>
    <xf numFmtId="38" fontId="50" fillId="0" borderId="0" xfId="3" applyFont="1" applyFill="1" applyBorder="1" applyAlignment="1">
      <alignment horizontal="center" vertical="center" justifyLastLine="1"/>
    </xf>
    <xf numFmtId="0" fontId="28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center" vertical="center"/>
    </xf>
    <xf numFmtId="0" fontId="28" fillId="0" borderId="55" xfId="7" applyFont="1" applyBorder="1" applyAlignment="1">
      <alignment horizontal="center" vertical="center"/>
    </xf>
    <xf numFmtId="0" fontId="28" fillId="0" borderId="254" xfId="7" applyFont="1" applyBorder="1" applyAlignment="1">
      <alignment horizontal="center" vertical="center"/>
    </xf>
    <xf numFmtId="0" fontId="28" fillId="0" borderId="264" xfId="7" applyFont="1" applyBorder="1" applyAlignment="1">
      <alignment horizontal="center" vertical="center"/>
    </xf>
    <xf numFmtId="0" fontId="33" fillId="0" borderId="0" xfId="7" applyFont="1" applyBorder="1" applyAlignment="1">
      <alignment vertical="top" wrapText="1"/>
    </xf>
    <xf numFmtId="0" fontId="28" fillId="0" borderId="18" xfId="7" applyFont="1" applyBorder="1" applyAlignment="1">
      <alignment horizontal="center" vertical="center"/>
    </xf>
    <xf numFmtId="0" fontId="28" fillId="0" borderId="19" xfId="7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/>
    </xf>
    <xf numFmtId="177" fontId="28" fillId="0" borderId="0" xfId="8" applyNumberFormat="1" applyFont="1" applyBorder="1" applyAlignment="1">
      <alignment horizontal="right" vertical="center"/>
    </xf>
    <xf numFmtId="38" fontId="28" fillId="0" borderId="0" xfId="8" applyFont="1" applyBorder="1" applyAlignment="1">
      <alignment vertical="center"/>
    </xf>
    <xf numFmtId="190" fontId="31" fillId="3" borderId="0" xfId="8" applyNumberFormat="1" applyFont="1" applyFill="1" applyBorder="1" applyAlignment="1">
      <alignment horizontal="right"/>
    </xf>
    <xf numFmtId="0" fontId="34" fillId="0" borderId="0" xfId="7" applyFont="1" applyFill="1">
      <alignment vertical="center"/>
    </xf>
    <xf numFmtId="0" fontId="33" fillId="0" borderId="0" xfId="7" applyFont="1" applyBorder="1" applyAlignment="1">
      <alignment horizontal="center" wrapText="1"/>
    </xf>
    <xf numFmtId="0" fontId="28" fillId="0" borderId="0" xfId="7" applyFont="1" applyBorder="1" applyAlignment="1">
      <alignment vertical="top" wrapText="1"/>
    </xf>
    <xf numFmtId="0" fontId="33" fillId="0" borderId="0" xfId="7" applyFont="1" applyFill="1" applyBorder="1">
      <alignment vertical="center"/>
    </xf>
    <xf numFmtId="38" fontId="58" fillId="0" borderId="0" xfId="3" applyFont="1" applyFill="1" applyBorder="1" applyAlignment="1">
      <alignment justifyLastLine="1"/>
    </xf>
    <xf numFmtId="0" fontId="33" fillId="0" borderId="0" xfId="7" applyFont="1" applyBorder="1">
      <alignment vertical="center"/>
    </xf>
    <xf numFmtId="38" fontId="50" fillId="0" borderId="0" xfId="3" applyFont="1" applyFill="1"/>
    <xf numFmtId="179" fontId="50" fillId="0" borderId="0" xfId="3" applyNumberFormat="1" applyFont="1" applyFill="1" applyBorder="1" applyAlignment="1">
      <alignment horizontal="center"/>
    </xf>
    <xf numFmtId="0" fontId="33" fillId="0" borderId="0" xfId="7" applyFont="1" applyBorder="1" applyAlignment="1">
      <alignment vertical="center"/>
    </xf>
    <xf numFmtId="38" fontId="50" fillId="0" borderId="0" xfId="3" applyFont="1" applyFill="1" applyBorder="1"/>
    <xf numFmtId="38" fontId="50" fillId="0" borderId="0" xfId="3" applyFont="1" applyFill="1" applyBorder="1" applyAlignment="1">
      <alignment horizontal="distributed"/>
    </xf>
    <xf numFmtId="38" fontId="27" fillId="0" borderId="0" xfId="3" applyFont="1" applyFill="1" applyBorder="1" applyAlignment="1">
      <alignment horizontal="center" vertical="center"/>
    </xf>
    <xf numFmtId="0" fontId="34" fillId="0" borderId="0" xfId="7" applyFont="1" applyAlignment="1">
      <alignment vertical="center"/>
    </xf>
    <xf numFmtId="38" fontId="50" fillId="0" borderId="0" xfId="3" applyFont="1" applyFill="1" applyBorder="1" applyAlignment="1">
      <alignment vertical="center"/>
    </xf>
    <xf numFmtId="38" fontId="28" fillId="0" borderId="46" xfId="8" applyFont="1" applyBorder="1" applyAlignment="1">
      <alignment horizontal="center" vertical="center"/>
    </xf>
    <xf numFmtId="38" fontId="33" fillId="0" borderId="0" xfId="8" applyFont="1" applyBorder="1" applyAlignment="1">
      <alignment horizontal="left" vertical="center"/>
    </xf>
    <xf numFmtId="38" fontId="28" fillId="0" borderId="0" xfId="8" applyFont="1" applyBorder="1" applyAlignment="1">
      <alignment horizontal="left" vertical="center"/>
    </xf>
    <xf numFmtId="177" fontId="28" fillId="0" borderId="0" xfId="8" applyNumberFormat="1" applyFont="1" applyBorder="1" applyAlignment="1">
      <alignment horizontal="left"/>
    </xf>
    <xf numFmtId="177" fontId="28" fillId="0" borderId="0" xfId="8" applyNumberFormat="1" applyFont="1" applyBorder="1" applyAlignment="1">
      <alignment horizontal="right"/>
    </xf>
    <xf numFmtId="0" fontId="33" fillId="3" borderId="0" xfId="7" applyFont="1" applyFill="1" applyAlignment="1">
      <alignment vertical="center"/>
    </xf>
    <xf numFmtId="0" fontId="33" fillId="3" borderId="0" xfId="7" applyFont="1" applyFill="1">
      <alignment vertical="center"/>
    </xf>
    <xf numFmtId="0" fontId="33" fillId="3" borderId="0" xfId="7" applyFont="1" applyFill="1" applyAlignment="1">
      <alignment horizontal="left" vertical="center"/>
    </xf>
    <xf numFmtId="0" fontId="34" fillId="3" borderId="0" xfId="7" applyFont="1" applyFill="1">
      <alignment vertical="center"/>
    </xf>
    <xf numFmtId="38" fontId="27" fillId="3" borderId="11" xfId="3" applyFont="1" applyFill="1" applyBorder="1" applyAlignment="1">
      <alignment horizontal="center" vertical="center" shrinkToFit="1"/>
    </xf>
    <xf numFmtId="0" fontId="28" fillId="3" borderId="0" xfId="7" applyFont="1" applyFill="1" applyBorder="1" applyAlignment="1">
      <alignment horizontal="center" vertical="center"/>
    </xf>
    <xf numFmtId="38" fontId="28" fillId="0" borderId="0" xfId="5" applyFont="1" applyBorder="1" applyAlignment="1">
      <alignment horizontal="center" vertical="center"/>
    </xf>
    <xf numFmtId="0" fontId="28" fillId="0" borderId="153" xfId="7" applyFont="1" applyBorder="1" applyAlignment="1">
      <alignment horizontal="center" vertical="center" shrinkToFit="1"/>
    </xf>
    <xf numFmtId="0" fontId="33" fillId="0" borderId="0" xfId="7" applyFont="1" applyFill="1" applyBorder="1" applyAlignment="1">
      <alignment horizontal="center" vertical="center"/>
    </xf>
    <xf numFmtId="176" fontId="31" fillId="0" borderId="49" xfId="3" applyNumberFormat="1" applyFont="1" applyFill="1" applyBorder="1" applyAlignment="1">
      <alignment horizontal="right"/>
    </xf>
    <xf numFmtId="0" fontId="33" fillId="0" borderId="16" xfId="7" applyFont="1" applyBorder="1" applyAlignment="1">
      <alignment horizontal="center" vertical="center"/>
    </xf>
    <xf numFmtId="0" fontId="34" fillId="0" borderId="0" xfId="2" applyFont="1" applyBorder="1">
      <alignment vertical="center"/>
    </xf>
    <xf numFmtId="38" fontId="28" fillId="0" borderId="0" xfId="5" applyFont="1" applyBorder="1" applyAlignment="1">
      <alignment vertical="center" wrapText="1" shrinkToFit="1"/>
    </xf>
    <xf numFmtId="0" fontId="28" fillId="3" borderId="23" xfId="2" applyFont="1" applyFill="1" applyBorder="1" applyAlignment="1">
      <alignment textRotation="255"/>
    </xf>
    <xf numFmtId="38" fontId="27" fillId="3" borderId="202" xfId="3" applyFont="1" applyFill="1" applyBorder="1" applyAlignment="1">
      <alignment horizontal="center"/>
    </xf>
    <xf numFmtId="0" fontId="33" fillId="0" borderId="0" xfId="2" applyFont="1" applyBorder="1" applyAlignment="1">
      <alignment horizontal="center" vertical="center"/>
    </xf>
    <xf numFmtId="38" fontId="27" fillId="3" borderId="101" xfId="3" applyFont="1" applyFill="1" applyBorder="1" applyAlignment="1">
      <alignment horizontal="center"/>
    </xf>
    <xf numFmtId="0" fontId="28" fillId="3" borderId="82" xfId="2" applyFont="1" applyFill="1" applyBorder="1" applyAlignment="1">
      <alignment vertical="center"/>
    </xf>
    <xf numFmtId="0" fontId="33" fillId="0" borderId="0" xfId="2" applyFont="1" applyBorder="1" applyAlignment="1">
      <alignment vertical="top" wrapText="1"/>
    </xf>
    <xf numFmtId="0" fontId="28" fillId="3" borderId="151" xfId="2" applyFont="1" applyFill="1" applyBorder="1" applyAlignment="1">
      <alignment vertical="center" textRotation="255"/>
    </xf>
    <xf numFmtId="0" fontId="28" fillId="3" borderId="18" xfId="2" applyFont="1" applyFill="1" applyBorder="1" applyAlignment="1">
      <alignment textRotation="255"/>
    </xf>
    <xf numFmtId="0" fontId="28" fillId="3" borderId="18" xfId="2" applyFont="1" applyFill="1" applyBorder="1" applyAlignment="1">
      <alignment vertical="center"/>
    </xf>
    <xf numFmtId="0" fontId="28" fillId="3" borderId="15" xfId="2" applyFont="1" applyFill="1" applyBorder="1" applyAlignment="1">
      <alignment vertical="center" textRotation="255"/>
    </xf>
    <xf numFmtId="0" fontId="28" fillId="3" borderId="11" xfId="2" applyFont="1" applyFill="1" applyBorder="1" applyAlignment="1">
      <alignment horizontal="center" vertical="center"/>
    </xf>
    <xf numFmtId="38" fontId="50" fillId="0" borderId="0" xfId="3" applyFont="1" applyFill="1" applyBorder="1" applyAlignment="1">
      <alignment horizontal="center"/>
    </xf>
    <xf numFmtId="38" fontId="50" fillId="0" borderId="0" xfId="3" applyFont="1" applyFill="1" applyBorder="1" applyAlignment="1">
      <alignment horizontal="right"/>
    </xf>
    <xf numFmtId="0" fontId="50" fillId="0" borderId="0" xfId="4" applyFont="1" applyFill="1" applyBorder="1" applyAlignment="1">
      <alignment horizontal="right"/>
    </xf>
    <xf numFmtId="0" fontId="50" fillId="0" borderId="0" xfId="4" applyFont="1" applyFill="1" applyBorder="1" applyAlignment="1"/>
    <xf numFmtId="0" fontId="33" fillId="0" borderId="0" xfId="2" applyFont="1" applyBorder="1" applyAlignment="1">
      <alignment vertical="center"/>
    </xf>
    <xf numFmtId="0" fontId="28" fillId="3" borderId="12" xfId="2" applyFont="1" applyFill="1" applyBorder="1">
      <alignment vertical="center"/>
    </xf>
    <xf numFmtId="0" fontId="28" fillId="3" borderId="82" xfId="2" applyFont="1" applyFill="1" applyBorder="1" applyAlignment="1">
      <alignment horizontal="center" vertical="center"/>
    </xf>
    <xf numFmtId="0" fontId="28" fillId="3" borderId="239" xfId="2" applyFont="1" applyFill="1" applyBorder="1" applyAlignment="1">
      <alignment vertical="center" textRotation="255"/>
    </xf>
    <xf numFmtId="0" fontId="28" fillId="3" borderId="153" xfId="2" applyFont="1" applyFill="1" applyBorder="1" applyAlignment="1">
      <alignment horizontal="center" vertical="center"/>
    </xf>
    <xf numFmtId="0" fontId="28" fillId="3" borderId="82" xfId="2" applyFont="1" applyFill="1" applyBorder="1" applyAlignment="1">
      <alignment textRotation="255"/>
    </xf>
    <xf numFmtId="0" fontId="33" fillId="0" borderId="0" xfId="2" applyFont="1" applyFill="1" applyBorder="1">
      <alignment vertical="center"/>
    </xf>
    <xf numFmtId="0" fontId="28" fillId="3" borderId="9" xfId="2" applyFont="1" applyFill="1" applyBorder="1" applyAlignment="1">
      <alignment vertical="center" textRotation="255"/>
    </xf>
    <xf numFmtId="0" fontId="28" fillId="3" borderId="19" xfId="2" applyFont="1" applyFill="1" applyBorder="1" applyAlignment="1">
      <alignment horizontal="center" vertical="center"/>
    </xf>
    <xf numFmtId="0" fontId="33" fillId="0" borderId="0" xfId="2" applyFont="1" applyBorder="1">
      <alignment vertical="center"/>
    </xf>
    <xf numFmtId="0" fontId="23" fillId="3" borderId="167" xfId="2" applyFont="1" applyFill="1" applyBorder="1" applyAlignment="1">
      <alignment horizontal="center" vertical="center"/>
    </xf>
    <xf numFmtId="38" fontId="49" fillId="0" borderId="0" xfId="3" applyFont="1" applyFill="1" applyBorder="1" applyAlignment="1">
      <alignment justifyLastLine="1"/>
    </xf>
    <xf numFmtId="0" fontId="49" fillId="0" borderId="0" xfId="4" applyFont="1" applyFill="1" applyBorder="1" applyAlignment="1">
      <alignment horizontal="distributed" justifyLastLine="1"/>
    </xf>
    <xf numFmtId="38" fontId="49" fillId="0" borderId="0" xfId="3" applyFont="1" applyFill="1" applyBorder="1" applyAlignment="1"/>
    <xf numFmtId="0" fontId="49" fillId="0" borderId="0" xfId="4" applyFont="1" applyFill="1" applyBorder="1" applyAlignment="1">
      <alignment horizontal="right"/>
    </xf>
    <xf numFmtId="0" fontId="34" fillId="0" borderId="0" xfId="2" applyFont="1" applyBorder="1" applyAlignment="1"/>
    <xf numFmtId="0" fontId="33" fillId="0" borderId="0" xfId="7" applyFont="1" applyAlignment="1">
      <alignment horizontal="center" vertical="center"/>
    </xf>
    <xf numFmtId="38" fontId="50" fillId="0" borderId="0" xfId="3" applyFont="1" applyFill="1" applyBorder="1" applyAlignment="1"/>
    <xf numFmtId="178" fontId="31" fillId="0" borderId="209" xfId="3" applyNumberFormat="1" applyFont="1" applyFill="1" applyBorder="1" applyAlignment="1"/>
    <xf numFmtId="178" fontId="31" fillId="0" borderId="146" xfId="3" applyNumberFormat="1" applyFont="1" applyFill="1" applyBorder="1" applyAlignment="1"/>
    <xf numFmtId="178" fontId="31" fillId="0" borderId="292" xfId="3" applyNumberFormat="1" applyFont="1" applyFill="1" applyBorder="1" applyAlignment="1"/>
    <xf numFmtId="38" fontId="27" fillId="3" borderId="154" xfId="3" applyFont="1" applyFill="1" applyBorder="1" applyAlignment="1">
      <alignment horizontal="center" vertical="center"/>
    </xf>
    <xf numFmtId="0" fontId="62" fillId="0" borderId="0" xfId="2" applyFont="1" applyBorder="1" applyAlignment="1">
      <alignment horizontal="right" vertical="center"/>
    </xf>
    <xf numFmtId="0" fontId="33" fillId="0" borderId="0" xfId="7" applyFont="1" applyFill="1" applyBorder="1" applyAlignment="1">
      <alignment vertical="center"/>
    </xf>
    <xf numFmtId="0" fontId="33" fillId="0" borderId="0" xfId="7" applyFont="1" applyFill="1">
      <alignment vertical="center"/>
    </xf>
    <xf numFmtId="0" fontId="56" fillId="0" borderId="0" xfId="0" applyFont="1" applyFill="1" applyBorder="1" applyAlignment="1">
      <alignment vertical="center"/>
    </xf>
    <xf numFmtId="176" fontId="27" fillId="3" borderId="142" xfId="3" applyNumberFormat="1" applyFont="1" applyFill="1" applyBorder="1" applyAlignment="1">
      <alignment horizontal="center" vertical="center"/>
    </xf>
    <xf numFmtId="176" fontId="27" fillId="3" borderId="111" xfId="3" applyNumberFormat="1" applyFont="1" applyFill="1" applyBorder="1" applyAlignment="1">
      <alignment horizontal="center" vertical="center"/>
    </xf>
    <xf numFmtId="0" fontId="27" fillId="3" borderId="142" xfId="4" applyFont="1" applyFill="1" applyBorder="1" applyAlignment="1">
      <alignment horizontal="center" vertical="center"/>
    </xf>
    <xf numFmtId="0" fontId="27" fillId="3" borderId="111" xfId="4" applyFont="1" applyFill="1" applyBorder="1" applyAlignment="1">
      <alignment horizontal="center" vertical="center"/>
    </xf>
    <xf numFmtId="0" fontId="27" fillId="3" borderId="154" xfId="4" applyFont="1" applyFill="1" applyBorder="1" applyAlignment="1">
      <alignment horizontal="center" vertical="center"/>
    </xf>
    <xf numFmtId="0" fontId="27" fillId="3" borderId="99" xfId="4" applyFont="1" applyFill="1" applyBorder="1" applyAlignment="1">
      <alignment horizontal="center" vertical="center"/>
    </xf>
    <xf numFmtId="0" fontId="27" fillId="3" borderId="11" xfId="4" applyFont="1" applyFill="1" applyBorder="1" applyAlignment="1">
      <alignment horizontal="center" vertical="center"/>
    </xf>
    <xf numFmtId="38" fontId="27" fillId="3" borderId="202" xfId="3" applyFont="1" applyFill="1" applyBorder="1" applyAlignment="1">
      <alignment horizontal="center" shrinkToFit="1"/>
    </xf>
    <xf numFmtId="176" fontId="27" fillId="3" borderId="142" xfId="3" applyNumberFormat="1" applyFont="1" applyFill="1" applyBorder="1" applyAlignment="1">
      <alignment horizontal="center" vertical="center" shrinkToFit="1"/>
    </xf>
    <xf numFmtId="0" fontId="27" fillId="3" borderId="142" xfId="4" applyFont="1" applyFill="1" applyBorder="1" applyAlignment="1">
      <alignment horizontal="center" vertical="center" shrinkToFit="1"/>
    </xf>
    <xf numFmtId="0" fontId="28" fillId="3" borderId="142" xfId="2" applyFont="1" applyFill="1" applyBorder="1" applyAlignment="1">
      <alignment horizontal="center" vertical="center" shrinkToFit="1"/>
    </xf>
    <xf numFmtId="38" fontId="27" fillId="3" borderId="101" xfId="3" applyFont="1" applyFill="1" applyBorder="1" applyAlignment="1">
      <alignment horizontal="center" shrinkToFit="1"/>
    </xf>
    <xf numFmtId="176" fontId="27" fillId="3" borderId="111" xfId="3" applyNumberFormat="1" applyFont="1" applyFill="1" applyBorder="1" applyAlignment="1">
      <alignment horizontal="center" vertical="center" shrinkToFit="1"/>
    </xf>
    <xf numFmtId="0" fontId="27" fillId="3" borderId="111" xfId="4" applyFont="1" applyFill="1" applyBorder="1" applyAlignment="1">
      <alignment horizontal="center" vertical="center" shrinkToFit="1"/>
    </xf>
    <xf numFmtId="0" fontId="28" fillId="3" borderId="111" xfId="2" applyFont="1" applyFill="1" applyBorder="1" applyAlignment="1">
      <alignment horizontal="center" vertical="center" shrinkToFit="1"/>
    </xf>
    <xf numFmtId="38" fontId="27" fillId="3" borderId="154" xfId="3" applyFont="1" applyFill="1" applyBorder="1" applyAlignment="1">
      <alignment horizontal="center" vertical="center" shrinkToFit="1"/>
    </xf>
    <xf numFmtId="0" fontId="27" fillId="3" borderId="154" xfId="4" applyFont="1" applyFill="1" applyBorder="1" applyAlignment="1">
      <alignment horizontal="center" vertical="center" shrinkToFit="1"/>
    </xf>
    <xf numFmtId="0" fontId="28" fillId="3" borderId="154" xfId="2" applyFont="1" applyFill="1" applyBorder="1" applyAlignment="1">
      <alignment horizontal="center" vertical="center" shrinkToFit="1"/>
    </xf>
    <xf numFmtId="38" fontId="27" fillId="3" borderId="209" xfId="3" applyFont="1" applyFill="1" applyBorder="1" applyAlignment="1">
      <alignment horizontal="center" shrinkToFit="1"/>
    </xf>
    <xf numFmtId="176" fontId="27" fillId="3" borderId="221" xfId="3" applyNumberFormat="1" applyFont="1" applyFill="1" applyBorder="1" applyAlignment="1">
      <alignment horizontal="center" vertical="center" shrinkToFit="1"/>
    </xf>
    <xf numFmtId="0" fontId="27" fillId="3" borderId="99" xfId="4" applyFont="1" applyFill="1" applyBorder="1" applyAlignment="1">
      <alignment horizontal="center" vertical="center" shrinkToFit="1"/>
    </xf>
    <xf numFmtId="0" fontId="28" fillId="3" borderId="99" xfId="2" applyFont="1" applyFill="1" applyBorder="1" applyAlignment="1">
      <alignment horizontal="center" vertical="center" shrinkToFit="1"/>
    </xf>
    <xf numFmtId="38" fontId="27" fillId="3" borderId="114" xfId="3" applyFont="1" applyFill="1" applyBorder="1" applyAlignment="1">
      <alignment horizontal="center" shrinkToFit="1"/>
    </xf>
    <xf numFmtId="0" fontId="27" fillId="3" borderId="11" xfId="4" applyFont="1" applyFill="1" applyBorder="1" applyAlignment="1">
      <alignment horizontal="center" vertical="center" shrinkToFit="1"/>
    </xf>
    <xf numFmtId="0" fontId="28" fillId="3" borderId="11" xfId="2" applyFont="1" applyFill="1" applyBorder="1" applyAlignment="1">
      <alignment horizontal="center" vertical="center" shrinkToFit="1"/>
    </xf>
    <xf numFmtId="38" fontId="31" fillId="0" borderId="163" xfId="3" applyFont="1" applyFill="1" applyBorder="1" applyAlignment="1">
      <alignment horizontal="center" shrinkToFit="1"/>
    </xf>
    <xf numFmtId="0" fontId="23" fillId="3" borderId="139" xfId="2" applyFont="1" applyFill="1" applyBorder="1" applyAlignment="1">
      <alignment horizontal="center" vertical="center" shrinkToFit="1"/>
    </xf>
    <xf numFmtId="38" fontId="31" fillId="0" borderId="140" xfId="3" applyFont="1" applyFill="1" applyBorder="1" applyAlignment="1">
      <alignment shrinkToFit="1"/>
    </xf>
    <xf numFmtId="0" fontId="23" fillId="3" borderId="164" xfId="2" applyFont="1" applyFill="1" applyBorder="1" applyAlignment="1">
      <alignment horizontal="center" vertical="center" shrinkToFit="1"/>
    </xf>
    <xf numFmtId="38" fontId="31" fillId="0" borderId="168" xfId="3" applyFont="1" applyFill="1" applyBorder="1" applyAlignment="1">
      <alignment horizontal="center" shrinkToFit="1"/>
    </xf>
    <xf numFmtId="0" fontId="23" fillId="3" borderId="115" xfId="2" applyFont="1" applyFill="1" applyBorder="1" applyAlignment="1">
      <alignment horizontal="center" vertical="center" shrinkToFit="1"/>
    </xf>
    <xf numFmtId="38" fontId="31" fillId="0" borderId="112" xfId="3" applyFont="1" applyFill="1" applyBorder="1" applyAlignment="1">
      <alignment shrinkToFit="1"/>
    </xf>
    <xf numFmtId="0" fontId="23" fillId="3" borderId="169" xfId="2" applyFont="1" applyFill="1" applyBorder="1" applyAlignment="1">
      <alignment horizontal="center" vertical="center" shrinkToFit="1"/>
    </xf>
    <xf numFmtId="38" fontId="31" fillId="0" borderId="170" xfId="3" applyFont="1" applyFill="1" applyBorder="1" applyAlignment="1">
      <alignment horizontal="center" shrinkToFit="1"/>
    </xf>
    <xf numFmtId="38" fontId="31" fillId="0" borderId="171" xfId="3" applyFont="1" applyFill="1" applyBorder="1" applyAlignment="1">
      <alignment shrinkToFit="1"/>
    </xf>
    <xf numFmtId="38" fontId="31" fillId="0" borderId="166" xfId="3" applyFont="1" applyFill="1" applyBorder="1" applyAlignment="1">
      <alignment shrinkToFit="1"/>
    </xf>
    <xf numFmtId="0" fontId="23" fillId="3" borderId="175" xfId="2" applyFont="1" applyFill="1" applyBorder="1" applyAlignment="1">
      <alignment horizontal="center" vertical="center" shrinkToFit="1"/>
    </xf>
    <xf numFmtId="0" fontId="23" fillId="0" borderId="176" xfId="2" applyFont="1" applyBorder="1" applyAlignment="1">
      <alignment horizontal="center" vertical="center" shrinkToFit="1"/>
    </xf>
    <xf numFmtId="38" fontId="31" fillId="0" borderId="141" xfId="3" applyFont="1" applyFill="1" applyBorder="1" applyAlignment="1">
      <alignment shrinkToFit="1"/>
    </xf>
    <xf numFmtId="38" fontId="31" fillId="0" borderId="110" xfId="3" applyFont="1" applyFill="1" applyBorder="1" applyAlignment="1">
      <alignment shrinkToFit="1"/>
    </xf>
    <xf numFmtId="38" fontId="31" fillId="0" borderId="174" xfId="3" applyFont="1" applyFill="1" applyBorder="1" applyAlignment="1">
      <alignment shrinkToFit="1"/>
    </xf>
    <xf numFmtId="179" fontId="31" fillId="0" borderId="175" xfId="3" applyNumberFormat="1" applyFont="1" applyFill="1" applyBorder="1" applyAlignment="1">
      <alignment horizontal="center" vertical="center" shrinkToFit="1"/>
    </xf>
    <xf numFmtId="179" fontId="31" fillId="0" borderId="167" xfId="3" applyNumberFormat="1" applyFont="1" applyFill="1" applyBorder="1" applyAlignment="1">
      <alignment horizontal="center" vertical="center" shrinkToFit="1"/>
    </xf>
    <xf numFmtId="176" fontId="27" fillId="0" borderId="140" xfId="3" applyNumberFormat="1" applyFont="1" applyFill="1" applyBorder="1" applyAlignment="1">
      <alignment horizontal="center" vertical="center" shrinkToFit="1"/>
    </xf>
    <xf numFmtId="176" fontId="27" fillId="0" borderId="112" xfId="3" applyNumberFormat="1" applyFont="1" applyFill="1" applyBorder="1" applyAlignment="1">
      <alignment horizontal="center" vertical="center" shrinkToFit="1"/>
    </xf>
    <xf numFmtId="176" fontId="27" fillId="0" borderId="166" xfId="3" applyNumberFormat="1" applyFont="1" applyFill="1" applyBorder="1" applyAlignment="1">
      <alignment horizontal="center" vertical="center" shrinkToFit="1"/>
    </xf>
    <xf numFmtId="176" fontId="31" fillId="0" borderId="166" xfId="3" applyNumberFormat="1" applyFont="1" applyFill="1" applyBorder="1" applyAlignment="1">
      <alignment horizontal="center" vertical="center" shrinkToFit="1"/>
    </xf>
    <xf numFmtId="0" fontId="28" fillId="3" borderId="23" xfId="2" applyFont="1" applyFill="1" applyBorder="1">
      <alignment vertical="center"/>
    </xf>
    <xf numFmtId="0" fontId="28" fillId="0" borderId="82" xfId="2" applyFont="1" applyBorder="1">
      <alignment vertical="center"/>
    </xf>
    <xf numFmtId="0" fontId="28" fillId="3" borderId="112" xfId="2" applyFont="1" applyFill="1" applyBorder="1" applyAlignment="1">
      <alignment horizontal="center" vertical="center" shrinkToFit="1"/>
    </xf>
    <xf numFmtId="0" fontId="28" fillId="0" borderId="0" xfId="2" applyFont="1">
      <alignment vertical="center"/>
    </xf>
    <xf numFmtId="38" fontId="27" fillId="0" borderId="0" xfId="3" applyFont="1" applyFill="1" applyBorder="1" applyAlignment="1">
      <alignment horizontal="distributed"/>
    </xf>
    <xf numFmtId="38" fontId="27" fillId="0" borderId="0" xfId="3" applyFont="1" applyFill="1" applyBorder="1" applyAlignment="1">
      <alignment horizontal="center"/>
    </xf>
    <xf numFmtId="38" fontId="27" fillId="0" borderId="0" xfId="3" applyFont="1" applyFill="1" applyBorder="1" applyAlignment="1">
      <alignment horizontal="right"/>
    </xf>
    <xf numFmtId="0" fontId="27" fillId="0" borderId="0" xfId="4" applyFont="1" applyFill="1" applyBorder="1" applyAlignment="1">
      <alignment horizontal="right"/>
    </xf>
    <xf numFmtId="0" fontId="27" fillId="0" borderId="0" xfId="4" applyFont="1" applyFill="1" applyBorder="1" applyAlignment="1"/>
    <xf numFmtId="0" fontId="28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vertical="center"/>
    </xf>
    <xf numFmtId="179" fontId="27" fillId="0" borderId="0" xfId="3" applyNumberFormat="1" applyFont="1" applyFill="1" applyBorder="1" applyAlignment="1">
      <alignment horizontal="center"/>
    </xf>
    <xf numFmtId="0" fontId="27" fillId="0" borderId="0" xfId="4" applyFont="1" applyFill="1" applyBorder="1" applyAlignment="1">
      <alignment vertical="center" justifyLastLine="1"/>
    </xf>
    <xf numFmtId="0" fontId="28" fillId="3" borderId="112" xfId="2" applyFont="1" applyFill="1" applyBorder="1" applyAlignment="1">
      <alignment horizontal="center" vertical="center"/>
    </xf>
    <xf numFmtId="176" fontId="27" fillId="3" borderId="99" xfId="3" applyNumberFormat="1" applyFont="1" applyFill="1" applyBorder="1" applyAlignment="1">
      <alignment horizontal="center" vertical="center"/>
    </xf>
    <xf numFmtId="0" fontId="27" fillId="3" borderId="112" xfId="4" applyFont="1" applyFill="1" applyBorder="1" applyAlignment="1">
      <alignment horizontal="center" vertical="center"/>
    </xf>
    <xf numFmtId="0" fontId="28" fillId="0" borderId="226" xfId="2" applyFont="1" applyBorder="1" applyAlignment="1">
      <alignment vertical="center" shrinkToFit="1"/>
    </xf>
    <xf numFmtId="0" fontId="28" fillId="0" borderId="232" xfId="2" applyFont="1" applyBorder="1" applyAlignment="1">
      <alignment vertical="center" shrinkToFit="1"/>
    </xf>
    <xf numFmtId="0" fontId="28" fillId="0" borderId="230" xfId="2" applyFont="1" applyBorder="1" applyAlignment="1">
      <alignment vertical="center" shrinkToFit="1"/>
    </xf>
    <xf numFmtId="38" fontId="28" fillId="0" borderId="228" xfId="5" applyFont="1" applyBorder="1" applyAlignment="1">
      <alignment vertical="center" shrinkToFit="1"/>
    </xf>
    <xf numFmtId="0" fontId="33" fillId="0" borderId="0" xfId="2" applyFont="1" applyBorder="1" applyAlignment="1">
      <alignment vertical="top" shrinkToFit="1"/>
    </xf>
    <xf numFmtId="38" fontId="28" fillId="0" borderId="0" xfId="5" applyFont="1" applyBorder="1" applyAlignment="1">
      <alignment horizontal="center" vertical="center" shrinkToFit="1"/>
    </xf>
    <xf numFmtId="177" fontId="28" fillId="0" borderId="0" xfId="5" applyNumberFormat="1" applyFont="1" applyBorder="1" applyAlignment="1">
      <alignment horizontal="right" shrinkToFit="1"/>
    </xf>
    <xf numFmtId="38" fontId="28" fillId="0" borderId="0" xfId="5" applyFont="1" applyBorder="1" applyAlignment="1">
      <alignment vertical="center" shrinkToFit="1"/>
    </xf>
    <xf numFmtId="38" fontId="33" fillId="0" borderId="0" xfId="5" applyFont="1" applyBorder="1" applyAlignment="1">
      <alignment vertical="center" shrinkToFit="1"/>
    </xf>
    <xf numFmtId="38" fontId="33" fillId="0" borderId="0" xfId="2" applyNumberFormat="1" applyFont="1" applyBorder="1" applyAlignment="1">
      <alignment vertical="center" shrinkToFit="1"/>
    </xf>
    <xf numFmtId="0" fontId="33" fillId="0" borderId="0" xfId="2" applyFont="1" applyBorder="1" applyAlignment="1">
      <alignment vertical="center" shrinkToFit="1"/>
    </xf>
    <xf numFmtId="0" fontId="33" fillId="0" borderId="0" xfId="2" applyFont="1" applyBorder="1" applyAlignment="1">
      <alignment horizontal="center" vertical="center" shrinkToFit="1"/>
    </xf>
    <xf numFmtId="0" fontId="62" fillId="0" borderId="0" xfId="2" applyFont="1" applyBorder="1" applyAlignment="1">
      <alignment horizontal="right" vertical="center" shrinkToFit="1"/>
    </xf>
    <xf numFmtId="0" fontId="34" fillId="0" borderId="0" xfId="2" applyFont="1" applyAlignment="1">
      <alignment vertical="center" shrinkToFit="1"/>
    </xf>
    <xf numFmtId="0" fontId="33" fillId="0" borderId="0" xfId="2" applyFont="1" applyBorder="1" applyAlignment="1">
      <alignment horizontal="left" vertical="top" shrinkToFit="1"/>
    </xf>
    <xf numFmtId="38" fontId="27" fillId="0" borderId="0" xfId="3" applyFont="1" applyFill="1" applyBorder="1" applyAlignment="1">
      <alignment horizontal="center" vertical="center" justifyLastLine="1"/>
    </xf>
    <xf numFmtId="0" fontId="28" fillId="0" borderId="0" xfId="7" applyFont="1" applyBorder="1">
      <alignment vertical="center"/>
    </xf>
    <xf numFmtId="0" fontId="28" fillId="0" borderId="0" xfId="7" applyFont="1" applyBorder="1" applyAlignment="1">
      <alignment horizontal="center" wrapText="1"/>
    </xf>
    <xf numFmtId="0" fontId="28" fillId="0" borderId="0" xfId="7" applyFont="1" applyFill="1">
      <alignment vertical="center"/>
    </xf>
    <xf numFmtId="0" fontId="28" fillId="0" borderId="0" xfId="7" applyFont="1" applyFill="1" applyBorder="1">
      <alignment vertical="center"/>
    </xf>
    <xf numFmtId="38" fontId="64" fillId="0" borderId="0" xfId="3" applyFont="1" applyFill="1" applyBorder="1" applyAlignment="1">
      <alignment justifyLastLine="1"/>
    </xf>
    <xf numFmtId="38" fontId="27" fillId="0" borderId="0" xfId="3" applyFont="1" applyFill="1"/>
    <xf numFmtId="0" fontId="28" fillId="0" borderId="0" xfId="7" applyFont="1" applyBorder="1" applyAlignment="1">
      <alignment vertical="center"/>
    </xf>
    <xf numFmtId="0" fontId="28" fillId="3" borderId="210" xfId="2" applyFont="1" applyFill="1" applyBorder="1" applyAlignment="1">
      <alignment horizontal="center" vertical="center"/>
    </xf>
    <xf numFmtId="0" fontId="28" fillId="3" borderId="230" xfId="2" applyFont="1" applyFill="1" applyBorder="1" applyAlignment="1">
      <alignment horizontal="center" vertical="center"/>
    </xf>
    <xf numFmtId="176" fontId="27" fillId="0" borderId="49" xfId="3" applyNumberFormat="1" applyFont="1" applyFill="1" applyBorder="1" applyAlignment="1">
      <alignment horizontal="right"/>
    </xf>
    <xf numFmtId="0" fontId="28" fillId="3" borderId="113" xfId="2" applyFont="1" applyFill="1" applyBorder="1" applyAlignment="1">
      <alignment horizontal="center" vertical="center"/>
    </xf>
    <xf numFmtId="0" fontId="28" fillId="3" borderId="274" xfId="2" applyFont="1" applyFill="1" applyBorder="1" applyAlignment="1">
      <alignment horizontal="center" vertical="center"/>
    </xf>
    <xf numFmtId="0" fontId="28" fillId="3" borderId="213" xfId="2" applyFont="1" applyFill="1" applyBorder="1" applyAlignment="1">
      <alignment horizontal="center" vertical="center"/>
    </xf>
    <xf numFmtId="0" fontId="28" fillId="3" borderId="279" xfId="2" applyFont="1" applyFill="1" applyBorder="1" applyAlignment="1">
      <alignment horizontal="center" vertical="center"/>
    </xf>
    <xf numFmtId="179" fontId="27" fillId="0" borderId="0" xfId="3" applyNumberFormat="1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/>
    <xf numFmtId="176" fontId="27" fillId="0" borderId="0" xfId="3" applyNumberFormat="1" applyFont="1" applyFill="1" applyBorder="1" applyAlignment="1">
      <alignment horizontal="right" shrinkToFit="1"/>
    </xf>
    <xf numFmtId="178" fontId="27" fillId="0" borderId="0" xfId="4" applyNumberFormat="1" applyFont="1" applyFill="1" applyBorder="1" applyAlignment="1">
      <alignment horizontal="right"/>
    </xf>
    <xf numFmtId="0" fontId="28" fillId="0" borderId="0" xfId="7" applyFont="1" applyBorder="1" applyAlignment="1">
      <alignment horizontal="right" vertical="center"/>
    </xf>
    <xf numFmtId="0" fontId="28" fillId="0" borderId="0" xfId="7" applyFont="1" applyAlignment="1">
      <alignment vertical="center"/>
    </xf>
    <xf numFmtId="0" fontId="28" fillId="0" borderId="0" xfId="7" applyFont="1" applyAlignment="1">
      <alignment horizontal="left" vertical="center"/>
    </xf>
    <xf numFmtId="38" fontId="27" fillId="0" borderId="0" xfId="3" applyFont="1" applyFill="1" applyBorder="1" applyAlignment="1">
      <alignment horizontal="distributed" vertical="center"/>
    </xf>
    <xf numFmtId="38" fontId="27" fillId="0" borderId="0" xfId="3" applyFont="1" applyFill="1" applyBorder="1" applyAlignment="1">
      <alignment horizontal="right" vertical="center"/>
    </xf>
    <xf numFmtId="0" fontId="27" fillId="0" borderId="0" xfId="4" applyFont="1" applyFill="1" applyBorder="1" applyAlignment="1">
      <alignment horizontal="right" vertical="center"/>
    </xf>
    <xf numFmtId="0" fontId="27" fillId="0" borderId="0" xfId="4" applyFont="1" applyFill="1" applyBorder="1" applyAlignment="1">
      <alignment vertical="center"/>
    </xf>
    <xf numFmtId="0" fontId="28" fillId="3" borderId="23" xfId="2" applyFont="1" applyFill="1" applyBorder="1" applyAlignment="1">
      <alignment vertical="center" shrinkToFit="1"/>
    </xf>
    <xf numFmtId="0" fontId="28" fillId="0" borderId="0" xfId="7" applyFont="1" applyAlignment="1">
      <alignment vertical="center" shrinkToFit="1"/>
    </xf>
    <xf numFmtId="38" fontId="27" fillId="0" borderId="0" xfId="3" applyFont="1" applyFill="1" applyBorder="1" applyAlignment="1">
      <alignment horizontal="center" vertical="center" shrinkToFit="1"/>
    </xf>
    <xf numFmtId="0" fontId="28" fillId="0" borderId="0" xfId="7" applyFont="1" applyBorder="1" applyAlignment="1">
      <alignment horizontal="center" shrinkToFit="1"/>
    </xf>
    <xf numFmtId="0" fontId="28" fillId="3" borderId="23" xfId="2" applyFont="1" applyFill="1" applyBorder="1" applyAlignment="1">
      <alignment textRotation="255" shrinkToFit="1"/>
    </xf>
    <xf numFmtId="0" fontId="27" fillId="0" borderId="142" xfId="4" applyFont="1" applyFill="1" applyBorder="1" applyAlignment="1">
      <alignment horizontal="center" vertical="center" shrinkToFit="1"/>
    </xf>
    <xf numFmtId="0" fontId="28" fillId="0" borderId="142" xfId="7" applyFont="1" applyBorder="1" applyAlignment="1">
      <alignment horizontal="center" vertical="center" shrinkToFit="1"/>
    </xf>
    <xf numFmtId="0" fontId="28" fillId="0" borderId="0" xfId="7" applyFont="1" applyBorder="1" applyAlignment="1">
      <alignment horizontal="center" vertical="center" shrinkToFit="1"/>
    </xf>
    <xf numFmtId="0" fontId="28" fillId="0" borderId="82" xfId="2" applyFont="1" applyBorder="1" applyAlignment="1">
      <alignment vertical="center" shrinkToFit="1"/>
    </xf>
    <xf numFmtId="38" fontId="27" fillId="0" borderId="254" xfId="3" applyFont="1" applyFill="1" applyBorder="1" applyAlignment="1">
      <alignment horizontal="center" vertical="center" shrinkToFit="1"/>
    </xf>
    <xf numFmtId="0" fontId="28" fillId="0" borderId="55" xfId="7" applyFont="1" applyBorder="1" applyAlignment="1">
      <alignment horizontal="center" vertical="center" shrinkToFit="1"/>
    </xf>
    <xf numFmtId="0" fontId="27" fillId="0" borderId="111" xfId="4" applyFont="1" applyFill="1" applyBorder="1" applyAlignment="1">
      <alignment horizontal="center" vertical="center" shrinkToFit="1"/>
    </xf>
    <xf numFmtId="0" fontId="28" fillId="0" borderId="111" xfId="7" applyFont="1" applyBorder="1" applyAlignment="1">
      <alignment horizontal="center" vertical="center" shrinkToFit="1"/>
    </xf>
    <xf numFmtId="0" fontId="28" fillId="0" borderId="254" xfId="7" applyFont="1" applyBorder="1" applyAlignment="1">
      <alignment horizontal="center" vertical="center" shrinkToFit="1"/>
    </xf>
    <xf numFmtId="0" fontId="28" fillId="0" borderId="254" xfId="7" applyFont="1" applyBorder="1" applyAlignment="1">
      <alignment vertical="center" shrinkToFit="1"/>
    </xf>
    <xf numFmtId="0" fontId="28" fillId="0" borderId="97" xfId="7" applyFont="1" applyBorder="1" applyAlignment="1">
      <alignment horizontal="center" vertical="center" shrinkToFit="1"/>
    </xf>
    <xf numFmtId="0" fontId="28" fillId="3" borderId="82" xfId="2" applyFont="1" applyFill="1" applyBorder="1" applyAlignment="1">
      <alignment vertical="center" shrinkToFit="1"/>
    </xf>
    <xf numFmtId="0" fontId="27" fillId="0" borderId="220" xfId="4" applyFont="1" applyFill="1" applyBorder="1" applyAlignment="1">
      <alignment horizontal="center" vertical="center" shrinkToFit="1"/>
    </xf>
    <xf numFmtId="0" fontId="28" fillId="0" borderId="264" xfId="7" applyFont="1" applyBorder="1" applyAlignment="1">
      <alignment horizontal="center" vertical="center" shrinkToFit="1"/>
    </xf>
    <xf numFmtId="0" fontId="28" fillId="0" borderId="43" xfId="7" applyFont="1" applyBorder="1" applyAlignment="1">
      <alignment horizontal="center" vertical="center" shrinkToFit="1"/>
    </xf>
    <xf numFmtId="38" fontId="28" fillId="0" borderId="43" xfId="8" applyFont="1" applyBorder="1" applyAlignment="1">
      <alignment horizontal="center" vertical="center" shrinkToFit="1"/>
    </xf>
    <xf numFmtId="38" fontId="27" fillId="3" borderId="203" xfId="3" applyFont="1" applyFill="1" applyBorder="1" applyAlignment="1">
      <alignment horizontal="center" shrinkToFit="1"/>
    </xf>
    <xf numFmtId="0" fontId="27" fillId="0" borderId="150" xfId="4" applyFont="1" applyFill="1" applyBorder="1" applyAlignment="1">
      <alignment horizontal="center" vertical="center" shrinkToFit="1"/>
    </xf>
    <xf numFmtId="0" fontId="28" fillId="0" borderId="150" xfId="7" applyFont="1" applyBorder="1" applyAlignment="1">
      <alignment horizontal="center" vertical="center" shrinkToFit="1"/>
    </xf>
    <xf numFmtId="178" fontId="28" fillId="0" borderId="49" xfId="7" applyNumberFormat="1" applyFont="1" applyBorder="1" applyAlignment="1">
      <alignment horizontal="right" vertical="center" shrinkToFit="1"/>
    </xf>
    <xf numFmtId="0" fontId="28" fillId="0" borderId="51" xfId="7" applyFont="1" applyBorder="1" applyAlignment="1">
      <alignment horizontal="center" vertical="center" shrinkToFit="1"/>
    </xf>
    <xf numFmtId="0" fontId="28" fillId="3" borderId="151" xfId="2" applyFont="1" applyFill="1" applyBorder="1" applyAlignment="1">
      <alignment vertical="center" textRotation="255" shrinkToFit="1"/>
    </xf>
    <xf numFmtId="38" fontId="27" fillId="0" borderId="154" xfId="3" applyFont="1" applyFill="1" applyBorder="1" applyAlignment="1">
      <alignment horizontal="center" vertical="center" shrinkToFit="1"/>
    </xf>
    <xf numFmtId="0" fontId="27" fillId="0" borderId="154" xfId="4" applyFont="1" applyFill="1" applyBorder="1" applyAlignment="1">
      <alignment horizontal="center" vertical="center" shrinkToFit="1"/>
    </xf>
    <xf numFmtId="0" fontId="28" fillId="0" borderId="154" xfId="7" applyFont="1" applyBorder="1" applyAlignment="1">
      <alignment horizontal="center" vertical="center" shrinkToFit="1"/>
    </xf>
    <xf numFmtId="0" fontId="28" fillId="0" borderId="0" xfId="7" applyFont="1" applyBorder="1" applyAlignment="1">
      <alignment vertical="top" shrinkToFit="1"/>
    </xf>
    <xf numFmtId="0" fontId="28" fillId="3" borderId="18" xfId="2" applyFont="1" applyFill="1" applyBorder="1" applyAlignment="1">
      <alignment textRotation="255" shrinkToFit="1"/>
    </xf>
    <xf numFmtId="0" fontId="28" fillId="0" borderId="221" xfId="7" applyFont="1" applyBorder="1" applyAlignment="1">
      <alignment horizontal="center" vertical="center" shrinkToFit="1"/>
    </xf>
    <xf numFmtId="0" fontId="27" fillId="0" borderId="221" xfId="4" applyFont="1" applyFill="1" applyBorder="1" applyAlignment="1">
      <alignment horizontal="center" vertical="center" shrinkToFit="1"/>
    </xf>
    <xf numFmtId="0" fontId="28" fillId="0" borderId="18" xfId="7" applyFont="1" applyBorder="1" applyAlignment="1">
      <alignment horizontal="center" vertical="center" shrinkToFit="1"/>
    </xf>
    <xf numFmtId="0" fontId="28" fillId="0" borderId="245" xfId="7" applyFont="1" applyBorder="1" applyAlignment="1">
      <alignment horizontal="center" vertical="center" shrinkToFit="1"/>
    </xf>
    <xf numFmtId="0" fontId="28" fillId="0" borderId="265" xfId="7" applyFont="1" applyBorder="1" applyAlignment="1">
      <alignment horizontal="center" vertical="center" shrinkToFit="1"/>
    </xf>
    <xf numFmtId="0" fontId="28" fillId="3" borderId="18" xfId="2" applyFont="1" applyFill="1" applyBorder="1" applyAlignment="1">
      <alignment vertical="center" shrinkToFit="1"/>
    </xf>
    <xf numFmtId="38" fontId="27" fillId="3" borderId="211" xfId="3" applyFont="1" applyFill="1" applyBorder="1" applyAlignment="1">
      <alignment horizontal="center" shrinkToFit="1"/>
    </xf>
    <xf numFmtId="0" fontId="28" fillId="3" borderId="15" xfId="2" applyFont="1" applyFill="1" applyBorder="1" applyAlignment="1">
      <alignment vertical="center" textRotation="255" shrinkToFit="1"/>
    </xf>
    <xf numFmtId="0" fontId="27" fillId="0" borderId="11" xfId="4" applyFont="1" applyFill="1" applyBorder="1" applyAlignment="1">
      <alignment horizontal="center" vertical="center" shrinkToFit="1"/>
    </xf>
    <xf numFmtId="0" fontId="28" fillId="0" borderId="17" xfId="7" applyFont="1" applyBorder="1" applyAlignment="1">
      <alignment horizontal="center" vertical="center" shrinkToFit="1"/>
    </xf>
    <xf numFmtId="0" fontId="28" fillId="0" borderId="11" xfId="7" applyFont="1" applyBorder="1" applyAlignment="1">
      <alignment horizontal="center" vertical="center" shrinkToFit="1"/>
    </xf>
    <xf numFmtId="0" fontId="28" fillId="0" borderId="46" xfId="7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 shrinkToFit="1"/>
    </xf>
    <xf numFmtId="177" fontId="28" fillId="0" borderId="0" xfId="8" applyNumberFormat="1" applyFont="1" applyBorder="1" applyAlignment="1">
      <alignment horizontal="right" vertical="center" shrinkToFit="1"/>
    </xf>
    <xf numFmtId="38" fontId="28" fillId="0" borderId="0" xfId="8" applyFont="1" applyBorder="1" applyAlignment="1">
      <alignment vertical="center" shrinkToFit="1"/>
    </xf>
    <xf numFmtId="0" fontId="28" fillId="3" borderId="12" xfId="2" applyFont="1" applyFill="1" applyBorder="1" applyAlignment="1">
      <alignment vertical="center" shrinkToFit="1"/>
    </xf>
    <xf numFmtId="38" fontId="27" fillId="0" borderId="138" xfId="3" applyFont="1" applyFill="1" applyBorder="1" applyAlignment="1">
      <alignment horizontal="center" shrinkToFit="1"/>
    </xf>
    <xf numFmtId="0" fontId="28" fillId="0" borderId="140" xfId="7" applyFont="1" applyFill="1" applyBorder="1" applyAlignment="1">
      <alignment horizontal="center" vertical="center" shrinkToFit="1"/>
    </xf>
    <xf numFmtId="38" fontId="27" fillId="0" borderId="114" xfId="3" applyFont="1" applyFill="1" applyBorder="1" applyAlignment="1">
      <alignment vertical="center" shrinkToFit="1"/>
    </xf>
    <xf numFmtId="0" fontId="28" fillId="0" borderId="112" xfId="7" applyFont="1" applyFill="1" applyBorder="1" applyAlignment="1">
      <alignment horizontal="center" vertical="center" shrinkToFit="1"/>
    </xf>
    <xf numFmtId="38" fontId="27" fillId="0" borderId="209" xfId="3" applyFont="1" applyFill="1" applyBorder="1" applyAlignment="1">
      <alignment vertical="center" shrinkToFit="1"/>
    </xf>
    <xf numFmtId="38" fontId="27" fillId="0" borderId="114" xfId="3" applyFont="1" applyFill="1" applyBorder="1" applyAlignment="1">
      <alignment horizontal="center" shrinkToFit="1"/>
    </xf>
    <xf numFmtId="0" fontId="28" fillId="3" borderId="82" xfId="2" applyFont="1" applyFill="1" applyBorder="1" applyAlignment="1">
      <alignment horizontal="center" vertical="center" shrinkToFit="1"/>
    </xf>
    <xf numFmtId="38" fontId="27" fillId="0" borderId="211" xfId="3" applyFont="1" applyFill="1" applyBorder="1" applyAlignment="1">
      <alignment horizontal="center" shrinkToFit="1"/>
    </xf>
    <xf numFmtId="0" fontId="28" fillId="3" borderId="77" xfId="2" applyFont="1" applyFill="1" applyBorder="1" applyAlignment="1">
      <alignment vertical="center" shrinkToFit="1"/>
    </xf>
    <xf numFmtId="38" fontId="27" fillId="0" borderId="146" xfId="3" applyFont="1" applyFill="1" applyBorder="1" applyAlignment="1">
      <alignment horizontal="center" shrinkToFit="1"/>
    </xf>
    <xf numFmtId="0" fontId="28" fillId="3" borderId="239" xfId="2" applyFont="1" applyFill="1" applyBorder="1" applyAlignment="1">
      <alignment vertical="center" textRotation="255" shrinkToFit="1"/>
    </xf>
    <xf numFmtId="0" fontId="63" fillId="0" borderId="0" xfId="2" applyFont="1" applyBorder="1" applyAlignment="1">
      <alignment horizontal="right" vertical="center" shrinkToFit="1"/>
    </xf>
    <xf numFmtId="0" fontId="28" fillId="3" borderId="82" xfId="2" applyFont="1" applyFill="1" applyBorder="1" applyAlignment="1">
      <alignment textRotation="255" shrinkToFit="1"/>
    </xf>
    <xf numFmtId="38" fontId="27" fillId="0" borderId="209" xfId="3" applyFont="1" applyFill="1" applyBorder="1" applyAlignment="1">
      <alignment horizontal="center" vertical="center" shrinkToFit="1"/>
    </xf>
    <xf numFmtId="38" fontId="27" fillId="0" borderId="114" xfId="3" applyFont="1" applyFill="1" applyBorder="1" applyAlignment="1">
      <alignment horizontal="center" vertical="center" shrinkToFit="1"/>
    </xf>
    <xf numFmtId="38" fontId="27" fillId="0" borderId="211" xfId="3" applyFont="1" applyFill="1" applyBorder="1" applyAlignment="1">
      <alignment horizontal="center" vertical="center" shrinkToFit="1"/>
    </xf>
    <xf numFmtId="38" fontId="27" fillId="0" borderId="146" xfId="3" applyFont="1" applyFill="1" applyBorder="1" applyAlignment="1">
      <alignment horizontal="center" vertical="center" shrinkToFit="1"/>
    </xf>
    <xf numFmtId="0" fontId="28" fillId="3" borderId="9" xfId="2" applyFont="1" applyFill="1" applyBorder="1" applyAlignment="1">
      <alignment vertical="center" textRotation="255" shrinkToFit="1"/>
    </xf>
    <xf numFmtId="0" fontId="28" fillId="0" borderId="267" xfId="7" applyFont="1" applyBorder="1" applyAlignment="1">
      <alignment horizontal="center" vertical="center" shrinkToFit="1"/>
    </xf>
    <xf numFmtId="38" fontId="27" fillId="3" borderId="242" xfId="3" applyFont="1" applyFill="1" applyBorder="1" applyAlignment="1">
      <alignment horizontal="center"/>
    </xf>
    <xf numFmtId="38" fontId="27" fillId="3" borderId="201" xfId="3" applyFont="1" applyFill="1" applyBorder="1" applyAlignment="1"/>
    <xf numFmtId="176" fontId="27" fillId="3" borderId="140" xfId="3" applyNumberFormat="1" applyFont="1" applyFill="1" applyBorder="1" applyAlignment="1">
      <alignment horizontal="center" vertical="center" shrinkToFit="1"/>
    </xf>
    <xf numFmtId="38" fontId="27" fillId="3" borderId="243" xfId="3" applyFont="1" applyFill="1" applyBorder="1" applyAlignment="1">
      <alignment horizontal="center"/>
    </xf>
    <xf numFmtId="38" fontId="27" fillId="3" borderId="104" xfId="3" applyFont="1" applyFill="1" applyBorder="1" applyAlignment="1"/>
    <xf numFmtId="176" fontId="27" fillId="3" borderId="112" xfId="3" applyNumberFormat="1" applyFont="1" applyFill="1" applyBorder="1" applyAlignment="1">
      <alignment horizontal="center" vertical="center" shrinkToFit="1"/>
    </xf>
    <xf numFmtId="38" fontId="27" fillId="3" borderId="253" xfId="3" applyFont="1" applyFill="1" applyBorder="1" applyAlignment="1">
      <alignment horizontal="center"/>
    </xf>
    <xf numFmtId="38" fontId="27" fillId="3" borderId="269" xfId="3" applyFont="1" applyFill="1" applyBorder="1" applyAlignment="1">
      <alignment horizontal="center"/>
    </xf>
    <xf numFmtId="38" fontId="27" fillId="3" borderId="212" xfId="3" applyFont="1" applyFill="1" applyBorder="1" applyAlignment="1"/>
    <xf numFmtId="38" fontId="27" fillId="3" borderId="45" xfId="3" applyFont="1" applyFill="1" applyBorder="1" applyAlignment="1"/>
    <xf numFmtId="179" fontId="27" fillId="3" borderId="278" xfId="3" applyNumberFormat="1" applyFont="1" applyFill="1" applyBorder="1" applyAlignment="1">
      <alignment horizontal="center"/>
    </xf>
    <xf numFmtId="176" fontId="27" fillId="3" borderId="45" xfId="3" applyNumberFormat="1" applyFont="1" applyFill="1" applyBorder="1" applyAlignment="1">
      <alignment horizontal="center" vertical="center" shrinkToFit="1"/>
    </xf>
    <xf numFmtId="0" fontId="28" fillId="3" borderId="277" xfId="2" applyFont="1" applyFill="1" applyBorder="1" applyAlignment="1">
      <alignment horizontal="center" vertical="center"/>
    </xf>
    <xf numFmtId="176" fontId="27" fillId="3" borderId="148" xfId="3" applyNumberFormat="1" applyFont="1" applyFill="1" applyBorder="1" applyAlignment="1">
      <alignment horizontal="center" vertical="center" shrinkToFit="1"/>
    </xf>
    <xf numFmtId="38" fontId="31" fillId="0" borderId="287" xfId="3" applyFont="1" applyFill="1" applyBorder="1" applyAlignment="1">
      <alignment horizontal="center" shrinkToFit="1"/>
    </xf>
    <xf numFmtId="38" fontId="31" fillId="0" borderId="288" xfId="3" applyFont="1" applyFill="1" applyBorder="1" applyAlignment="1">
      <alignment horizontal="center" shrinkToFit="1"/>
    </xf>
    <xf numFmtId="0" fontId="23" fillId="3" borderId="210" xfId="2" applyFont="1" applyFill="1" applyBorder="1" applyAlignment="1">
      <alignment horizontal="center" vertical="center" shrinkToFit="1"/>
    </xf>
    <xf numFmtId="0" fontId="23" fillId="3" borderId="230" xfId="2" applyFont="1" applyFill="1" applyBorder="1" applyAlignment="1">
      <alignment horizontal="center" vertical="center" shrinkToFit="1"/>
    </xf>
    <xf numFmtId="38" fontId="31" fillId="0" borderId="289" xfId="3" applyFont="1" applyFill="1" applyBorder="1" applyAlignment="1">
      <alignment horizontal="center" shrinkToFit="1"/>
    </xf>
    <xf numFmtId="38" fontId="31" fillId="0" borderId="290" xfId="3" applyFont="1" applyFill="1" applyBorder="1" applyAlignment="1">
      <alignment horizontal="center" shrinkToFit="1"/>
    </xf>
    <xf numFmtId="38" fontId="31" fillId="0" borderId="148" xfId="3" applyFont="1" applyFill="1" applyBorder="1" applyAlignment="1">
      <alignment shrinkToFit="1"/>
    </xf>
    <xf numFmtId="0" fontId="23" fillId="3" borderId="276" xfId="2" applyFont="1" applyFill="1" applyBorder="1" applyAlignment="1">
      <alignment horizontal="center" vertical="center" shrinkToFit="1"/>
    </xf>
    <xf numFmtId="0" fontId="23" fillId="3" borderId="291" xfId="2" applyFont="1" applyFill="1" applyBorder="1" applyAlignment="1">
      <alignment horizontal="center" vertical="center" shrinkToFit="1"/>
    </xf>
    <xf numFmtId="38" fontId="31" fillId="0" borderId="45" xfId="3" applyFont="1" applyFill="1" applyBorder="1" applyAlignment="1">
      <alignment shrinkToFit="1"/>
    </xf>
    <xf numFmtId="0" fontId="23" fillId="3" borderId="277" xfId="2" applyFont="1" applyFill="1" applyBorder="1" applyAlignment="1">
      <alignment horizontal="center" vertical="center" shrinkToFit="1"/>
    </xf>
    <xf numFmtId="0" fontId="23" fillId="0" borderId="277" xfId="7" applyFont="1" applyBorder="1" applyAlignment="1">
      <alignment horizontal="center" vertical="center" shrinkToFit="1"/>
    </xf>
    <xf numFmtId="179" fontId="31" fillId="0" borderId="278" xfId="3" applyNumberFormat="1" applyFont="1" applyFill="1" applyBorder="1" applyAlignment="1">
      <alignment horizontal="center" shrinkToFit="1"/>
    </xf>
    <xf numFmtId="176" fontId="31" fillId="0" borderId="49" xfId="3" applyNumberFormat="1" applyFont="1" applyFill="1" applyBorder="1" applyAlignment="1">
      <alignment horizontal="right" shrinkToFit="1"/>
    </xf>
    <xf numFmtId="38" fontId="34" fillId="0" borderId="0" xfId="6" applyFont="1">
      <alignment vertical="center"/>
    </xf>
    <xf numFmtId="0" fontId="33" fillId="3" borderId="23" xfId="2" applyFont="1" applyFill="1" applyBorder="1" applyAlignment="1">
      <alignment vertical="center" shrinkToFit="1"/>
    </xf>
    <xf numFmtId="0" fontId="34" fillId="0" borderId="0" xfId="7" applyFont="1" applyAlignment="1">
      <alignment vertical="center" shrinkToFit="1"/>
    </xf>
    <xf numFmtId="0" fontId="28" fillId="0" borderId="140" xfId="7" applyFont="1" applyBorder="1" applyAlignment="1">
      <alignment horizontal="center" vertical="center" shrinkToFit="1"/>
    </xf>
    <xf numFmtId="0" fontId="34" fillId="0" borderId="82" xfId="2" applyFont="1" applyBorder="1" applyAlignment="1">
      <alignment vertical="center" shrinkToFit="1"/>
    </xf>
    <xf numFmtId="0" fontId="28" fillId="0" borderId="112" xfId="7" applyFont="1" applyBorder="1" applyAlignment="1">
      <alignment horizontal="center" vertical="center" shrinkToFit="1"/>
    </xf>
    <xf numFmtId="0" fontId="34" fillId="3" borderId="18" xfId="2" applyFont="1" applyFill="1" applyBorder="1" applyAlignment="1">
      <alignment vertical="center" shrinkToFit="1"/>
    </xf>
    <xf numFmtId="0" fontId="34" fillId="3" borderId="77" xfId="2" applyFont="1" applyFill="1" applyBorder="1" applyAlignment="1">
      <alignment vertical="center" shrinkToFit="1"/>
    </xf>
    <xf numFmtId="38" fontId="27" fillId="0" borderId="284" xfId="3" applyFont="1" applyFill="1" applyBorder="1" applyAlignment="1">
      <alignment horizontal="center" vertical="center" shrinkToFit="1"/>
    </xf>
    <xf numFmtId="38" fontId="27" fillId="0" borderId="267" xfId="3" applyFont="1" applyFill="1" applyBorder="1" applyAlignment="1">
      <alignment horizontal="center" vertical="center" shrinkToFit="1"/>
    </xf>
    <xf numFmtId="0" fontId="28" fillId="0" borderId="296" xfId="7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2" fillId="0" borderId="0" xfId="1" applyFont="1" applyAlignment="1">
      <alignment horizontal="left" vertical="top"/>
    </xf>
    <xf numFmtId="38" fontId="12" fillId="0" borderId="0" xfId="10" applyFont="1" applyFill="1" applyBorder="1" applyAlignment="1">
      <alignment horizontal="left" vertical="top"/>
    </xf>
    <xf numFmtId="0" fontId="65" fillId="0" borderId="9" xfId="1" applyFont="1" applyBorder="1" applyAlignment="1">
      <alignment horizontal="left" vertical="top"/>
    </xf>
    <xf numFmtId="38" fontId="12" fillId="0" borderId="9" xfId="10" applyFont="1" applyFill="1" applyBorder="1" applyAlignment="1">
      <alignment horizontal="center" vertical="top"/>
    </xf>
    <xf numFmtId="193" fontId="6" fillId="0" borderId="9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/>
    </xf>
    <xf numFmtId="38" fontId="12" fillId="0" borderId="9" xfId="10" applyFont="1" applyFill="1" applyBorder="1" applyAlignment="1">
      <alignment vertical="center"/>
    </xf>
    <xf numFmtId="194" fontId="12" fillId="0" borderId="9" xfId="10" applyNumberFormat="1" applyFont="1" applyFill="1" applyBorder="1" applyAlignment="1">
      <alignment vertical="center"/>
    </xf>
    <xf numFmtId="0" fontId="12" fillId="0" borderId="62" xfId="1" applyFont="1" applyBorder="1" applyAlignment="1">
      <alignment horizontal="right" vertical="top"/>
    </xf>
    <xf numFmtId="38" fontId="12" fillId="0" borderId="84" xfId="10" applyFont="1" applyFill="1" applyBorder="1" applyAlignment="1">
      <alignment horizontal="left" vertical="top"/>
    </xf>
    <xf numFmtId="38" fontId="12" fillId="0" borderId="64" xfId="10" applyFont="1" applyFill="1" applyBorder="1" applyAlignment="1">
      <alignment horizontal="left" vertical="top"/>
    </xf>
    <xf numFmtId="0" fontId="12" fillId="0" borderId="0" xfId="1" applyFont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187" fontId="56" fillId="0" borderId="0" xfId="1" applyNumberFormat="1" applyFont="1" applyFill="1" applyBorder="1" applyAlignment="1">
      <alignment horizontal="center" vertical="center"/>
    </xf>
    <xf numFmtId="38" fontId="28" fillId="0" borderId="0" xfId="8" applyFont="1" applyBorder="1" applyAlignment="1">
      <alignment horizontal="center" vertical="center" shrinkToFit="1"/>
    </xf>
    <xf numFmtId="38" fontId="27" fillId="0" borderId="0" xfId="3" applyFont="1" applyFill="1" applyBorder="1" applyAlignment="1">
      <alignment horizontal="center" vertical="center" shrinkToFit="1"/>
    </xf>
    <xf numFmtId="38" fontId="58" fillId="0" borderId="0" xfId="3" applyFont="1" applyFill="1" applyAlignment="1">
      <alignment vertical="center"/>
    </xf>
    <xf numFmtId="38" fontId="68" fillId="0" borderId="0" xfId="3" applyFont="1" applyFill="1"/>
    <xf numFmtId="38" fontId="68" fillId="0" borderId="0" xfId="3" applyFont="1" applyFill="1" applyBorder="1"/>
    <xf numFmtId="38" fontId="68" fillId="0" borderId="0" xfId="3" applyFont="1" applyFill="1" applyBorder="1" applyAlignment="1">
      <alignment horizontal="right"/>
    </xf>
    <xf numFmtId="38" fontId="68" fillId="0" borderId="0" xfId="3" applyFont="1" applyFill="1" applyBorder="1" applyAlignment="1">
      <alignment horizontal="distributed" vertical="center"/>
    </xf>
    <xf numFmtId="38" fontId="68" fillId="0" borderId="0" xfId="3" applyFont="1" applyFill="1" applyBorder="1" applyAlignment="1"/>
    <xf numFmtId="0" fontId="34" fillId="0" borderId="0" xfId="2" applyFont="1" applyFill="1">
      <alignment vertical="center"/>
    </xf>
    <xf numFmtId="0" fontId="28" fillId="0" borderId="15" xfId="7" applyFont="1" applyFill="1" applyBorder="1" applyAlignment="1">
      <alignment vertical="center" textRotation="255"/>
    </xf>
    <xf numFmtId="176" fontId="27" fillId="0" borderId="11" xfId="3" applyNumberFormat="1" applyFont="1" applyFill="1" applyBorder="1" applyAlignment="1">
      <alignment horizontal="center" vertical="center"/>
    </xf>
    <xf numFmtId="0" fontId="27" fillId="0" borderId="11" xfId="4" applyFont="1" applyFill="1" applyBorder="1" applyAlignment="1">
      <alignment horizontal="center"/>
    </xf>
    <xf numFmtId="0" fontId="28" fillId="0" borderId="11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left" vertical="top" wrapText="1"/>
    </xf>
    <xf numFmtId="0" fontId="63" fillId="0" borderId="0" xfId="2" applyFont="1" applyFill="1" applyBorder="1" applyAlignment="1">
      <alignment horizontal="right" vertical="center"/>
    </xf>
    <xf numFmtId="0" fontId="34" fillId="0" borderId="0" xfId="7" applyFont="1" applyFill="1" applyBorder="1" applyAlignment="1">
      <alignment horizontal="center" vertical="center" textRotation="255"/>
    </xf>
    <xf numFmtId="38" fontId="50" fillId="0" borderId="0" xfId="8" applyFont="1" applyFill="1" applyBorder="1" applyAlignment="1">
      <alignment horizontal="center"/>
    </xf>
    <xf numFmtId="38" fontId="31" fillId="0" borderId="229" xfId="3" applyFont="1" applyFill="1" applyBorder="1" applyAlignment="1">
      <alignment horizontal="center"/>
    </xf>
    <xf numFmtId="0" fontId="23" fillId="0" borderId="210" xfId="2" applyFont="1" applyFill="1" applyBorder="1" applyAlignment="1">
      <alignment horizontal="center" vertical="center"/>
    </xf>
    <xf numFmtId="0" fontId="23" fillId="0" borderId="230" xfId="2" applyFont="1" applyFill="1" applyBorder="1" applyAlignment="1">
      <alignment horizontal="center" vertical="center"/>
    </xf>
    <xf numFmtId="38" fontId="31" fillId="0" borderId="294" xfId="3" applyFont="1" applyFill="1" applyBorder="1" applyAlignment="1">
      <alignment horizontal="center"/>
    </xf>
    <xf numFmtId="38" fontId="31" fillId="0" borderId="295" xfId="3" applyFont="1" applyFill="1" applyBorder="1" applyAlignment="1">
      <alignment horizontal="center"/>
    </xf>
    <xf numFmtId="176" fontId="27" fillId="0" borderId="148" xfId="3" applyNumberFormat="1" applyFont="1" applyFill="1" applyBorder="1" applyAlignment="1">
      <alignment horizontal="center" vertical="center" shrinkToFit="1"/>
    </xf>
    <xf numFmtId="0" fontId="23" fillId="0" borderId="213" xfId="2" applyFont="1" applyFill="1" applyBorder="1" applyAlignment="1">
      <alignment horizontal="center" vertical="center"/>
    </xf>
    <xf numFmtId="0" fontId="23" fillId="0" borderId="279" xfId="2" applyFont="1" applyFill="1" applyBorder="1" applyAlignment="1">
      <alignment horizontal="center" vertical="center"/>
    </xf>
    <xf numFmtId="176" fontId="27" fillId="0" borderId="45" xfId="3" applyNumberFormat="1" applyFont="1" applyFill="1" applyBorder="1" applyAlignment="1">
      <alignment horizontal="center" vertical="center" shrinkToFit="1"/>
    </xf>
    <xf numFmtId="0" fontId="23" fillId="0" borderId="277" xfId="2" applyFont="1" applyFill="1" applyBorder="1" applyAlignment="1">
      <alignment horizontal="center" vertical="center"/>
    </xf>
    <xf numFmtId="0" fontId="23" fillId="0" borderId="277" xfId="7" applyFont="1" applyFill="1" applyBorder="1" applyAlignment="1">
      <alignment horizontal="center" vertical="center"/>
    </xf>
    <xf numFmtId="179" fontId="31" fillId="0" borderId="278" xfId="3" applyNumberFormat="1" applyFont="1" applyFill="1" applyBorder="1" applyAlignment="1">
      <alignment horizontal="center"/>
    </xf>
    <xf numFmtId="0" fontId="34" fillId="0" borderId="0" xfId="7" applyFont="1" applyFill="1" applyBorder="1">
      <alignment vertical="center"/>
    </xf>
    <xf numFmtId="0" fontId="34" fillId="0" borderId="0" xfId="7" applyFont="1" applyFill="1" applyBorder="1" applyAlignment="1"/>
    <xf numFmtId="0" fontId="28" fillId="0" borderId="111" xfId="7" applyFont="1" applyFill="1" applyBorder="1" applyAlignment="1">
      <alignment horizontal="center" vertical="center"/>
    </xf>
    <xf numFmtId="38" fontId="28" fillId="0" borderId="46" xfId="8" applyFont="1" applyFill="1" applyBorder="1" applyAlignment="1">
      <alignment horizontal="center" vertical="center"/>
    </xf>
    <xf numFmtId="0" fontId="28" fillId="0" borderId="221" xfId="7" applyFont="1" applyFill="1" applyBorder="1" applyAlignment="1">
      <alignment horizontal="center" vertical="center"/>
    </xf>
    <xf numFmtId="0" fontId="27" fillId="0" borderId="111" xfId="4" applyFont="1" applyFill="1" applyBorder="1" applyAlignment="1">
      <alignment horizontal="center"/>
    </xf>
    <xf numFmtId="0" fontId="28" fillId="0" borderId="55" xfId="7" applyFont="1" applyFill="1" applyBorder="1" applyAlignment="1">
      <alignment horizontal="center" vertical="center"/>
    </xf>
    <xf numFmtId="0" fontId="28" fillId="0" borderId="254" xfId="7" applyFont="1" applyFill="1" applyBorder="1" applyAlignment="1">
      <alignment horizontal="center" vertical="center"/>
    </xf>
    <xf numFmtId="0" fontId="28" fillId="0" borderId="264" xfId="7" applyFont="1" applyFill="1" applyBorder="1" applyAlignment="1">
      <alignment horizontal="center" vertical="center"/>
    </xf>
    <xf numFmtId="0" fontId="27" fillId="0" borderId="221" xfId="4" applyFont="1" applyFill="1" applyBorder="1" applyAlignment="1">
      <alignment horizontal="center"/>
    </xf>
    <xf numFmtId="0" fontId="28" fillId="0" borderId="18" xfId="7" applyFont="1" applyFill="1" applyBorder="1" applyAlignment="1">
      <alignment textRotation="255"/>
    </xf>
    <xf numFmtId="38" fontId="27" fillId="0" borderId="259" xfId="3" applyFont="1" applyFill="1" applyBorder="1" applyAlignment="1">
      <alignment horizontal="center" vertical="center"/>
    </xf>
    <xf numFmtId="38" fontId="27" fillId="0" borderId="110" xfId="3" applyFont="1" applyFill="1" applyBorder="1" applyAlignment="1">
      <alignment vertical="center"/>
    </xf>
    <xf numFmtId="0" fontId="28" fillId="0" borderId="18" xfId="7" applyFont="1" applyFill="1" applyBorder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0" fontId="28" fillId="0" borderId="250" xfId="7" applyFont="1" applyFill="1" applyBorder="1" applyAlignment="1">
      <alignment vertical="center" textRotation="255"/>
    </xf>
    <xf numFmtId="176" fontId="27" fillId="0" borderId="154" xfId="3" applyNumberFormat="1" applyFont="1" applyFill="1" applyBorder="1" applyAlignment="1">
      <alignment horizontal="center" vertical="center"/>
    </xf>
    <xf numFmtId="0" fontId="27" fillId="0" borderId="154" xfId="4" applyFont="1" applyFill="1" applyBorder="1" applyAlignment="1">
      <alignment horizontal="center"/>
    </xf>
    <xf numFmtId="0" fontId="28" fillId="0" borderId="154" xfId="7" applyFont="1" applyFill="1" applyBorder="1" applyAlignment="1">
      <alignment horizontal="center" vertical="center"/>
    </xf>
    <xf numFmtId="0" fontId="28" fillId="0" borderId="92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vertical="top" wrapText="1"/>
    </xf>
    <xf numFmtId="0" fontId="28" fillId="0" borderId="12" xfId="7" applyFont="1" applyFill="1" applyBorder="1" applyAlignment="1">
      <alignment textRotation="255"/>
    </xf>
    <xf numFmtId="0" fontId="28" fillId="0" borderId="10" xfId="7" applyFont="1" applyFill="1" applyBorder="1">
      <alignment vertical="center"/>
    </xf>
    <xf numFmtId="38" fontId="28" fillId="0" borderId="263" xfId="8" applyFont="1" applyFill="1" applyBorder="1" applyAlignment="1">
      <alignment vertical="center"/>
    </xf>
    <xf numFmtId="38" fontId="28" fillId="0" borderId="143" xfId="8" applyFont="1" applyFill="1" applyBorder="1" applyAlignment="1">
      <alignment vertical="center"/>
    </xf>
    <xf numFmtId="38" fontId="28" fillId="0" borderId="144" xfId="8" applyFont="1" applyFill="1" applyBorder="1" applyAlignment="1">
      <alignment vertical="center"/>
    </xf>
    <xf numFmtId="38" fontId="28" fillId="0" borderId="44" xfId="8" applyFont="1" applyFill="1" applyBorder="1" applyAlignment="1">
      <alignment vertical="center"/>
    </xf>
    <xf numFmtId="38" fontId="28" fillId="0" borderId="45" xfId="8" applyFont="1" applyFill="1" applyBorder="1" applyAlignment="1">
      <alignment vertical="center"/>
    </xf>
    <xf numFmtId="38" fontId="28" fillId="0" borderId="268" xfId="8" applyFont="1" applyFill="1" applyBorder="1" applyAlignment="1">
      <alignment vertical="center"/>
    </xf>
    <xf numFmtId="38" fontId="28" fillId="0" borderId="270" xfId="8" applyFont="1" applyFill="1" applyBorder="1" applyAlignment="1">
      <alignment vertical="center"/>
    </xf>
    <xf numFmtId="38" fontId="28" fillId="0" borderId="271" xfId="8" applyFont="1" applyFill="1" applyBorder="1" applyAlignment="1">
      <alignment vertical="center"/>
    </xf>
    <xf numFmtId="38" fontId="28" fillId="0" borderId="272" xfId="8" applyFont="1" applyFill="1" applyBorder="1" applyAlignment="1">
      <alignment vertical="center"/>
    </xf>
    <xf numFmtId="38" fontId="27" fillId="0" borderId="255" xfId="3" applyFont="1" applyFill="1" applyBorder="1" applyAlignment="1">
      <alignment vertical="center" justifyLastLine="1"/>
    </xf>
    <xf numFmtId="38" fontId="27" fillId="0" borderId="256" xfId="3" applyFont="1" applyFill="1" applyBorder="1" applyAlignment="1">
      <alignment vertical="center" justifyLastLine="1"/>
    </xf>
    <xf numFmtId="38" fontId="27" fillId="0" borderId="257" xfId="3" applyFont="1" applyFill="1" applyBorder="1" applyAlignment="1">
      <alignment vertical="center" justifyLastLine="1"/>
    </xf>
    <xf numFmtId="0" fontId="28" fillId="0" borderId="151" xfId="7" applyFont="1" applyFill="1" applyBorder="1" applyAlignment="1">
      <alignment vertical="center" textRotation="255"/>
    </xf>
    <xf numFmtId="0" fontId="28" fillId="0" borderId="153" xfId="7" applyFont="1" applyFill="1" applyBorder="1" applyAlignment="1">
      <alignment horizontal="center" vertical="center"/>
    </xf>
    <xf numFmtId="0" fontId="28" fillId="0" borderId="23" xfId="7" applyFont="1" applyFill="1" applyBorder="1" applyAlignment="1">
      <alignment textRotation="255"/>
    </xf>
    <xf numFmtId="38" fontId="27" fillId="0" borderId="245" xfId="3" applyFont="1" applyFill="1" applyBorder="1" applyAlignment="1">
      <alignment horizontal="center" vertical="center"/>
    </xf>
    <xf numFmtId="38" fontId="27" fillId="0" borderId="112" xfId="3" applyFont="1" applyFill="1" applyBorder="1" applyAlignment="1">
      <alignment vertical="center"/>
    </xf>
    <xf numFmtId="0" fontId="28" fillId="0" borderId="82" xfId="7" applyFont="1" applyFill="1" applyBorder="1" applyAlignment="1">
      <alignment vertical="center"/>
    </xf>
    <xf numFmtId="38" fontId="27" fillId="0" borderId="112" xfId="3" applyFont="1" applyFill="1" applyBorder="1" applyAlignment="1">
      <alignment horizontal="center" vertical="center"/>
    </xf>
    <xf numFmtId="0" fontId="28" fillId="0" borderId="23" xfId="7" applyFont="1" applyFill="1" applyBorder="1">
      <alignment vertical="center"/>
    </xf>
    <xf numFmtId="0" fontId="28" fillId="0" borderId="45" xfId="7" applyFont="1" applyFill="1" applyBorder="1">
      <alignment vertical="center"/>
    </xf>
    <xf numFmtId="38" fontId="28" fillId="0" borderId="0" xfId="8" applyFont="1" applyFill="1" applyBorder="1" applyAlignment="1">
      <alignment vertical="center" wrapText="1" shrinkToFit="1"/>
    </xf>
    <xf numFmtId="0" fontId="33" fillId="0" borderId="16" xfId="7" applyFont="1" applyFill="1" applyBorder="1">
      <alignment vertical="center"/>
    </xf>
    <xf numFmtId="38" fontId="63" fillId="0" borderId="54" xfId="2" applyNumberFormat="1" applyFont="1" applyFill="1" applyBorder="1" applyAlignment="1">
      <alignment vertical="top" wrapText="1"/>
    </xf>
    <xf numFmtId="38" fontId="62" fillId="0" borderId="54" xfId="2" applyNumberFormat="1" applyFont="1" applyBorder="1" applyAlignment="1">
      <alignment vertical="top" wrapText="1"/>
    </xf>
    <xf numFmtId="3" fontId="62" fillId="0" borderId="54" xfId="2" applyNumberFormat="1" applyFont="1" applyBorder="1" applyAlignment="1">
      <alignment vertical="top" wrapText="1"/>
    </xf>
    <xf numFmtId="3" fontId="44" fillId="0" borderId="0" xfId="2" applyNumberFormat="1" applyFont="1" applyAlignment="1">
      <alignment vertical="center"/>
    </xf>
    <xf numFmtId="3" fontId="62" fillId="0" borderId="0" xfId="2" applyNumberFormat="1" applyFont="1" applyBorder="1" applyAlignment="1">
      <alignment vertical="top" wrapText="1"/>
    </xf>
    <xf numFmtId="3" fontId="62" fillId="0" borderId="54" xfId="2" applyNumberFormat="1" applyFont="1" applyBorder="1" applyAlignment="1">
      <alignment vertical="top" shrinkToFit="1"/>
    </xf>
    <xf numFmtId="3" fontId="44" fillId="0" borderId="0" xfId="2" applyNumberFormat="1" applyFont="1" applyAlignment="1">
      <alignment vertical="center" shrinkToFit="1"/>
    </xf>
    <xf numFmtId="3" fontId="62" fillId="0" borderId="0" xfId="2" applyNumberFormat="1" applyFont="1" applyBorder="1" applyAlignment="1">
      <alignment vertical="top" shrinkToFit="1"/>
    </xf>
    <xf numFmtId="38" fontId="63" fillId="0" borderId="54" xfId="2" applyNumberFormat="1" applyFont="1" applyBorder="1" applyAlignment="1">
      <alignment vertical="top" shrinkToFit="1"/>
    </xf>
    <xf numFmtId="0" fontId="6" fillId="0" borderId="6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0" xfId="6" applyFont="1" applyFill="1" applyBorder="1" applyAlignment="1">
      <alignment horizontal="center" vertical="center"/>
    </xf>
    <xf numFmtId="38" fontId="6" fillId="0" borderId="11" xfId="6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4" fillId="0" borderId="83" xfId="0" applyFont="1" applyFill="1" applyBorder="1" applyAlignment="1">
      <alignment horizontal="right" vertical="center" wrapText="1"/>
    </xf>
    <xf numFmtId="0" fontId="4" fillId="0" borderId="66" xfId="0" applyFont="1" applyFill="1" applyBorder="1" applyAlignment="1">
      <alignment horizontal="right" vertical="center" wrapText="1"/>
    </xf>
    <xf numFmtId="38" fontId="6" fillId="0" borderId="19" xfId="6" applyFont="1" applyFill="1" applyBorder="1" applyAlignment="1">
      <alignment horizontal="center" vertical="center"/>
    </xf>
    <xf numFmtId="0" fontId="4" fillId="0" borderId="190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67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0" fontId="4" fillId="0" borderId="69" xfId="0" applyFont="1" applyFill="1" applyBorder="1" applyAlignment="1">
      <alignment vertical="center" wrapText="1"/>
    </xf>
    <xf numFmtId="189" fontId="8" fillId="0" borderId="78" xfId="0" applyNumberFormat="1" applyFont="1" applyFill="1" applyBorder="1" applyAlignment="1">
      <alignment horizontal="center" vertical="center" wrapText="1"/>
    </xf>
    <xf numFmtId="189" fontId="8" fillId="0" borderId="13" xfId="0" applyNumberFormat="1" applyFont="1" applyFill="1" applyBorder="1" applyAlignment="1">
      <alignment horizontal="center" vertical="center" wrapText="1"/>
    </xf>
    <xf numFmtId="189" fontId="8" fillId="0" borderId="14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186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 shrinkToFit="1"/>
    </xf>
    <xf numFmtId="0" fontId="13" fillId="0" borderId="13" xfId="0" applyFont="1" applyFill="1" applyBorder="1" applyAlignment="1">
      <alignment horizontal="center" vertical="center" wrapText="1" shrinkToFit="1"/>
    </xf>
    <xf numFmtId="0" fontId="13" fillId="0" borderId="76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 shrinkToFit="1"/>
    </xf>
    <xf numFmtId="0" fontId="7" fillId="0" borderId="49" xfId="0" applyFont="1" applyFill="1" applyBorder="1" applyAlignment="1">
      <alignment horizontal="center" vertical="center" wrapText="1" shrinkToFi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7" fillId="0" borderId="7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89" fontId="7" fillId="0" borderId="10" xfId="0" applyNumberFormat="1" applyFont="1" applyFill="1" applyBorder="1" applyAlignment="1">
      <alignment horizontal="center" vertical="center" wrapText="1"/>
    </xf>
    <xf numFmtId="189" fontId="7" fillId="0" borderId="19" xfId="0" applyNumberFormat="1" applyFont="1" applyFill="1" applyBorder="1" applyAlignment="1">
      <alignment horizontal="center" vertical="center" wrapText="1"/>
    </xf>
    <xf numFmtId="189" fontId="7" fillId="0" borderId="5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left" vertical="center" wrapText="1"/>
    </xf>
    <xf numFmtId="189" fontId="6" fillId="0" borderId="10" xfId="0" applyNumberFormat="1" applyFont="1" applyFill="1" applyBorder="1" applyAlignment="1">
      <alignment horizontal="center" vertical="center"/>
    </xf>
    <xf numFmtId="189" fontId="6" fillId="0" borderId="19" xfId="0" applyNumberFormat="1" applyFont="1" applyFill="1" applyBorder="1" applyAlignment="1">
      <alignment horizontal="center" vertical="center"/>
    </xf>
    <xf numFmtId="189" fontId="6" fillId="0" borderId="59" xfId="0" applyNumberFormat="1" applyFont="1" applyFill="1" applyBorder="1" applyAlignment="1">
      <alignment horizontal="center" vertical="center"/>
    </xf>
    <xf numFmtId="38" fontId="6" fillId="0" borderId="48" xfId="6" applyFont="1" applyFill="1" applyBorder="1" applyAlignment="1">
      <alignment horizontal="center" vertical="center"/>
    </xf>
    <xf numFmtId="38" fontId="6" fillId="0" borderId="49" xfId="6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95" fontId="6" fillId="0" borderId="10" xfId="0" applyNumberFormat="1" applyFont="1" applyFill="1" applyBorder="1" applyAlignment="1">
      <alignment horizontal="center" vertical="center"/>
    </xf>
    <xf numFmtId="195" fontId="6" fillId="0" borderId="11" xfId="0" applyNumberFormat="1" applyFont="1" applyFill="1" applyBorder="1" applyAlignment="1">
      <alignment horizontal="center" vertical="center"/>
    </xf>
    <xf numFmtId="38" fontId="6" fillId="0" borderId="59" xfId="6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89" fontId="4" fillId="0" borderId="12" xfId="0" applyNumberFormat="1" applyFont="1" applyFill="1" applyBorder="1" applyAlignment="1">
      <alignment horizontal="center" vertical="center" shrinkToFit="1"/>
    </xf>
    <xf numFmtId="189" fontId="4" fillId="0" borderId="13" xfId="0" applyNumberFormat="1" applyFont="1" applyFill="1" applyBorder="1" applyAlignment="1">
      <alignment horizontal="center" vertical="center" shrinkToFit="1"/>
    </xf>
    <xf numFmtId="189" fontId="4" fillId="0" borderId="41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189" fontId="7" fillId="0" borderId="23" xfId="0" applyNumberFormat="1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vertical="center" wrapText="1" shrinkToFit="1"/>
    </xf>
    <xf numFmtId="0" fontId="4" fillId="0" borderId="69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shrinkToFit="1"/>
    </xf>
    <xf numFmtId="0" fontId="4" fillId="0" borderId="71" xfId="0" applyFont="1" applyFill="1" applyBorder="1" applyAlignment="1">
      <alignment vertical="center" shrinkToFi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58" fontId="4" fillId="6" borderId="45" xfId="0" applyNumberFormat="1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vertical="center" shrinkToFit="1"/>
    </xf>
    <xf numFmtId="0" fontId="4" fillId="0" borderId="74" xfId="0" applyFont="1" applyFill="1" applyBorder="1" applyAlignment="1">
      <alignment vertical="center" shrinkToFit="1"/>
    </xf>
    <xf numFmtId="0" fontId="6" fillId="0" borderId="53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 wrapText="1"/>
    </xf>
    <xf numFmtId="189" fontId="6" fillId="0" borderId="19" xfId="0" applyNumberFormat="1" applyFont="1" applyFill="1" applyBorder="1" applyAlignment="1">
      <alignment horizontal="center" vertical="center" shrinkToFit="1"/>
    </xf>
    <xf numFmtId="189" fontId="6" fillId="0" borderId="59" xfId="0" applyNumberFormat="1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 shrinkToFit="1"/>
    </xf>
    <xf numFmtId="189" fontId="11" fillId="0" borderId="23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89" fontId="4" fillId="0" borderId="0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6" fillId="0" borderId="191" xfId="0" applyFont="1" applyFill="1" applyBorder="1" applyAlignment="1">
      <alignment horizontal="center" vertical="center" wrapText="1"/>
    </xf>
    <xf numFmtId="0" fontId="6" fillId="0" borderId="192" xfId="0" applyFont="1" applyFill="1" applyBorder="1" applyAlignment="1">
      <alignment horizontal="center" vertical="center" wrapText="1"/>
    </xf>
    <xf numFmtId="0" fontId="6" fillId="0" borderId="193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5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190" fontId="6" fillId="0" borderId="20" xfId="6" applyNumberFormat="1" applyFont="1" applyFill="1" applyBorder="1" applyAlignment="1">
      <alignment horizontal="center" vertical="center" wrapText="1"/>
    </xf>
    <xf numFmtId="190" fontId="6" fillId="0" borderId="3" xfId="6" applyNumberFormat="1" applyFont="1" applyFill="1" applyBorder="1" applyAlignment="1">
      <alignment horizontal="center" vertical="center" wrapText="1"/>
    </xf>
    <xf numFmtId="190" fontId="6" fillId="0" borderId="186" xfId="6" applyNumberFormat="1" applyFont="1" applyFill="1" applyBorder="1" applyAlignment="1">
      <alignment horizontal="center" vertical="center" wrapText="1"/>
    </xf>
    <xf numFmtId="38" fontId="6" fillId="0" borderId="246" xfId="6" applyFont="1" applyFill="1" applyBorder="1" applyAlignment="1">
      <alignment horizontal="center" vertical="center" wrapText="1"/>
    </xf>
    <xf numFmtId="38" fontId="6" fillId="0" borderId="192" xfId="6" applyFont="1" applyFill="1" applyBorder="1" applyAlignment="1">
      <alignment horizontal="center" vertical="center" wrapText="1"/>
    </xf>
    <xf numFmtId="38" fontId="6" fillId="0" borderId="248" xfId="6" applyFont="1" applyFill="1" applyBorder="1" applyAlignment="1">
      <alignment horizontal="center" vertical="center" wrapText="1"/>
    </xf>
    <xf numFmtId="38" fontId="6" fillId="0" borderId="247" xfId="6" applyFont="1" applyFill="1" applyBorder="1" applyAlignment="1">
      <alignment horizontal="center" vertical="center" wrapText="1"/>
    </xf>
    <xf numFmtId="38" fontId="6" fillId="0" borderId="249" xfId="6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18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top" shrinkToFit="1"/>
    </xf>
    <xf numFmtId="0" fontId="12" fillId="0" borderId="0" xfId="1" applyFont="1" applyAlignment="1">
      <alignment horizontal="center" vertical="top" shrinkToFit="1"/>
    </xf>
    <xf numFmtId="0" fontId="17" fillId="0" borderId="0" xfId="0" applyFont="1" applyAlignment="1">
      <alignment horizontal="center" vertical="center" justifyLastLine="1"/>
    </xf>
    <xf numFmtId="0" fontId="18" fillId="0" borderId="0" xfId="0" applyFont="1" applyAlignment="1">
      <alignment horizontal="center" justifyLastLine="1"/>
    </xf>
    <xf numFmtId="0" fontId="33" fillId="0" borderId="16" xfId="7" applyFont="1" applyFill="1" applyBorder="1" applyAlignment="1">
      <alignment vertical="center"/>
    </xf>
    <xf numFmtId="0" fontId="34" fillId="0" borderId="16" xfId="7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horizontal="center" vertical="center"/>
    </xf>
    <xf numFmtId="176" fontId="27" fillId="0" borderId="81" xfId="3" applyNumberFormat="1" applyFont="1" applyFill="1" applyBorder="1" applyAlignment="1">
      <alignment horizontal="center" vertical="center"/>
    </xf>
    <xf numFmtId="176" fontId="27" fillId="0" borderId="17" xfId="3" applyNumberFormat="1" applyFont="1" applyFill="1" applyBorder="1" applyAlignment="1">
      <alignment horizontal="center" vertical="center"/>
    </xf>
    <xf numFmtId="38" fontId="31" fillId="0" borderId="147" xfId="3" applyFont="1" applyFill="1" applyBorder="1" applyAlignment="1">
      <alignment horizontal="center" vertical="center"/>
    </xf>
    <xf numFmtId="38" fontId="31" fillId="0" borderId="148" xfId="3" applyFont="1" applyFill="1" applyBorder="1" applyAlignment="1">
      <alignment horizontal="center" vertical="center"/>
    </xf>
    <xf numFmtId="38" fontId="31" fillId="0" borderId="150" xfId="3" applyFont="1" applyFill="1" applyBorder="1" applyAlignment="1">
      <alignment horizontal="center" vertical="center"/>
    </xf>
    <xf numFmtId="178" fontId="31" fillId="0" borderId="146" xfId="3" applyNumberFormat="1" applyFont="1" applyFill="1" applyBorder="1" applyAlignment="1">
      <alignment horizontal="right"/>
    </xf>
    <xf numFmtId="178" fontId="31" fillId="0" borderId="212" xfId="3" applyNumberFormat="1" applyFont="1" applyFill="1" applyBorder="1" applyAlignment="1">
      <alignment horizontal="right"/>
    </xf>
    <xf numFmtId="38" fontId="57" fillId="0" borderId="96" xfId="6" applyFont="1" applyFill="1" applyBorder="1" applyAlignment="1">
      <alignment vertical="center" shrinkToFit="1"/>
    </xf>
    <xf numFmtId="38" fontId="57" fillId="0" borderId="94" xfId="6" applyFont="1" applyFill="1" applyBorder="1" applyAlignment="1">
      <alignment vertical="center" shrinkToFit="1"/>
    </xf>
    <xf numFmtId="0" fontId="57" fillId="0" borderId="245" xfId="1" applyFont="1" applyFill="1" applyBorder="1" applyAlignment="1">
      <alignment horizontal="center" vertical="center"/>
    </xf>
    <xf numFmtId="0" fontId="57" fillId="0" borderId="221" xfId="1" applyFont="1" applyFill="1" applyBorder="1" applyAlignment="1">
      <alignment horizontal="center" vertical="center"/>
    </xf>
    <xf numFmtId="38" fontId="27" fillId="0" borderId="259" xfId="6" applyFont="1" applyFill="1" applyBorder="1" applyAlignment="1">
      <alignment vertical="center"/>
    </xf>
    <xf numFmtId="38" fontId="27" fillId="0" borderId="245" xfId="6" applyFont="1" applyFill="1" applyBorder="1" applyAlignment="1">
      <alignment vertical="center"/>
    </xf>
    <xf numFmtId="38" fontId="28" fillId="0" borderId="263" xfId="8" applyFont="1" applyFill="1" applyBorder="1" applyAlignment="1">
      <alignment horizontal="center" vertical="center"/>
    </xf>
    <xf numFmtId="38" fontId="28" fillId="0" borderId="143" xfId="8" applyFont="1" applyFill="1" applyBorder="1" applyAlignment="1">
      <alignment horizontal="center" vertical="center"/>
    </xf>
    <xf numFmtId="38" fontId="28" fillId="0" borderId="144" xfId="8" applyFont="1" applyFill="1" applyBorder="1" applyAlignment="1">
      <alignment horizontal="center" vertical="center"/>
    </xf>
    <xf numFmtId="38" fontId="28" fillId="0" borderId="145" xfId="6" applyFont="1" applyFill="1" applyBorder="1" applyAlignment="1"/>
    <xf numFmtId="38" fontId="28" fillId="0" borderId="143" xfId="6" applyFont="1" applyFill="1" applyBorder="1" applyAlignment="1"/>
    <xf numFmtId="38" fontId="28" fillId="0" borderId="44" xfId="8" applyFont="1" applyFill="1" applyBorder="1" applyAlignment="1">
      <alignment horizontal="center" vertical="center"/>
    </xf>
    <xf numFmtId="38" fontId="28" fillId="0" borderId="45" xfId="8" applyFont="1" applyFill="1" applyBorder="1" applyAlignment="1">
      <alignment horizontal="center" vertical="center"/>
    </xf>
    <xf numFmtId="38" fontId="28" fillId="0" borderId="268" xfId="8" applyFont="1" applyFill="1" applyBorder="1" applyAlignment="1">
      <alignment horizontal="center" vertical="center"/>
    </xf>
    <xf numFmtId="38" fontId="28" fillId="0" borderId="52" xfId="6" applyFont="1" applyFill="1" applyBorder="1" applyAlignment="1">
      <alignment vertical="center"/>
    </xf>
    <xf numFmtId="38" fontId="28" fillId="0" borderId="45" xfId="6" applyFont="1" applyFill="1" applyBorder="1" applyAlignment="1">
      <alignment vertical="center"/>
    </xf>
    <xf numFmtId="178" fontId="31" fillId="0" borderId="292" xfId="3" applyNumberFormat="1" applyFont="1" applyFill="1" applyBorder="1" applyAlignment="1">
      <alignment horizontal="right"/>
    </xf>
    <xf numFmtId="178" fontId="31" fillId="0" borderId="293" xfId="3" applyNumberFormat="1" applyFont="1" applyFill="1" applyBorder="1" applyAlignment="1">
      <alignment horizontal="right"/>
    </xf>
    <xf numFmtId="38" fontId="27" fillId="0" borderId="44" xfId="3" applyFont="1" applyFill="1" applyBorder="1" applyAlignment="1">
      <alignment horizontal="center" vertical="center"/>
    </xf>
    <xf numFmtId="38" fontId="27" fillId="0" borderId="45" xfId="3" applyFont="1" applyFill="1" applyBorder="1" applyAlignment="1">
      <alignment horizontal="center" vertical="center"/>
    </xf>
    <xf numFmtId="38" fontId="27" fillId="0" borderId="268" xfId="3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right" vertical="center"/>
    </xf>
    <xf numFmtId="0" fontId="23" fillId="0" borderId="45" xfId="7" applyFont="1" applyFill="1" applyBorder="1" applyAlignment="1">
      <alignment horizontal="right" vertical="center"/>
    </xf>
    <xf numFmtId="38" fontId="31" fillId="0" borderId="115" xfId="3" applyFont="1" applyFill="1" applyBorder="1" applyAlignment="1">
      <alignment horizontal="center" vertical="center"/>
    </xf>
    <xf numFmtId="38" fontId="31" fillId="0" borderId="112" xfId="3" applyFont="1" applyFill="1" applyBorder="1" applyAlignment="1">
      <alignment horizontal="center" vertical="center"/>
    </xf>
    <xf numFmtId="38" fontId="31" fillId="0" borderId="111" xfId="3" applyFont="1" applyFill="1" applyBorder="1" applyAlignment="1">
      <alignment horizontal="center" vertical="center"/>
    </xf>
    <xf numFmtId="178" fontId="31" fillId="0" borderId="209" xfId="3" applyNumberFormat="1" applyFont="1" applyFill="1" applyBorder="1" applyAlignment="1">
      <alignment horizontal="right"/>
    </xf>
    <xf numFmtId="178" fontId="31" fillId="0" borderId="201" xfId="3" applyNumberFormat="1" applyFont="1" applyFill="1" applyBorder="1" applyAlignment="1">
      <alignment horizontal="right"/>
    </xf>
    <xf numFmtId="178" fontId="28" fillId="0" borderId="61" xfId="2" applyNumberFormat="1" applyFont="1" applyFill="1" applyBorder="1" applyAlignment="1">
      <alignment horizontal="right" vertical="center" shrinkToFit="1"/>
    </xf>
    <xf numFmtId="178" fontId="28" fillId="0" borderId="49" xfId="2" applyNumberFormat="1" applyFont="1" applyFill="1" applyBorder="1" applyAlignment="1">
      <alignment horizontal="right" vertical="center" shrinkToFit="1"/>
    </xf>
    <xf numFmtId="38" fontId="30" fillId="0" borderId="53" xfId="3" applyFont="1" applyFill="1" applyBorder="1" applyAlignment="1">
      <alignment horizontal="center" vertical="center" justifyLastLine="1"/>
    </xf>
    <xf numFmtId="38" fontId="30" fillId="0" borderId="54" xfId="3" applyFont="1" applyFill="1" applyBorder="1" applyAlignment="1">
      <alignment horizontal="center" vertical="center" justifyLastLine="1"/>
    </xf>
    <xf numFmtId="38" fontId="30" fillId="0" borderId="55" xfId="3" applyFont="1" applyFill="1" applyBorder="1" applyAlignment="1">
      <alignment horizontal="center" vertical="center" justifyLastLine="1"/>
    </xf>
    <xf numFmtId="0" fontId="23" fillId="0" borderId="275" xfId="2" applyFont="1" applyFill="1" applyBorder="1" applyAlignment="1">
      <alignment horizontal="center" vertical="center"/>
    </xf>
    <xf numFmtId="0" fontId="23" fillId="0" borderId="51" xfId="2" applyFont="1" applyFill="1" applyBorder="1" applyAlignment="1">
      <alignment horizontal="center" vertical="center"/>
    </xf>
    <xf numFmtId="38" fontId="28" fillId="0" borderId="10" xfId="6" applyFont="1" applyFill="1" applyBorder="1" applyAlignment="1">
      <alignment vertical="center"/>
    </xf>
    <xf numFmtId="38" fontId="28" fillId="0" borderId="19" xfId="6" applyFont="1" applyFill="1" applyBorder="1" applyAlignment="1">
      <alignment vertical="center"/>
    </xf>
    <xf numFmtId="38" fontId="27" fillId="0" borderId="10" xfId="6" applyFont="1" applyFill="1" applyBorder="1" applyAlignment="1">
      <alignment vertical="center"/>
    </xf>
    <xf numFmtId="38" fontId="27" fillId="0" borderId="19" xfId="6" applyFont="1" applyFill="1" applyBorder="1" applyAlignment="1">
      <alignment vertical="center"/>
    </xf>
    <xf numFmtId="38" fontId="30" fillId="0" borderId="37" xfId="3" applyFont="1" applyFill="1" applyBorder="1" applyAlignment="1">
      <alignment horizontal="center" vertical="center" justifyLastLine="1"/>
    </xf>
    <xf numFmtId="38" fontId="30" fillId="0" borderId="38" xfId="3" applyFont="1" applyFill="1" applyBorder="1" applyAlignment="1">
      <alignment horizontal="center" vertical="center" justifyLastLine="1"/>
    </xf>
    <xf numFmtId="38" fontId="30" fillId="0" borderId="79" xfId="3" applyFont="1" applyFill="1" applyBorder="1" applyAlignment="1">
      <alignment horizontal="center" vertical="center" justifyLastLine="1"/>
    </xf>
    <xf numFmtId="38" fontId="30" fillId="0" borderId="75" xfId="3" applyFont="1" applyFill="1" applyBorder="1" applyAlignment="1">
      <alignment horizontal="center" vertical="center" justifyLastLine="1"/>
    </xf>
    <xf numFmtId="38" fontId="30" fillId="0" borderId="75" xfId="3" applyFont="1" applyFill="1" applyBorder="1" applyAlignment="1">
      <alignment horizontal="center" vertical="center"/>
    </xf>
    <xf numFmtId="38" fontId="30" fillId="0" borderId="38" xfId="3" applyFont="1" applyFill="1" applyBorder="1" applyAlignment="1">
      <alignment horizontal="center" vertical="center"/>
    </xf>
    <xf numFmtId="38" fontId="30" fillId="0" borderId="79" xfId="3" applyFont="1" applyFill="1" applyBorder="1" applyAlignment="1">
      <alignment horizontal="center" vertical="center"/>
    </xf>
    <xf numFmtId="38" fontId="27" fillId="0" borderId="75" xfId="3" applyFont="1" applyFill="1" applyBorder="1" applyAlignment="1">
      <alignment horizontal="center" vertical="center" shrinkToFit="1"/>
    </xf>
    <xf numFmtId="38" fontId="27" fillId="0" borderId="38" xfId="3" applyFont="1" applyFill="1" applyBorder="1" applyAlignment="1">
      <alignment horizontal="center" vertical="center" shrinkToFit="1"/>
    </xf>
    <xf numFmtId="38" fontId="27" fillId="0" borderId="39" xfId="3" applyFont="1" applyFill="1" applyBorder="1" applyAlignment="1">
      <alignment horizontal="center" vertical="center" shrinkToFit="1"/>
    </xf>
    <xf numFmtId="38" fontId="31" fillId="0" borderId="208" xfId="3" applyFont="1" applyFill="1" applyBorder="1" applyAlignment="1">
      <alignment horizontal="center" vertical="center"/>
    </xf>
    <xf numFmtId="38" fontId="31" fillId="0" borderId="245" xfId="3" applyFont="1" applyFill="1" applyBorder="1" applyAlignment="1">
      <alignment horizontal="center" vertical="center"/>
    </xf>
    <xf numFmtId="38" fontId="31" fillId="0" borderId="221" xfId="3" applyFont="1" applyFill="1" applyBorder="1" applyAlignment="1">
      <alignment horizontal="center" vertical="center"/>
    </xf>
    <xf numFmtId="0" fontId="28" fillId="0" borderId="18" xfId="7" applyFont="1" applyFill="1" applyBorder="1" applyAlignment="1">
      <alignment horizontal="center" textRotation="255"/>
    </xf>
    <xf numFmtId="38" fontId="28" fillId="2" borderId="62" xfId="7" applyNumberFormat="1" applyFont="1" applyFill="1" applyBorder="1" applyAlignment="1">
      <alignment horizontal="center" vertical="center"/>
    </xf>
    <xf numFmtId="38" fontId="28" fillId="2" borderId="63" xfId="7" applyNumberFormat="1" applyFont="1" applyFill="1" applyBorder="1" applyAlignment="1">
      <alignment horizontal="center" vertical="center"/>
    </xf>
    <xf numFmtId="38" fontId="28" fillId="2" borderId="64" xfId="7" applyNumberFormat="1" applyFont="1" applyFill="1" applyBorder="1" applyAlignment="1">
      <alignment horizontal="center" vertical="center"/>
    </xf>
    <xf numFmtId="38" fontId="27" fillId="0" borderId="255" xfId="3" applyFont="1" applyFill="1" applyBorder="1" applyAlignment="1">
      <alignment horizontal="center" vertical="center" justifyLastLine="1"/>
    </xf>
    <xf numFmtId="38" fontId="27" fillId="0" borderId="256" xfId="3" applyFont="1" applyFill="1" applyBorder="1" applyAlignment="1">
      <alignment horizontal="center" vertical="center" justifyLastLine="1"/>
    </xf>
    <xf numFmtId="38" fontId="27" fillId="0" borderId="257" xfId="3" applyFont="1" applyFill="1" applyBorder="1" applyAlignment="1">
      <alignment horizontal="center" vertical="center" justifyLastLine="1"/>
    </xf>
    <xf numFmtId="38" fontId="28" fillId="0" borderId="258" xfId="6" applyFont="1" applyFill="1" applyBorder="1" applyAlignment="1">
      <alignment vertical="center"/>
    </xf>
    <xf numFmtId="38" fontId="28" fillId="0" borderId="256" xfId="6" applyFont="1" applyFill="1" applyBorder="1" applyAlignment="1">
      <alignment vertical="center"/>
    </xf>
    <xf numFmtId="38" fontId="28" fillId="0" borderId="270" xfId="8" applyFont="1" applyFill="1" applyBorder="1" applyAlignment="1">
      <alignment horizontal="center" vertical="center"/>
    </xf>
    <xf numFmtId="38" fontId="28" fillId="0" borderId="271" xfId="8" applyFont="1" applyFill="1" applyBorder="1" applyAlignment="1">
      <alignment horizontal="center" vertical="center"/>
    </xf>
    <xf numFmtId="38" fontId="28" fillId="0" borderId="272" xfId="8" applyFont="1" applyFill="1" applyBorder="1" applyAlignment="1">
      <alignment horizontal="center" vertical="center"/>
    </xf>
    <xf numFmtId="38" fontId="27" fillId="0" borderId="110" xfId="6" applyFont="1" applyFill="1" applyBorder="1" applyAlignment="1"/>
    <xf numFmtId="38" fontId="27" fillId="0" borderId="112" xfId="6" applyFont="1" applyFill="1" applyBorder="1" applyAlignment="1"/>
    <xf numFmtId="38" fontId="27" fillId="0" borderId="152" xfId="6" applyFont="1" applyFill="1" applyBorder="1" applyAlignment="1">
      <alignment vertical="center"/>
    </xf>
    <xf numFmtId="38" fontId="27" fillId="0" borderId="153" xfId="6" applyFont="1" applyFill="1" applyBorder="1" applyAlignment="1">
      <alignment vertical="center"/>
    </xf>
    <xf numFmtId="38" fontId="27" fillId="0" borderId="152" xfId="3" applyFont="1" applyFill="1" applyBorder="1" applyAlignment="1"/>
    <xf numFmtId="38" fontId="27" fillId="0" borderId="153" xfId="3" applyFont="1" applyFill="1" applyBorder="1" applyAlignment="1"/>
    <xf numFmtId="38" fontId="27" fillId="0" borderId="154" xfId="3" applyFont="1" applyFill="1" applyBorder="1" applyAlignment="1"/>
    <xf numFmtId="38" fontId="28" fillId="0" borderId="152" xfId="6" applyFont="1" applyFill="1" applyBorder="1" applyAlignment="1">
      <alignment vertical="center"/>
    </xf>
    <xf numFmtId="38" fontId="28" fillId="0" borderId="153" xfId="6" applyFont="1" applyFill="1" applyBorder="1" applyAlignment="1">
      <alignment vertical="center"/>
    </xf>
    <xf numFmtId="38" fontId="27" fillId="0" borderId="152" xfId="6" applyFont="1" applyFill="1" applyBorder="1" applyAlignment="1"/>
    <xf numFmtId="38" fontId="27" fillId="0" borderId="153" xfId="6" applyFont="1" applyFill="1" applyBorder="1" applyAlignment="1"/>
    <xf numFmtId="0" fontId="57" fillId="0" borderId="140" xfId="1" applyFont="1" applyFill="1" applyBorder="1" applyAlignment="1">
      <alignment horizontal="center" vertical="center"/>
    </xf>
    <xf numFmtId="0" fontId="57" fillId="0" borderId="142" xfId="1" applyFont="1" applyFill="1" applyBorder="1" applyAlignment="1">
      <alignment horizontal="center" vertical="center"/>
    </xf>
    <xf numFmtId="38" fontId="27" fillId="0" borderId="259" xfId="6" applyFont="1" applyFill="1" applyBorder="1" applyAlignment="1"/>
    <xf numFmtId="38" fontId="27" fillId="0" borderId="245" xfId="6" applyFont="1" applyFill="1" applyBorder="1" applyAlignment="1"/>
    <xf numFmtId="0" fontId="28" fillId="2" borderId="62" xfId="7" applyFont="1" applyFill="1" applyBorder="1" applyAlignment="1">
      <alignment horizontal="center" vertical="center"/>
    </xf>
    <xf numFmtId="0" fontId="28" fillId="2" borderId="63" xfId="7" applyFont="1" applyFill="1" applyBorder="1" applyAlignment="1">
      <alignment horizontal="center" vertical="center"/>
    </xf>
    <xf numFmtId="0" fontId="28" fillId="2" borderId="64" xfId="7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center" vertical="center"/>
    </xf>
    <xf numFmtId="38" fontId="27" fillId="0" borderId="19" xfId="3" applyFont="1" applyFill="1" applyBorder="1" applyAlignment="1">
      <alignment horizontal="center" vertical="center"/>
    </xf>
    <xf numFmtId="38" fontId="27" fillId="0" borderId="11" xfId="3" applyFont="1" applyFill="1" applyBorder="1" applyAlignment="1">
      <alignment horizontal="center" vertical="center"/>
    </xf>
    <xf numFmtId="38" fontId="27" fillId="0" borderId="15" xfId="6" applyFont="1" applyFill="1" applyBorder="1" applyAlignment="1">
      <alignment vertical="center"/>
    </xf>
    <xf numFmtId="38" fontId="27" fillId="0" borderId="16" xfId="6" applyFont="1" applyFill="1" applyBorder="1" applyAlignment="1">
      <alignment vertical="center"/>
    </xf>
    <xf numFmtId="186" fontId="56" fillId="0" borderId="0" xfId="1" applyNumberFormat="1" applyFont="1" applyFill="1" applyBorder="1" applyAlignment="1">
      <alignment horizontal="center" vertical="center"/>
    </xf>
    <xf numFmtId="0" fontId="56" fillId="0" borderId="0" xfId="1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distributed" vertical="center" justifyLastLine="1"/>
    </xf>
    <xf numFmtId="38" fontId="27" fillId="0" borderId="19" xfId="3" applyFont="1" applyFill="1" applyBorder="1" applyAlignment="1">
      <alignment horizontal="distributed" vertical="center" justifyLastLine="1"/>
    </xf>
    <xf numFmtId="38" fontId="27" fillId="0" borderId="11" xfId="3" applyFont="1" applyFill="1" applyBorder="1" applyAlignment="1">
      <alignment horizontal="distributed" vertical="center" justifyLastLine="1"/>
    </xf>
    <xf numFmtId="38" fontId="27" fillId="0" borderId="10" xfId="3" applyFont="1" applyFill="1" applyBorder="1" applyAlignment="1">
      <alignment horizontal="center" vertical="center" shrinkToFit="1"/>
    </xf>
    <xf numFmtId="38" fontId="27" fillId="0" borderId="19" xfId="3" applyFont="1" applyFill="1" applyBorder="1" applyAlignment="1">
      <alignment horizontal="center" vertical="center" shrinkToFit="1"/>
    </xf>
    <xf numFmtId="38" fontId="27" fillId="0" borderId="11" xfId="3" applyFont="1" applyFill="1" applyBorder="1" applyAlignment="1">
      <alignment horizontal="center" vertical="center" shrinkToFit="1"/>
    </xf>
    <xf numFmtId="38" fontId="27" fillId="0" borderId="10" xfId="3" applyFont="1" applyFill="1" applyBorder="1" applyAlignment="1">
      <alignment horizontal="center" vertical="center" justifyLastLine="1"/>
    </xf>
    <xf numFmtId="38" fontId="27" fillId="0" borderId="19" xfId="3" applyFont="1" applyFill="1" applyBorder="1" applyAlignment="1">
      <alignment horizontal="center" vertical="center" justifyLastLine="1"/>
    </xf>
    <xf numFmtId="38" fontId="27" fillId="0" borderId="11" xfId="3" applyFont="1" applyFill="1" applyBorder="1" applyAlignment="1">
      <alignment horizontal="center" vertical="center" justifyLastLine="1"/>
    </xf>
    <xf numFmtId="38" fontId="27" fillId="0" borderId="149" xfId="6" applyFont="1" applyFill="1" applyBorder="1" applyAlignment="1">
      <alignment vertical="center"/>
    </xf>
    <xf numFmtId="38" fontId="27" fillId="0" borderId="148" xfId="6" applyFont="1" applyFill="1" applyBorder="1" applyAlignment="1">
      <alignment vertical="center"/>
    </xf>
    <xf numFmtId="38" fontId="28" fillId="0" borderId="145" xfId="6" applyFont="1" applyFill="1" applyBorder="1" applyAlignment="1">
      <alignment vertical="center"/>
    </xf>
    <xf numFmtId="38" fontId="28" fillId="0" borderId="143" xfId="6" applyFont="1" applyFill="1" applyBorder="1" applyAlignment="1">
      <alignment vertical="center"/>
    </xf>
    <xf numFmtId="38" fontId="27" fillId="0" borderId="259" xfId="6" applyFont="1" applyFill="1" applyBorder="1" applyAlignment="1">
      <alignment vertical="center" shrinkToFit="1"/>
    </xf>
    <xf numFmtId="38" fontId="27" fillId="0" borderId="245" xfId="6" applyFont="1" applyFill="1" applyBorder="1" applyAlignment="1">
      <alignment vertical="center" shrinkToFit="1"/>
    </xf>
    <xf numFmtId="38" fontId="27" fillId="0" borderId="153" xfId="3" applyFont="1" applyFill="1" applyBorder="1" applyAlignment="1">
      <alignment horizontal="center" vertical="center"/>
    </xf>
    <xf numFmtId="38" fontId="27" fillId="0" borderId="154" xfId="3" applyFont="1" applyFill="1" applyBorder="1" applyAlignment="1">
      <alignment horizontal="center" vertical="center"/>
    </xf>
    <xf numFmtId="38" fontId="28" fillId="0" borderId="152" xfId="6" applyFont="1" applyFill="1" applyBorder="1" applyAlignment="1">
      <alignment vertical="center" shrinkToFit="1"/>
    </xf>
    <xf numFmtId="38" fontId="28" fillId="0" borderId="153" xfId="6" applyFont="1" applyFill="1" applyBorder="1" applyAlignment="1">
      <alignment vertical="center" shrinkToFit="1"/>
    </xf>
    <xf numFmtId="38" fontId="27" fillId="0" borderId="110" xfId="6" applyFont="1" applyFill="1" applyBorder="1" applyAlignment="1">
      <alignment vertical="center" shrinkToFit="1"/>
    </xf>
    <xf numFmtId="38" fontId="27" fillId="0" borderId="112" xfId="6" applyFont="1" applyFill="1" applyBorder="1" applyAlignment="1">
      <alignment vertical="center" shrinkToFit="1"/>
    </xf>
    <xf numFmtId="0" fontId="28" fillId="3" borderId="82" xfId="2" applyFont="1" applyFill="1" applyBorder="1" applyAlignment="1">
      <alignment horizontal="center" textRotation="255" shrinkToFit="1"/>
    </xf>
    <xf numFmtId="0" fontId="33" fillId="0" borderId="16" xfId="7" applyFont="1" applyFill="1" applyBorder="1" applyAlignment="1">
      <alignment horizontal="center" vertical="center"/>
    </xf>
    <xf numFmtId="38" fontId="33" fillId="0" borderId="0" xfId="8" applyFont="1" applyFill="1" applyBorder="1" applyAlignment="1">
      <alignment horizontal="center" vertical="center" wrapText="1" shrinkToFit="1"/>
    </xf>
    <xf numFmtId="38" fontId="27" fillId="0" borderId="141" xfId="6" applyFont="1" applyFill="1" applyBorder="1" applyAlignment="1">
      <alignment vertical="center" shrinkToFit="1"/>
    </xf>
    <xf numFmtId="38" fontId="27" fillId="0" borderId="140" xfId="6" applyFont="1" applyFill="1" applyBorder="1" applyAlignment="1">
      <alignment vertical="center" shrinkToFit="1"/>
    </xf>
    <xf numFmtId="0" fontId="28" fillId="0" borderId="82" xfId="7" applyFont="1" applyFill="1" applyBorder="1" applyAlignment="1">
      <alignment horizontal="center" textRotation="255"/>
    </xf>
    <xf numFmtId="38" fontId="27" fillId="0" borderId="10" xfId="3" applyFont="1" applyFill="1" applyBorder="1" applyAlignment="1"/>
    <xf numFmtId="38" fontId="27" fillId="0" borderId="19" xfId="3" applyFont="1" applyFill="1" applyBorder="1" applyAlignment="1"/>
    <xf numFmtId="38" fontId="27" fillId="0" borderId="11" xfId="3" applyFont="1" applyFill="1" applyBorder="1" applyAlignment="1"/>
    <xf numFmtId="38" fontId="51" fillId="0" borderId="42" xfId="3" applyFont="1" applyFill="1" applyBorder="1" applyAlignment="1">
      <alignment horizontal="center" vertical="center" shrinkToFit="1"/>
    </xf>
    <xf numFmtId="38" fontId="51" fillId="0" borderId="0" xfId="3" applyFont="1" applyFill="1" applyBorder="1" applyAlignment="1">
      <alignment horizontal="center" vertical="center" shrinkToFit="1"/>
    </xf>
    <xf numFmtId="38" fontId="51" fillId="0" borderId="266" xfId="3" applyFont="1" applyFill="1" applyBorder="1" applyAlignment="1">
      <alignment horizontal="center" vertical="center" shrinkToFit="1"/>
    </xf>
    <xf numFmtId="38" fontId="33" fillId="0" borderId="44" xfId="6" applyFont="1" applyFill="1" applyBorder="1" applyAlignment="1">
      <alignment horizontal="center" vertical="center"/>
    </xf>
    <xf numFmtId="38" fontId="33" fillId="0" borderId="46" xfId="6" applyFont="1" applyFill="1" applyBorder="1" applyAlignment="1">
      <alignment horizontal="center" vertical="center"/>
    </xf>
    <xf numFmtId="38" fontId="27" fillId="3" borderId="259" xfId="6" applyFont="1" applyFill="1" applyBorder="1" applyAlignment="1">
      <alignment vertical="center" shrinkToFit="1"/>
    </xf>
    <xf numFmtId="38" fontId="27" fillId="3" borderId="245" xfId="6" applyFont="1" applyFill="1" applyBorder="1" applyAlignment="1">
      <alignment vertical="center" shrinkToFit="1"/>
    </xf>
    <xf numFmtId="190" fontId="51" fillId="0" borderId="260" xfId="8" applyNumberFormat="1" applyFont="1" applyFill="1" applyBorder="1" applyAlignment="1">
      <alignment horizontal="center" vertical="center" shrinkToFit="1"/>
    </xf>
    <xf numFmtId="190" fontId="51" fillId="0" borderId="140" xfId="8" applyNumberFormat="1" applyFont="1" applyFill="1" applyBorder="1" applyAlignment="1">
      <alignment horizontal="center" vertical="center" shrinkToFit="1"/>
    </xf>
    <xf numFmtId="190" fontId="51" fillId="0" borderId="261" xfId="8" applyNumberFormat="1" applyFont="1" applyFill="1" applyBorder="1" applyAlignment="1">
      <alignment horizontal="center" vertical="center" shrinkToFit="1"/>
    </xf>
    <xf numFmtId="0" fontId="28" fillId="0" borderId="152" xfId="7" applyFont="1" applyBorder="1" applyAlignment="1">
      <alignment horizontal="center" vertical="center" shrinkToFit="1"/>
    </xf>
    <xf numFmtId="0" fontId="28" fillId="0" borderId="153" xfId="7" applyFont="1" applyBorder="1" applyAlignment="1">
      <alignment horizontal="center" vertical="center" shrinkToFit="1"/>
    </xf>
    <xf numFmtId="38" fontId="27" fillId="0" borderId="152" xfId="6" applyFont="1" applyFill="1" applyBorder="1" applyAlignment="1">
      <alignment vertical="center" shrinkToFit="1"/>
    </xf>
    <xf numFmtId="38" fontId="27" fillId="0" borderId="153" xfId="6" applyFont="1" applyFill="1" applyBorder="1" applyAlignment="1">
      <alignment vertical="center" shrinkToFit="1"/>
    </xf>
    <xf numFmtId="38" fontId="28" fillId="0" borderId="152" xfId="6" applyFont="1" applyBorder="1" applyAlignment="1">
      <alignment vertical="center" shrinkToFit="1"/>
    </xf>
    <xf numFmtId="38" fontId="28" fillId="0" borderId="153" xfId="6" applyFont="1" applyBorder="1" applyAlignment="1">
      <alignment vertical="center" shrinkToFit="1"/>
    </xf>
    <xf numFmtId="191" fontId="57" fillId="0" borderId="241" xfId="1" applyNumberFormat="1" applyFont="1" applyFill="1" applyBorder="1" applyAlignment="1">
      <alignment vertical="center" shrinkToFit="1"/>
    </xf>
    <xf numFmtId="191" fontId="57" fillId="0" borderId="92" xfId="1" applyNumberFormat="1" applyFont="1" applyFill="1" applyBorder="1" applyAlignment="1">
      <alignment vertical="center" shrinkToFit="1"/>
    </xf>
    <xf numFmtId="38" fontId="27" fillId="0" borderId="61" xfId="3" applyFont="1" applyFill="1" applyBorder="1" applyAlignment="1">
      <alignment horizontal="center" vertical="center" shrinkToFit="1"/>
    </xf>
    <xf numFmtId="38" fontId="27" fillId="0" borderId="49" xfId="3" applyFont="1" applyFill="1" applyBorder="1" applyAlignment="1">
      <alignment horizontal="center" vertical="center" shrinkToFit="1"/>
    </xf>
    <xf numFmtId="38" fontId="27" fillId="0" borderId="50" xfId="3" applyFont="1" applyFill="1" applyBorder="1" applyAlignment="1">
      <alignment horizontal="center" vertical="center" shrinkToFit="1"/>
    </xf>
    <xf numFmtId="178" fontId="31" fillId="0" borderId="292" xfId="3" applyNumberFormat="1" applyFont="1" applyFill="1" applyBorder="1" applyAlignment="1">
      <alignment horizontal="right" shrinkToFit="1"/>
    </xf>
    <xf numFmtId="178" fontId="31" fillId="0" borderId="293" xfId="3" applyNumberFormat="1" applyFont="1" applyFill="1" applyBorder="1" applyAlignment="1">
      <alignment horizontal="right" shrinkToFit="1"/>
    </xf>
    <xf numFmtId="178" fontId="31" fillId="0" borderId="52" xfId="4" applyNumberFormat="1" applyFont="1" applyFill="1" applyBorder="1" applyAlignment="1">
      <alignment horizontal="right" shrinkToFit="1"/>
    </xf>
    <xf numFmtId="178" fontId="31" fillId="0" borderId="45" xfId="4" applyNumberFormat="1" applyFont="1" applyFill="1" applyBorder="1" applyAlignment="1">
      <alignment horizontal="right" shrinkToFit="1"/>
    </xf>
    <xf numFmtId="0" fontId="23" fillId="0" borderId="52" xfId="7" applyFont="1" applyBorder="1" applyAlignment="1">
      <alignment horizontal="right" vertical="center" shrinkToFit="1"/>
    </xf>
    <xf numFmtId="0" fontId="23" fillId="0" borderId="45" xfId="7" applyFont="1" applyBorder="1" applyAlignment="1">
      <alignment horizontal="right" vertical="center" shrinkToFit="1"/>
    </xf>
    <xf numFmtId="176" fontId="27" fillId="0" borderId="81" xfId="3" applyNumberFormat="1" applyFont="1" applyFill="1" applyBorder="1" applyAlignment="1">
      <alignment horizontal="center" vertical="center" shrinkToFit="1"/>
    </xf>
    <xf numFmtId="176" fontId="27" fillId="0" borderId="17" xfId="3" applyNumberFormat="1" applyFont="1" applyFill="1" applyBorder="1" applyAlignment="1">
      <alignment horizontal="center" vertical="center" shrinkToFit="1"/>
    </xf>
    <xf numFmtId="176" fontId="27" fillId="0" borderId="14" xfId="3" applyNumberFormat="1" applyFont="1" applyFill="1" applyBorder="1" applyAlignment="1">
      <alignment horizontal="center" vertical="center" shrinkToFit="1"/>
    </xf>
    <xf numFmtId="38" fontId="31" fillId="0" borderId="110" xfId="3" applyFont="1" applyFill="1" applyBorder="1" applyAlignment="1">
      <alignment horizontal="center" vertical="center" shrinkToFit="1"/>
    </xf>
    <xf numFmtId="38" fontId="31" fillId="0" borderId="112" xfId="3" applyFont="1" applyFill="1" applyBorder="1" applyAlignment="1">
      <alignment horizontal="center" vertical="center" shrinkToFit="1"/>
    </xf>
    <xf numFmtId="38" fontId="31" fillId="0" borderId="111" xfId="3" applyFont="1" applyFill="1" applyBorder="1" applyAlignment="1">
      <alignment horizontal="center" vertical="center" shrinkToFit="1"/>
    </xf>
    <xf numFmtId="178" fontId="31" fillId="0" borderId="209" xfId="3" applyNumberFormat="1" applyFont="1" applyFill="1" applyBorder="1" applyAlignment="1">
      <alignment horizontal="right" shrinkToFit="1"/>
    </xf>
    <xf numFmtId="178" fontId="31" fillId="0" borderId="201" xfId="3" applyNumberFormat="1" applyFont="1" applyFill="1" applyBorder="1" applyAlignment="1">
      <alignment horizontal="right" shrinkToFit="1"/>
    </xf>
    <xf numFmtId="38" fontId="31" fillId="0" borderId="259" xfId="3" applyFont="1" applyFill="1" applyBorder="1" applyAlignment="1">
      <alignment horizontal="center" vertical="center" shrinkToFit="1"/>
    </xf>
    <xf numFmtId="38" fontId="31" fillId="0" borderId="245" xfId="3" applyFont="1" applyFill="1" applyBorder="1" applyAlignment="1">
      <alignment horizontal="center" vertical="center" shrinkToFit="1"/>
    </xf>
    <xf numFmtId="38" fontId="31" fillId="0" borderId="221" xfId="3" applyFont="1" applyFill="1" applyBorder="1" applyAlignment="1">
      <alignment horizontal="center" vertical="center" shrinkToFit="1"/>
    </xf>
    <xf numFmtId="178" fontId="31" fillId="0" borderId="285" xfId="3" applyNumberFormat="1" applyFont="1" applyFill="1" applyBorder="1" applyAlignment="1">
      <alignment horizontal="right" shrinkToFit="1"/>
    </xf>
    <xf numFmtId="178" fontId="31" fillId="0" borderId="286" xfId="3" applyNumberFormat="1" applyFont="1" applyFill="1" applyBorder="1" applyAlignment="1">
      <alignment horizontal="right" shrinkToFit="1"/>
    </xf>
    <xf numFmtId="0" fontId="56" fillId="3" borderId="201" xfId="0" applyFont="1" applyFill="1" applyBorder="1" applyAlignment="1">
      <alignment horizontal="center" vertical="center" shrinkToFit="1"/>
    </xf>
    <xf numFmtId="0" fontId="56" fillId="3" borderId="210" xfId="0" applyFont="1" applyFill="1" applyBorder="1" applyAlignment="1">
      <alignment horizontal="center" vertical="center" shrinkToFit="1"/>
    </xf>
    <xf numFmtId="0" fontId="57" fillId="0" borderId="208" xfId="1" applyFont="1" applyFill="1" applyBorder="1" applyAlignment="1">
      <alignment horizontal="center" vertical="center" shrinkToFit="1"/>
    </xf>
    <xf numFmtId="0" fontId="57" fillId="0" borderId="245" xfId="1" applyFont="1" applyFill="1" applyBorder="1" applyAlignment="1">
      <alignment horizontal="center" vertical="center" shrinkToFit="1"/>
    </xf>
    <xf numFmtId="0" fontId="57" fillId="0" borderId="221" xfId="1" applyFont="1" applyFill="1" applyBorder="1" applyAlignment="1">
      <alignment horizontal="center" vertical="center" shrinkToFit="1"/>
    </xf>
    <xf numFmtId="38" fontId="27" fillId="0" borderId="152" xfId="3" applyFont="1" applyFill="1" applyBorder="1" applyAlignment="1">
      <alignment shrinkToFit="1"/>
    </xf>
    <xf numFmtId="38" fontId="27" fillId="0" borderId="153" xfId="3" applyFont="1" applyFill="1" applyBorder="1" applyAlignment="1">
      <alignment shrinkToFit="1"/>
    </xf>
    <xf numFmtId="38" fontId="27" fillId="0" borderId="154" xfId="3" applyFont="1" applyFill="1" applyBorder="1" applyAlignment="1">
      <alignment shrinkToFit="1"/>
    </xf>
    <xf numFmtId="178" fontId="28" fillId="0" borderId="61" xfId="2" applyNumberFormat="1" applyFont="1" applyBorder="1" applyAlignment="1">
      <alignment horizontal="right" vertical="center" shrinkToFit="1"/>
    </xf>
    <xf numFmtId="178" fontId="28" fillId="0" borderId="49" xfId="2" applyNumberFormat="1" applyFont="1" applyBorder="1" applyAlignment="1">
      <alignment horizontal="right" vertical="center" shrinkToFit="1"/>
    </xf>
    <xf numFmtId="0" fontId="23" fillId="3" borderId="275" xfId="2" applyFont="1" applyFill="1" applyBorder="1" applyAlignment="1">
      <alignment horizontal="center" vertical="center" shrinkToFit="1"/>
    </xf>
    <xf numFmtId="0" fontId="23" fillId="3" borderId="51" xfId="2" applyFont="1" applyFill="1" applyBorder="1" applyAlignment="1">
      <alignment horizontal="center" vertical="center" shrinkToFit="1"/>
    </xf>
    <xf numFmtId="38" fontId="31" fillId="0" borderId="141" xfId="3" applyFont="1" applyFill="1" applyBorder="1" applyAlignment="1">
      <alignment horizontal="center" vertical="center" shrinkToFit="1"/>
    </xf>
    <xf numFmtId="38" fontId="31" fillId="0" borderId="140" xfId="3" applyFont="1" applyFill="1" applyBorder="1" applyAlignment="1">
      <alignment horizontal="center" vertical="center" shrinkToFit="1"/>
    </xf>
    <xf numFmtId="38" fontId="31" fillId="0" borderId="142" xfId="3" applyFont="1" applyFill="1" applyBorder="1" applyAlignment="1">
      <alignment horizontal="center" vertical="center" shrinkToFit="1"/>
    </xf>
    <xf numFmtId="38" fontId="30" fillId="0" borderId="53" xfId="3" applyFont="1" applyFill="1" applyBorder="1" applyAlignment="1">
      <alignment horizontal="center" vertical="center" shrinkToFit="1"/>
    </xf>
    <xf numFmtId="38" fontId="30" fillId="0" borderId="54" xfId="3" applyFont="1" applyFill="1" applyBorder="1" applyAlignment="1">
      <alignment horizontal="center" vertical="center" shrinkToFit="1"/>
    </xf>
    <xf numFmtId="38" fontId="30" fillId="0" borderId="55" xfId="3" applyFont="1" applyFill="1" applyBorder="1" applyAlignment="1">
      <alignment horizontal="center" vertical="center" shrinkToFit="1"/>
    </xf>
    <xf numFmtId="38" fontId="27" fillId="0" borderId="10" xfId="3" applyFont="1" applyFill="1" applyBorder="1" applyAlignment="1">
      <alignment shrinkToFit="1"/>
    </xf>
    <xf numFmtId="38" fontId="27" fillId="0" borderId="19" xfId="3" applyFont="1" applyFill="1" applyBorder="1" applyAlignment="1">
      <alignment shrinkToFit="1"/>
    </xf>
    <xf numFmtId="38" fontId="27" fillId="0" borderId="11" xfId="3" applyFont="1" applyFill="1" applyBorder="1" applyAlignment="1">
      <alignment shrinkToFit="1"/>
    </xf>
    <xf numFmtId="0" fontId="28" fillId="0" borderId="10" xfId="7" applyFont="1" applyBorder="1" applyAlignment="1">
      <alignment horizontal="center" vertical="center" shrinkToFit="1"/>
    </xf>
    <xf numFmtId="0" fontId="28" fillId="0" borderId="19" xfId="7" applyFont="1" applyBorder="1" applyAlignment="1">
      <alignment horizontal="center" vertical="center" shrinkToFit="1"/>
    </xf>
    <xf numFmtId="38" fontId="27" fillId="0" borderId="10" xfId="6" applyFont="1" applyFill="1" applyBorder="1" applyAlignment="1">
      <alignment vertical="center" shrinkToFit="1"/>
    </xf>
    <xf numFmtId="38" fontId="27" fillId="0" borderId="19" xfId="6" applyFont="1" applyFill="1" applyBorder="1" applyAlignment="1">
      <alignment vertical="center" shrinkToFit="1"/>
    </xf>
    <xf numFmtId="38" fontId="28" fillId="0" borderId="10" xfId="6" applyFont="1" applyBorder="1" applyAlignment="1">
      <alignment vertical="center" shrinkToFit="1"/>
    </xf>
    <xf numFmtId="38" fontId="28" fillId="0" borderId="19" xfId="6" applyFont="1" applyBorder="1" applyAlignment="1">
      <alignment vertical="center" shrinkToFit="1"/>
    </xf>
    <xf numFmtId="191" fontId="57" fillId="0" borderId="44" xfId="1" applyNumberFormat="1" applyFont="1" applyFill="1" applyBorder="1" applyAlignment="1">
      <alignment vertical="center" shrinkToFit="1"/>
    </xf>
    <xf numFmtId="191" fontId="57" fillId="0" borderId="45" xfId="1" applyNumberFormat="1" applyFont="1" applyFill="1" applyBorder="1" applyAlignment="1">
      <alignment vertical="center" shrinkToFit="1"/>
    </xf>
    <xf numFmtId="38" fontId="30" fillId="0" borderId="38" xfId="3" applyFont="1" applyFill="1" applyBorder="1" applyAlignment="1">
      <alignment horizontal="center" vertical="center" shrinkToFit="1"/>
    </xf>
    <xf numFmtId="38" fontId="30" fillId="0" borderId="79" xfId="3" applyFont="1" applyFill="1" applyBorder="1" applyAlignment="1">
      <alignment horizontal="center" vertical="center" shrinkToFit="1"/>
    </xf>
    <xf numFmtId="38" fontId="30" fillId="0" borderId="75" xfId="3" applyFont="1" applyFill="1" applyBorder="1" applyAlignment="1">
      <alignment horizontal="center" vertical="center" shrinkToFit="1"/>
    </xf>
    <xf numFmtId="38" fontId="27" fillId="0" borderId="79" xfId="3" applyFont="1" applyFill="1" applyBorder="1" applyAlignment="1">
      <alignment horizontal="center" vertical="center" shrinkToFit="1"/>
    </xf>
    <xf numFmtId="191" fontId="57" fillId="0" borderId="253" xfId="1" applyNumberFormat="1" applyFont="1" applyFill="1" applyBorder="1" applyAlignment="1">
      <alignment vertical="center" shrinkToFit="1"/>
    </xf>
    <xf numFmtId="191" fontId="57" fillId="0" borderId="171" xfId="1" applyNumberFormat="1" applyFont="1" applyFill="1" applyBorder="1" applyAlignment="1">
      <alignment vertical="center" shrinkToFit="1"/>
    </xf>
    <xf numFmtId="38" fontId="28" fillId="0" borderId="44" xfId="8" applyFont="1" applyBorder="1" applyAlignment="1">
      <alignment horizontal="center" vertical="center"/>
    </xf>
    <xf numFmtId="38" fontId="28" fillId="0" borderId="45" xfId="8" applyFont="1" applyBorder="1" applyAlignment="1">
      <alignment horizontal="center" vertical="center"/>
    </xf>
    <xf numFmtId="38" fontId="28" fillId="0" borderId="268" xfId="8" applyFont="1" applyBorder="1" applyAlignment="1">
      <alignment horizontal="center" vertical="center"/>
    </xf>
    <xf numFmtId="177" fontId="28" fillId="0" borderId="52" xfId="8" applyNumberFormat="1" applyFont="1" applyBorder="1" applyAlignment="1"/>
    <xf numFmtId="177" fontId="28" fillId="0" borderId="45" xfId="8" applyNumberFormat="1" applyFont="1" applyBorder="1" applyAlignment="1"/>
    <xf numFmtId="190" fontId="51" fillId="3" borderId="260" xfId="8" applyNumberFormat="1" applyFont="1" applyFill="1" applyBorder="1" applyAlignment="1">
      <alignment horizontal="center" vertical="center" shrinkToFit="1"/>
    </xf>
    <xf numFmtId="190" fontId="51" fillId="3" borderId="140" xfId="8" applyNumberFormat="1" applyFont="1" applyFill="1" applyBorder="1" applyAlignment="1">
      <alignment horizontal="center" vertical="center" shrinkToFit="1"/>
    </xf>
    <xf numFmtId="190" fontId="51" fillId="3" borderId="261" xfId="8" applyNumberFormat="1" applyFont="1" applyFill="1" applyBorder="1" applyAlignment="1">
      <alignment horizontal="center" vertical="center" shrinkToFit="1"/>
    </xf>
    <xf numFmtId="0" fontId="60" fillId="0" borderId="260" xfId="7" applyFont="1" applyFill="1" applyBorder="1" applyAlignment="1">
      <alignment horizontal="center" vertical="center" shrinkToFit="1"/>
    </xf>
    <xf numFmtId="0" fontId="60" fillId="0" borderId="140" xfId="7" applyFont="1" applyFill="1" applyBorder="1" applyAlignment="1">
      <alignment horizontal="center" vertical="center" shrinkToFit="1"/>
    </xf>
    <xf numFmtId="0" fontId="60" fillId="0" borderId="261" xfId="7" applyFont="1" applyFill="1" applyBorder="1" applyAlignment="1">
      <alignment horizontal="center" vertical="center" shrinkToFit="1"/>
    </xf>
    <xf numFmtId="38" fontId="28" fillId="0" borderId="263" xfId="8" applyFont="1" applyBorder="1" applyAlignment="1">
      <alignment horizontal="center" vertical="center"/>
    </xf>
    <xf numFmtId="38" fontId="28" fillId="0" borderId="143" xfId="8" applyFont="1" applyBorder="1" applyAlignment="1">
      <alignment horizontal="center" vertical="center"/>
    </xf>
    <xf numFmtId="38" fontId="28" fillId="0" borderId="144" xfId="8" applyFont="1" applyBorder="1" applyAlignment="1">
      <alignment horizontal="center" vertical="center"/>
    </xf>
    <xf numFmtId="38" fontId="28" fillId="0" borderId="145" xfId="8" applyFont="1" applyBorder="1" applyAlignment="1">
      <alignment vertical="center"/>
    </xf>
    <xf numFmtId="38" fontId="28" fillId="0" borderId="143" xfId="8" applyFont="1" applyBorder="1" applyAlignment="1">
      <alignment vertical="center"/>
    </xf>
    <xf numFmtId="38" fontId="28" fillId="0" borderId="253" xfId="8" applyFont="1" applyBorder="1" applyAlignment="1">
      <alignment horizontal="center" vertical="center"/>
    </xf>
    <xf numFmtId="38" fontId="28" fillId="0" borderId="171" xfId="8" applyFont="1" applyBorder="1" applyAlignment="1">
      <alignment horizontal="center" vertical="center"/>
    </xf>
    <xf numFmtId="38" fontId="28" fillId="0" borderId="220" xfId="8" applyFont="1" applyBorder="1" applyAlignment="1">
      <alignment horizontal="center" vertical="center"/>
    </xf>
    <xf numFmtId="38" fontId="33" fillId="0" borderId="255" xfId="6" applyFont="1" applyBorder="1" applyAlignment="1">
      <alignment horizontal="center" vertical="center"/>
    </xf>
    <xf numFmtId="38" fontId="33" fillId="0" borderId="252" xfId="6" applyFont="1" applyBorder="1" applyAlignment="1">
      <alignment horizontal="center" vertical="center"/>
    </xf>
    <xf numFmtId="38" fontId="51" fillId="0" borderId="260" xfId="8" applyNumberFormat="1" applyFont="1" applyFill="1" applyBorder="1" applyAlignment="1">
      <alignment horizontal="center" vertical="center" shrinkToFit="1"/>
    </xf>
    <xf numFmtId="38" fontId="51" fillId="0" borderId="140" xfId="8" applyNumberFormat="1" applyFont="1" applyFill="1" applyBorder="1" applyAlignment="1">
      <alignment horizontal="center" vertical="center" shrinkToFit="1"/>
    </xf>
    <xf numFmtId="38" fontId="51" fillId="0" borderId="261" xfId="8" applyNumberFormat="1" applyFont="1" applyFill="1" applyBorder="1" applyAlignment="1">
      <alignment horizontal="center" vertical="center" shrinkToFit="1"/>
    </xf>
    <xf numFmtId="38" fontId="28" fillId="0" borderId="258" xfId="7" applyNumberFormat="1" applyFont="1" applyBorder="1" applyAlignment="1">
      <alignment vertical="center"/>
    </xf>
    <xf numFmtId="38" fontId="28" fillId="0" borderId="256" xfId="7" applyNumberFormat="1" applyFont="1" applyBorder="1" applyAlignment="1">
      <alignment vertical="center"/>
    </xf>
    <xf numFmtId="0" fontId="57" fillId="0" borderId="115" xfId="1" applyFont="1" applyFill="1" applyBorder="1" applyAlignment="1">
      <alignment horizontal="center" vertical="center" shrinkToFit="1"/>
    </xf>
    <xf numFmtId="0" fontId="57" fillId="0" borderId="112" xfId="1" applyFont="1" applyFill="1" applyBorder="1" applyAlignment="1">
      <alignment horizontal="center" vertical="center" shrinkToFit="1"/>
    </xf>
    <xf numFmtId="0" fontId="57" fillId="0" borderId="111" xfId="1" applyFont="1" applyFill="1" applyBorder="1" applyAlignment="1">
      <alignment horizontal="center" vertical="center" shrinkToFit="1"/>
    </xf>
    <xf numFmtId="38" fontId="27" fillId="3" borderId="110" xfId="6" applyFont="1" applyFill="1" applyBorder="1" applyAlignment="1">
      <alignment vertical="center" shrinkToFit="1"/>
    </xf>
    <xf numFmtId="38" fontId="27" fillId="3" borderId="112" xfId="6" applyFont="1" applyFill="1" applyBorder="1" applyAlignment="1">
      <alignment vertical="center" shrinkToFit="1"/>
    </xf>
    <xf numFmtId="0" fontId="60" fillId="0" borderId="260" xfId="7" applyFont="1" applyBorder="1" applyAlignment="1">
      <alignment horizontal="center" vertical="center" shrinkToFit="1"/>
    </xf>
    <xf numFmtId="0" fontId="60" fillId="0" borderId="140" xfId="7" applyFont="1" applyBorder="1" applyAlignment="1">
      <alignment horizontal="center" vertical="center" shrinkToFit="1"/>
    </xf>
    <xf numFmtId="0" fontId="60" fillId="0" borderId="261" xfId="7" applyFont="1" applyBorder="1" applyAlignment="1">
      <alignment horizontal="center" vertical="center" shrinkToFit="1"/>
    </xf>
    <xf numFmtId="177" fontId="28" fillId="0" borderId="52" xfId="8" applyNumberFormat="1" applyFont="1" applyBorder="1" applyAlignment="1">
      <alignment vertical="center"/>
    </xf>
    <xf numFmtId="177" fontId="28" fillId="0" borderId="45" xfId="8" applyNumberFormat="1" applyFont="1" applyBorder="1" applyAlignment="1">
      <alignment vertical="center"/>
    </xf>
    <xf numFmtId="38" fontId="51" fillId="3" borderId="260" xfId="8" applyNumberFormat="1" applyFont="1" applyFill="1" applyBorder="1" applyAlignment="1">
      <alignment horizontal="center" vertical="center" shrinkToFit="1"/>
    </xf>
    <xf numFmtId="38" fontId="51" fillId="3" borderId="140" xfId="8" applyNumberFormat="1" applyFont="1" applyFill="1" applyBorder="1" applyAlignment="1">
      <alignment horizontal="center" vertical="center" shrinkToFit="1"/>
    </xf>
    <xf numFmtId="38" fontId="51" fillId="3" borderId="261" xfId="8" applyNumberFormat="1" applyFont="1" applyFill="1" applyBorder="1" applyAlignment="1">
      <alignment horizontal="center" vertical="center" shrinkToFit="1"/>
    </xf>
    <xf numFmtId="187" fontId="56" fillId="0" borderId="0" xfId="1" applyNumberFormat="1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distributed" vertical="center" shrinkToFit="1"/>
    </xf>
    <xf numFmtId="38" fontId="27" fillId="0" borderId="19" xfId="3" applyFont="1" applyFill="1" applyBorder="1" applyAlignment="1">
      <alignment horizontal="distributed" vertical="center" shrinkToFit="1"/>
    </xf>
    <xf numFmtId="38" fontId="27" fillId="3" borderId="205" xfId="3" applyFont="1" applyFill="1" applyBorder="1" applyAlignment="1">
      <alignment horizontal="center" vertical="center" shrinkToFit="1"/>
    </xf>
    <xf numFmtId="38" fontId="27" fillId="3" borderId="206" xfId="3" applyFont="1" applyFill="1" applyBorder="1" applyAlignment="1">
      <alignment horizontal="center" vertical="center" shrinkToFit="1"/>
    </xf>
    <xf numFmtId="38" fontId="27" fillId="3" borderId="207" xfId="3" applyFont="1" applyFill="1" applyBorder="1" applyAlignment="1">
      <alignment horizontal="center" vertical="center" shrinkToFit="1"/>
    </xf>
    <xf numFmtId="0" fontId="57" fillId="0" borderId="139" xfId="1" applyFont="1" applyFill="1" applyBorder="1" applyAlignment="1">
      <alignment horizontal="center" vertical="center" shrinkToFit="1"/>
    </xf>
    <xf numFmtId="0" fontId="57" fillId="0" borderId="140" xfId="1" applyFont="1" applyFill="1" applyBorder="1" applyAlignment="1">
      <alignment horizontal="center" vertical="center" shrinkToFit="1"/>
    </xf>
    <xf numFmtId="0" fontId="57" fillId="0" borderId="142" xfId="1" applyFont="1" applyFill="1" applyBorder="1" applyAlignment="1">
      <alignment horizontal="center" vertical="center" shrinkToFit="1"/>
    </xf>
    <xf numFmtId="38" fontId="27" fillId="3" borderId="141" xfId="6" applyFont="1" applyFill="1" applyBorder="1" applyAlignment="1">
      <alignment vertical="center" shrinkToFit="1"/>
    </xf>
    <xf numFmtId="38" fontId="27" fillId="3" borderId="140" xfId="6" applyFont="1" applyFill="1" applyBorder="1" applyAlignment="1">
      <alignment vertical="center" shrinkToFit="1"/>
    </xf>
    <xf numFmtId="38" fontId="51" fillId="0" borderId="53" xfId="3" applyFont="1" applyFill="1" applyBorder="1" applyAlignment="1">
      <alignment horizontal="center" vertical="center" shrinkToFit="1"/>
    </xf>
    <xf numFmtId="38" fontId="51" fillId="0" borderId="54" xfId="3" applyFont="1" applyFill="1" applyBorder="1" applyAlignment="1">
      <alignment horizontal="center" vertical="center" shrinkToFit="1"/>
    </xf>
    <xf numFmtId="38" fontId="51" fillId="0" borderId="252" xfId="3" applyFont="1" applyFill="1" applyBorder="1" applyAlignment="1">
      <alignment horizontal="center" vertical="center" shrinkToFit="1"/>
    </xf>
    <xf numFmtId="0" fontId="60" fillId="0" borderId="242" xfId="7" applyFont="1" applyBorder="1" applyAlignment="1">
      <alignment horizontal="center" vertical="center" shrinkToFit="1"/>
    </xf>
    <xf numFmtId="0" fontId="60" fillId="0" borderId="245" xfId="7" applyFont="1" applyBorder="1" applyAlignment="1">
      <alignment horizontal="center" vertical="center" shrinkToFit="1"/>
    </xf>
    <xf numFmtId="0" fontId="60" fillId="0" borderId="266" xfId="7" applyFont="1" applyBorder="1" applyAlignment="1">
      <alignment horizontal="center" vertical="center" shrinkToFit="1"/>
    </xf>
    <xf numFmtId="38" fontId="51" fillId="0" borderId="242" xfId="3" applyFont="1" applyFill="1" applyBorder="1" applyAlignment="1">
      <alignment horizontal="center" vertical="center" shrinkToFit="1"/>
    </xf>
    <xf numFmtId="38" fontId="51" fillId="0" borderId="245" xfId="3" applyFont="1" applyFill="1" applyBorder="1" applyAlignment="1">
      <alignment horizontal="center" vertical="center" shrinkToFit="1"/>
    </xf>
    <xf numFmtId="38" fontId="27" fillId="3" borderId="118" xfId="6" applyFont="1" applyFill="1" applyBorder="1" applyAlignment="1">
      <alignment vertical="center" shrinkToFit="1"/>
    </xf>
    <xf numFmtId="38" fontId="27" fillId="3" borderId="171" xfId="6" applyFont="1" applyFill="1" applyBorder="1" applyAlignment="1">
      <alignment vertical="center" shrinkToFit="1"/>
    </xf>
    <xf numFmtId="0" fontId="28" fillId="2" borderId="62" xfId="7" applyFont="1" applyFill="1" applyBorder="1" applyAlignment="1">
      <alignment horizontal="center" vertical="top"/>
    </xf>
    <xf numFmtId="0" fontId="28" fillId="2" borderId="63" xfId="7" applyFont="1" applyFill="1" applyBorder="1" applyAlignment="1">
      <alignment horizontal="center" vertical="top"/>
    </xf>
    <xf numFmtId="0" fontId="28" fillId="2" borderId="64" xfId="7" applyFont="1" applyFill="1" applyBorder="1" applyAlignment="1">
      <alignment horizontal="center" vertical="top"/>
    </xf>
    <xf numFmtId="38" fontId="27" fillId="3" borderId="18" xfId="6" applyFont="1" applyFill="1" applyBorder="1" applyAlignment="1">
      <alignment vertical="center" shrinkToFit="1"/>
    </xf>
    <xf numFmtId="38" fontId="27" fillId="3" borderId="0" xfId="6" applyFont="1" applyFill="1" applyBorder="1" applyAlignment="1">
      <alignment vertical="center" shrinkToFit="1"/>
    </xf>
    <xf numFmtId="38" fontId="27" fillId="3" borderId="149" xfId="6" applyFont="1" applyFill="1" applyBorder="1" applyAlignment="1">
      <alignment vertical="center" shrinkToFit="1"/>
    </xf>
    <xf numFmtId="38" fontId="27" fillId="3" borderId="148" xfId="6" applyFont="1" applyFill="1" applyBorder="1" applyAlignment="1">
      <alignment vertical="center" shrinkToFit="1"/>
    </xf>
    <xf numFmtId="0" fontId="33" fillId="0" borderId="16" xfId="2" applyFont="1" applyFill="1" applyBorder="1" applyAlignment="1">
      <alignment horizontal="left" vertical="center" shrinkToFit="1"/>
    </xf>
    <xf numFmtId="0" fontId="33" fillId="0" borderId="16" xfId="7" applyFont="1" applyBorder="1" applyAlignment="1">
      <alignment horizontal="center" vertical="center"/>
    </xf>
    <xf numFmtId="38" fontId="27" fillId="0" borderId="10" xfId="3" applyFont="1" applyFill="1" applyBorder="1" applyAlignment="1">
      <alignment horizontal="center" vertical="top" shrinkToFit="1"/>
    </xf>
    <xf numFmtId="38" fontId="27" fillId="0" borderId="19" xfId="3" applyFont="1" applyFill="1" applyBorder="1" applyAlignment="1">
      <alignment horizontal="center" vertical="top" shrinkToFit="1"/>
    </xf>
    <xf numFmtId="38" fontId="27" fillId="0" borderId="11" xfId="3" applyFont="1" applyFill="1" applyBorder="1" applyAlignment="1">
      <alignment horizontal="center" vertical="top" shrinkToFit="1"/>
    </xf>
    <xf numFmtId="0" fontId="34" fillId="0" borderId="16" xfId="7" applyFont="1" applyFill="1" applyBorder="1" applyAlignment="1">
      <alignment horizontal="left" vertical="center" shrinkToFit="1"/>
    </xf>
    <xf numFmtId="0" fontId="33" fillId="0" borderId="16" xfId="7" applyFont="1" applyFill="1" applyBorder="1" applyAlignment="1">
      <alignment horizontal="left" vertical="center" shrinkToFit="1"/>
    </xf>
    <xf numFmtId="178" fontId="27" fillId="3" borderId="209" xfId="3" applyNumberFormat="1" applyFont="1" applyFill="1" applyBorder="1" applyAlignment="1">
      <alignment horizontal="right"/>
    </xf>
    <xf numFmtId="178" fontId="27" fillId="3" borderId="201" xfId="3" applyNumberFormat="1" applyFont="1" applyFill="1" applyBorder="1" applyAlignment="1">
      <alignment horizontal="right"/>
    </xf>
    <xf numFmtId="178" fontId="27" fillId="3" borderId="114" xfId="3" applyNumberFormat="1" applyFont="1" applyFill="1" applyBorder="1" applyAlignment="1">
      <alignment horizontal="right"/>
    </xf>
    <xf numFmtId="178" fontId="27" fillId="3" borderId="104" xfId="3" applyNumberFormat="1" applyFont="1" applyFill="1" applyBorder="1" applyAlignment="1">
      <alignment horizontal="right"/>
    </xf>
    <xf numFmtId="38" fontId="27" fillId="3" borderId="67" xfId="3" applyFont="1" applyFill="1" applyBorder="1" applyAlignment="1">
      <alignment horizontal="center" vertical="center" justifyLastLine="1"/>
    </xf>
    <xf numFmtId="38" fontId="27" fillId="3" borderId="68" xfId="3" applyFont="1" applyFill="1" applyBorder="1" applyAlignment="1">
      <alignment horizontal="center" vertical="center" justifyLastLine="1"/>
    </xf>
    <xf numFmtId="38" fontId="27" fillId="3" borderId="75" xfId="3" applyFont="1" applyFill="1" applyBorder="1" applyAlignment="1">
      <alignment horizontal="center" vertical="center" justifyLastLine="1"/>
    </xf>
    <xf numFmtId="38" fontId="27" fillId="3" borderId="118" xfId="9" applyFont="1" applyFill="1" applyBorder="1" applyAlignment="1">
      <alignment vertical="center" shrinkToFit="1"/>
    </xf>
    <xf numFmtId="38" fontId="27" fillId="3" borderId="171" xfId="9" applyFont="1" applyFill="1" applyBorder="1" applyAlignment="1">
      <alignment vertical="center" shrinkToFit="1"/>
    </xf>
    <xf numFmtId="38" fontId="27" fillId="3" borderId="110" xfId="9" applyFont="1" applyFill="1" applyBorder="1" applyAlignment="1">
      <alignment vertical="center" shrinkToFit="1"/>
    </xf>
    <xf numFmtId="38" fontId="27" fillId="3" borderId="112" xfId="9" applyFont="1" applyFill="1" applyBorder="1" applyAlignment="1">
      <alignment vertical="center" shrinkToFit="1"/>
    </xf>
    <xf numFmtId="38" fontId="27" fillId="3" borderId="104" xfId="3" applyFont="1" applyFill="1" applyBorder="1" applyAlignment="1">
      <alignment horizontal="center" vertical="center"/>
    </xf>
    <xf numFmtId="38" fontId="27" fillId="3" borderId="115" xfId="3" applyFont="1" applyFill="1" applyBorder="1" applyAlignment="1">
      <alignment horizontal="center" vertical="center"/>
    </xf>
    <xf numFmtId="178" fontId="27" fillId="3" borderId="209" xfId="3" applyNumberFormat="1" applyFont="1" applyFill="1" applyBorder="1" applyAlignment="1">
      <alignment horizontal="center"/>
    </xf>
    <xf numFmtId="178" fontId="27" fillId="3" borderId="201" xfId="3" applyNumberFormat="1" applyFont="1" applyFill="1" applyBorder="1" applyAlignment="1">
      <alignment horizontal="center"/>
    </xf>
    <xf numFmtId="178" fontId="27" fillId="3" borderId="114" xfId="3" applyNumberFormat="1" applyFont="1" applyFill="1" applyBorder="1" applyAlignment="1">
      <alignment horizontal="center"/>
    </xf>
    <xf numFmtId="178" fontId="27" fillId="3" borderId="104" xfId="3" applyNumberFormat="1" applyFont="1" applyFill="1" applyBorder="1" applyAlignment="1">
      <alignment horizontal="center"/>
    </xf>
    <xf numFmtId="178" fontId="27" fillId="3" borderId="146" xfId="3" applyNumberFormat="1" applyFont="1" applyFill="1" applyBorder="1" applyAlignment="1">
      <alignment horizontal="center"/>
    </xf>
    <xf numFmtId="178" fontId="27" fillId="3" borderId="212" xfId="3" applyNumberFormat="1" applyFont="1" applyFill="1" applyBorder="1" applyAlignment="1">
      <alignment horizontal="center"/>
    </xf>
    <xf numFmtId="38" fontId="27" fillId="3" borderId="212" xfId="3" applyFont="1" applyFill="1" applyBorder="1" applyAlignment="1">
      <alignment horizontal="center" vertical="center"/>
    </xf>
    <xf numFmtId="38" fontId="27" fillId="3" borderId="147" xfId="3" applyFont="1" applyFill="1" applyBorder="1" applyAlignment="1">
      <alignment horizontal="center" vertical="center"/>
    </xf>
    <xf numFmtId="178" fontId="27" fillId="3" borderId="146" xfId="3" applyNumberFormat="1" applyFont="1" applyFill="1" applyBorder="1" applyAlignment="1">
      <alignment horizontal="right"/>
    </xf>
    <xf numFmtId="178" fontId="27" fillId="3" borderId="212" xfId="3" applyNumberFormat="1" applyFont="1" applyFill="1" applyBorder="1" applyAlignment="1">
      <alignment horizontal="right"/>
    </xf>
    <xf numFmtId="38" fontId="27" fillId="3" borderId="61" xfId="3" applyFont="1" applyFill="1" applyBorder="1" applyAlignment="1">
      <alignment horizontal="center" vertical="center"/>
    </xf>
    <xf numFmtId="38" fontId="27" fillId="3" borderId="45" xfId="3" applyFont="1" applyFill="1" applyBorder="1" applyAlignment="1">
      <alignment horizontal="center" vertical="center"/>
    </xf>
    <xf numFmtId="178" fontId="27" fillId="3" borderId="292" xfId="3" applyNumberFormat="1" applyFont="1" applyFill="1" applyBorder="1" applyAlignment="1">
      <alignment horizontal="center"/>
    </xf>
    <xf numFmtId="178" fontId="27" fillId="3" borderId="293" xfId="3" applyNumberFormat="1" applyFont="1" applyFill="1" applyBorder="1" applyAlignment="1">
      <alignment horizontal="center"/>
    </xf>
    <xf numFmtId="0" fontId="28" fillId="3" borderId="52" xfId="7" applyFont="1" applyFill="1" applyBorder="1" applyAlignment="1">
      <alignment horizontal="right" vertical="center"/>
    </xf>
    <xf numFmtId="0" fontId="28" fillId="3" borderId="45" xfId="7" applyFont="1" applyFill="1" applyBorder="1" applyAlignment="1">
      <alignment horizontal="right" vertical="center"/>
    </xf>
    <xf numFmtId="178" fontId="27" fillId="3" borderId="292" xfId="3" applyNumberFormat="1" applyFont="1" applyFill="1" applyBorder="1" applyAlignment="1">
      <alignment horizontal="right"/>
    </xf>
    <xf numFmtId="178" fontId="27" fillId="3" borderId="293" xfId="3" applyNumberFormat="1" applyFont="1" applyFill="1" applyBorder="1" applyAlignment="1">
      <alignment horizontal="right"/>
    </xf>
    <xf numFmtId="38" fontId="27" fillId="3" borderId="201" xfId="3" applyFont="1" applyFill="1" applyBorder="1" applyAlignment="1">
      <alignment horizontal="center" vertical="center"/>
    </xf>
    <xf numFmtId="38" fontId="27" fillId="3" borderId="208" xfId="3" applyFont="1" applyFill="1" applyBorder="1" applyAlignment="1">
      <alignment horizontal="center" vertical="center"/>
    </xf>
    <xf numFmtId="0" fontId="28" fillId="3" borderId="275" xfId="2" applyFont="1" applyFill="1" applyBorder="1" applyAlignment="1">
      <alignment horizontal="center" vertical="center"/>
    </xf>
    <xf numFmtId="0" fontId="28" fillId="3" borderId="51" xfId="2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right" vertical="center" shrinkToFit="1"/>
    </xf>
    <xf numFmtId="38" fontId="27" fillId="0" borderId="19" xfId="3" applyFont="1" applyFill="1" applyBorder="1" applyAlignment="1">
      <alignment horizontal="right" vertical="center" shrinkToFit="1"/>
    </xf>
    <xf numFmtId="38" fontId="27" fillId="0" borderId="10" xfId="8" applyFont="1" applyFill="1" applyBorder="1" applyAlignment="1">
      <alignment vertical="center" shrinkToFit="1"/>
    </xf>
    <xf numFmtId="38" fontId="27" fillId="0" borderId="19" xfId="8" applyFont="1" applyFill="1" applyBorder="1" applyAlignment="1">
      <alignment vertical="center" shrinkToFit="1"/>
    </xf>
    <xf numFmtId="38" fontId="28" fillId="0" borderId="10" xfId="7" applyNumberFormat="1" applyFont="1" applyBorder="1" applyAlignment="1">
      <alignment vertical="center" shrinkToFit="1"/>
    </xf>
    <xf numFmtId="0" fontId="28" fillId="0" borderId="19" xfId="7" applyFont="1" applyBorder="1" applyAlignment="1">
      <alignment vertical="center" shrinkToFit="1"/>
    </xf>
    <xf numFmtId="191" fontId="57" fillId="0" borderId="44" xfId="1" applyNumberFormat="1" applyFont="1" applyFill="1" applyBorder="1" applyAlignment="1">
      <alignment horizontal="center" vertical="center" shrinkToFit="1"/>
    </xf>
    <xf numFmtId="191" fontId="57" fillId="0" borderId="45" xfId="1" applyNumberFormat="1" applyFont="1" applyFill="1" applyBorder="1" applyAlignment="1">
      <alignment horizontal="center" vertical="center" shrinkToFit="1"/>
    </xf>
    <xf numFmtId="0" fontId="28" fillId="0" borderId="61" xfId="7" applyFont="1" applyBorder="1" applyAlignment="1">
      <alignment horizontal="left" vertical="center" shrinkToFit="1"/>
    </xf>
    <xf numFmtId="0" fontId="28" fillId="0" borderId="49" xfId="7" applyFont="1" applyBorder="1" applyAlignment="1">
      <alignment horizontal="left" vertical="center" shrinkToFit="1"/>
    </xf>
    <xf numFmtId="38" fontId="27" fillId="3" borderId="68" xfId="3" applyFont="1" applyFill="1" applyBorder="1" applyAlignment="1">
      <alignment horizontal="center" vertical="center" shrinkToFit="1"/>
    </xf>
    <xf numFmtId="38" fontId="27" fillId="3" borderId="69" xfId="3" applyFont="1" applyFill="1" applyBorder="1" applyAlignment="1">
      <alignment horizontal="center" vertical="center" shrinkToFit="1"/>
    </xf>
    <xf numFmtId="38" fontId="27" fillId="0" borderId="53" xfId="3" applyFont="1" applyFill="1" applyBorder="1" applyAlignment="1">
      <alignment horizontal="center" vertical="center" justifyLastLine="1"/>
    </xf>
    <xf numFmtId="38" fontId="27" fillId="0" borderId="54" xfId="3" applyFont="1" applyFill="1" applyBorder="1" applyAlignment="1">
      <alignment horizontal="center" vertical="center" justifyLastLine="1"/>
    </xf>
    <xf numFmtId="38" fontId="27" fillId="0" borderId="55" xfId="3" applyFont="1" applyFill="1" applyBorder="1" applyAlignment="1">
      <alignment horizontal="center" vertical="center" justifyLastLine="1"/>
    </xf>
    <xf numFmtId="0" fontId="28" fillId="0" borderId="255" xfId="7" applyFont="1" applyBorder="1" applyAlignment="1">
      <alignment horizontal="center" vertical="center" shrinkToFit="1"/>
    </xf>
    <xf numFmtId="0" fontId="28" fillId="0" borderId="252" xfId="7" applyFont="1" applyBorder="1" applyAlignment="1">
      <alignment horizontal="center" vertical="center" shrinkToFit="1"/>
    </xf>
    <xf numFmtId="0" fontId="57" fillId="3" borderId="201" xfId="0" applyFont="1" applyFill="1" applyBorder="1" applyAlignment="1">
      <alignment horizontal="center" vertical="center" shrinkToFit="1"/>
    </xf>
    <xf numFmtId="0" fontId="57" fillId="3" borderId="210" xfId="0" applyFont="1" applyFill="1" applyBorder="1" applyAlignment="1">
      <alignment horizontal="center" vertical="center" shrinkToFit="1"/>
    </xf>
    <xf numFmtId="190" fontId="27" fillId="3" borderId="260" xfId="8" applyNumberFormat="1" applyFont="1" applyFill="1" applyBorder="1" applyAlignment="1">
      <alignment horizontal="center" vertical="center" shrinkToFit="1"/>
    </xf>
    <xf numFmtId="190" fontId="27" fillId="3" borderId="140" xfId="8" applyNumberFormat="1" applyFont="1" applyFill="1" applyBorder="1" applyAlignment="1">
      <alignment horizontal="center" vertical="center" shrinkToFit="1"/>
    </xf>
    <xf numFmtId="190" fontId="27" fillId="3" borderId="261" xfId="8" applyNumberFormat="1" applyFont="1" applyFill="1" applyBorder="1" applyAlignment="1">
      <alignment horizontal="center" vertical="center" shrinkToFit="1"/>
    </xf>
    <xf numFmtId="38" fontId="28" fillId="0" borderId="42" xfId="8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 shrinkToFit="1"/>
    </xf>
    <xf numFmtId="38" fontId="28" fillId="0" borderId="81" xfId="8" applyFont="1" applyBorder="1" applyAlignment="1">
      <alignment horizontal="center" vertical="center" shrinkToFit="1"/>
    </xf>
    <xf numFmtId="177" fontId="28" fillId="0" borderId="18" xfId="8" applyNumberFormat="1" applyFont="1" applyBorder="1" applyAlignment="1">
      <alignment shrinkToFit="1"/>
    </xf>
    <xf numFmtId="177" fontId="28" fillId="0" borderId="0" xfId="8" applyNumberFormat="1" applyFont="1" applyBorder="1" applyAlignment="1">
      <alignment shrinkToFit="1"/>
    </xf>
    <xf numFmtId="38" fontId="28" fillId="0" borderId="241" xfId="8" applyFont="1" applyBorder="1" applyAlignment="1">
      <alignment horizontal="center" vertical="center" shrinkToFit="1"/>
    </xf>
    <xf numFmtId="38" fontId="28" fillId="0" borderId="92" xfId="8" applyFont="1" applyBorder="1" applyAlignment="1">
      <alignment horizontal="center" vertical="center" shrinkToFit="1"/>
    </xf>
    <xf numFmtId="38" fontId="28" fillId="0" borderId="91" xfId="8" applyFont="1" applyBorder="1" applyAlignment="1">
      <alignment horizontal="center" vertical="center" shrinkToFit="1"/>
    </xf>
    <xf numFmtId="38" fontId="57" fillId="0" borderId="259" xfId="1" applyNumberFormat="1" applyFont="1" applyFill="1" applyBorder="1" applyAlignment="1">
      <alignment vertical="center" shrinkToFit="1"/>
    </xf>
    <xf numFmtId="0" fontId="57" fillId="0" borderId="245" xfId="1" applyFont="1" applyFill="1" applyBorder="1" applyAlignment="1">
      <alignment vertical="center" shrinkToFit="1"/>
    </xf>
    <xf numFmtId="1" fontId="57" fillId="0" borderId="42" xfId="1" applyNumberFormat="1" applyFont="1" applyFill="1" applyBorder="1" applyAlignment="1">
      <alignment horizontal="center" vertical="center" shrinkToFit="1"/>
    </xf>
    <xf numFmtId="1" fontId="57" fillId="0" borderId="0" xfId="1" applyNumberFormat="1" applyFont="1" applyFill="1" applyBorder="1" applyAlignment="1">
      <alignment horizontal="center" vertical="center" shrinkToFit="1"/>
    </xf>
    <xf numFmtId="38" fontId="28" fillId="0" borderId="263" xfId="8" applyFont="1" applyBorder="1" applyAlignment="1">
      <alignment horizontal="center" vertical="center" shrinkToFit="1"/>
    </xf>
    <xf numFmtId="38" fontId="28" fillId="0" borderId="143" xfId="8" applyFont="1" applyBorder="1" applyAlignment="1">
      <alignment horizontal="center" vertical="center" shrinkToFit="1"/>
    </xf>
    <xf numFmtId="38" fontId="28" fillId="0" borderId="144" xfId="8" applyFont="1" applyBorder="1" applyAlignment="1">
      <alignment horizontal="center" vertical="center" shrinkToFit="1"/>
    </xf>
    <xf numFmtId="38" fontId="28" fillId="0" borderId="145" xfId="8" applyFont="1" applyBorder="1" applyAlignment="1">
      <alignment shrinkToFit="1"/>
    </xf>
    <xf numFmtId="38" fontId="28" fillId="0" borderId="143" xfId="8" applyFont="1" applyBorder="1" applyAlignment="1">
      <alignment shrinkToFit="1"/>
    </xf>
    <xf numFmtId="0" fontId="28" fillId="0" borderId="260" xfId="7" applyFont="1" applyBorder="1" applyAlignment="1">
      <alignment horizontal="center" vertical="center" shrinkToFit="1"/>
    </xf>
    <xf numFmtId="0" fontId="28" fillId="0" borderId="140" xfId="7" applyFont="1" applyBorder="1" applyAlignment="1">
      <alignment horizontal="center" vertical="center" shrinkToFit="1"/>
    </xf>
    <xf numFmtId="0" fontId="28" fillId="0" borderId="261" xfId="7" applyFont="1" applyBorder="1" applyAlignment="1">
      <alignment horizontal="center" vertical="center" shrinkToFit="1"/>
    </xf>
    <xf numFmtId="38" fontId="28" fillId="2" borderId="62" xfId="7" applyNumberFormat="1" applyFont="1" applyFill="1" applyBorder="1" applyAlignment="1">
      <alignment horizontal="center" vertical="center" shrinkToFit="1"/>
    </xf>
    <xf numFmtId="38" fontId="28" fillId="2" borderId="63" xfId="7" applyNumberFormat="1" applyFont="1" applyFill="1" applyBorder="1" applyAlignment="1">
      <alignment horizontal="center" vertical="center" shrinkToFit="1"/>
    </xf>
    <xf numFmtId="38" fontId="28" fillId="2" borderId="64" xfId="7" applyNumberFormat="1" applyFont="1" applyFill="1" applyBorder="1" applyAlignment="1">
      <alignment horizontal="center" vertical="center" shrinkToFit="1"/>
    </xf>
    <xf numFmtId="38" fontId="27" fillId="3" borderId="260" xfId="8" applyNumberFormat="1" applyFont="1" applyFill="1" applyBorder="1" applyAlignment="1">
      <alignment horizontal="center" vertical="center" shrinkToFit="1"/>
    </xf>
    <xf numFmtId="38" fontId="27" fillId="3" borderId="140" xfId="8" applyNumberFormat="1" applyFont="1" applyFill="1" applyBorder="1" applyAlignment="1">
      <alignment horizontal="center" vertical="center" shrinkToFit="1"/>
    </xf>
    <xf numFmtId="38" fontId="27" fillId="3" borderId="261" xfId="8" applyNumberFormat="1" applyFont="1" applyFill="1" applyBorder="1" applyAlignment="1">
      <alignment horizontal="center" vertical="center" shrinkToFit="1"/>
    </xf>
    <xf numFmtId="38" fontId="27" fillId="0" borderId="255" xfId="3" applyFont="1" applyFill="1" applyBorder="1" applyAlignment="1">
      <alignment horizontal="center" vertical="center" shrinkToFit="1"/>
    </xf>
    <xf numFmtId="38" fontId="27" fillId="0" borderId="256" xfId="3" applyFont="1" applyFill="1" applyBorder="1" applyAlignment="1">
      <alignment horizontal="center" vertical="center" shrinkToFit="1"/>
    </xf>
    <xf numFmtId="38" fontId="27" fillId="0" borderId="257" xfId="3" applyFont="1" applyFill="1" applyBorder="1" applyAlignment="1">
      <alignment horizontal="center" vertical="center" shrinkToFit="1"/>
    </xf>
    <xf numFmtId="38" fontId="28" fillId="0" borderId="258" xfId="7" applyNumberFormat="1" applyFont="1" applyBorder="1" applyAlignment="1">
      <alignment vertical="center" shrinkToFit="1"/>
    </xf>
    <xf numFmtId="38" fontId="28" fillId="0" borderId="256" xfId="7" applyNumberFormat="1" applyFont="1" applyBorder="1" applyAlignment="1">
      <alignment vertical="center" shrinkToFit="1"/>
    </xf>
    <xf numFmtId="180" fontId="28" fillId="0" borderId="253" xfId="7" applyNumberFormat="1" applyFont="1" applyBorder="1" applyAlignment="1">
      <alignment horizontal="right" vertical="center" shrinkToFit="1"/>
    </xf>
    <xf numFmtId="180" fontId="28" fillId="0" borderId="171" xfId="7" applyNumberFormat="1" applyFont="1" applyBorder="1" applyAlignment="1">
      <alignment horizontal="right" vertical="center" shrinkToFit="1"/>
    </xf>
    <xf numFmtId="38" fontId="28" fillId="0" borderId="243" xfId="8" applyFont="1" applyBorder="1" applyAlignment="1">
      <alignment horizontal="center" vertical="center" shrinkToFit="1"/>
    </xf>
    <xf numFmtId="38" fontId="28" fillId="0" borderId="112" xfId="8" applyFont="1" applyBorder="1" applyAlignment="1">
      <alignment horizontal="center" vertical="center" shrinkToFit="1"/>
    </xf>
    <xf numFmtId="38" fontId="28" fillId="0" borderId="111" xfId="8" applyFont="1" applyBorder="1" applyAlignment="1">
      <alignment horizontal="center" vertical="center" shrinkToFit="1"/>
    </xf>
    <xf numFmtId="38" fontId="57" fillId="0" borderId="101" xfId="6" applyFont="1" applyFill="1" applyBorder="1" applyAlignment="1">
      <alignment vertical="center" shrinkToFit="1"/>
    </xf>
    <xf numFmtId="38" fontId="57" fillId="0" borderId="104" xfId="6" applyFont="1" applyFill="1" applyBorder="1" applyAlignment="1">
      <alignment vertical="center" shrinkToFit="1"/>
    </xf>
    <xf numFmtId="38" fontId="57" fillId="0" borderId="280" xfId="9" applyFont="1" applyFill="1" applyBorder="1" applyAlignment="1">
      <alignment horizontal="center" vertical="center" shrinkToFit="1"/>
    </xf>
    <xf numFmtId="38" fontId="57" fillId="0" borderId="281" xfId="9" applyFont="1" applyFill="1" applyBorder="1" applyAlignment="1">
      <alignment horizontal="center" vertical="center" shrinkToFit="1"/>
    </xf>
    <xf numFmtId="38" fontId="57" fillId="0" borderId="282" xfId="9" applyFont="1" applyFill="1" applyBorder="1" applyAlignment="1">
      <alignment horizontal="center" vertical="center" shrinkToFit="1"/>
    </xf>
    <xf numFmtId="0" fontId="57" fillId="0" borderId="280" xfId="1" applyFont="1" applyFill="1" applyBorder="1" applyAlignment="1">
      <alignment horizontal="center" vertical="center" shrinkToFit="1"/>
    </xf>
    <xf numFmtId="0" fontId="57" fillId="0" borderId="281" xfId="1" applyFont="1" applyFill="1" applyBorder="1" applyAlignment="1">
      <alignment horizontal="center" vertical="center" shrinkToFit="1"/>
    </xf>
    <xf numFmtId="0" fontId="57" fillId="0" borderId="282" xfId="1" applyFont="1" applyFill="1" applyBorder="1" applyAlignment="1">
      <alignment horizontal="center" vertical="center" shrinkToFit="1"/>
    </xf>
    <xf numFmtId="38" fontId="27" fillId="0" borderId="280" xfId="9" applyFont="1" applyFill="1" applyBorder="1" applyAlignment="1">
      <alignment horizontal="center" vertical="center" shrinkToFit="1"/>
    </xf>
    <xf numFmtId="38" fontId="27" fillId="0" borderId="281" xfId="9" applyFont="1" applyFill="1" applyBorder="1" applyAlignment="1">
      <alignment horizontal="center" vertical="center" shrinkToFit="1"/>
    </xf>
    <xf numFmtId="38" fontId="27" fillId="0" borderId="283" xfId="9" applyFont="1" applyFill="1" applyBorder="1" applyAlignment="1">
      <alignment horizontal="center" vertical="center" shrinkToFit="1"/>
    </xf>
    <xf numFmtId="38" fontId="27" fillId="0" borderId="42" xfId="3" applyFont="1" applyFill="1" applyBorder="1" applyAlignment="1">
      <alignment horizontal="center" vertical="center" shrinkToFit="1"/>
    </xf>
    <xf numFmtId="38" fontId="27" fillId="0" borderId="0" xfId="3" applyFont="1" applyFill="1" applyBorder="1" applyAlignment="1">
      <alignment horizontal="center" vertical="center" shrinkToFit="1"/>
    </xf>
    <xf numFmtId="38" fontId="27" fillId="0" borderId="266" xfId="3" applyFont="1" applyFill="1" applyBorder="1" applyAlignment="1">
      <alignment horizontal="center" vertical="center" shrinkToFit="1"/>
    </xf>
    <xf numFmtId="38" fontId="27" fillId="3" borderId="259" xfId="9" applyFont="1" applyFill="1" applyBorder="1" applyAlignment="1">
      <alignment vertical="center" shrinkToFit="1"/>
    </xf>
    <xf numFmtId="38" fontId="27" fillId="3" borderId="245" xfId="9" applyFont="1" applyFill="1" applyBorder="1" applyAlignment="1">
      <alignment vertical="center" shrinkToFit="1"/>
    </xf>
    <xf numFmtId="38" fontId="27" fillId="3" borderId="219" xfId="3" applyFont="1" applyFill="1" applyBorder="1" applyAlignment="1">
      <alignment horizontal="center" vertical="center" shrinkToFit="1"/>
    </xf>
    <xf numFmtId="38" fontId="27" fillId="3" borderId="217" xfId="3" applyFont="1" applyFill="1" applyBorder="1" applyAlignment="1">
      <alignment horizontal="center" vertical="center" shrinkToFit="1"/>
    </xf>
    <xf numFmtId="38" fontId="27" fillId="3" borderId="218" xfId="3" applyFont="1" applyFill="1" applyBorder="1" applyAlignment="1">
      <alignment horizontal="center" vertical="center" shrinkToFit="1"/>
    </xf>
    <xf numFmtId="38" fontId="27" fillId="0" borderId="152" xfId="3" applyFont="1" applyFill="1" applyBorder="1" applyAlignment="1">
      <alignment horizontal="right" vertical="center" shrinkToFit="1"/>
    </xf>
    <xf numFmtId="38" fontId="27" fillId="0" borderId="153" xfId="3" applyFont="1" applyFill="1" applyBorder="1" applyAlignment="1">
      <alignment horizontal="right" vertical="center" shrinkToFit="1"/>
    </xf>
    <xf numFmtId="38" fontId="27" fillId="0" borderId="152" xfId="8" applyFont="1" applyFill="1" applyBorder="1" applyAlignment="1">
      <alignment vertical="center" shrinkToFit="1"/>
    </xf>
    <xf numFmtId="38" fontId="27" fillId="0" borderId="153" xfId="8" applyFont="1" applyFill="1" applyBorder="1" applyAlignment="1">
      <alignment vertical="center" shrinkToFit="1"/>
    </xf>
    <xf numFmtId="38" fontId="28" fillId="0" borderId="152" xfId="7" applyNumberFormat="1" applyFont="1" applyBorder="1" applyAlignment="1">
      <alignment vertical="center" shrinkToFit="1"/>
    </xf>
    <xf numFmtId="0" fontId="28" fillId="0" borderId="153" xfId="7" applyFont="1" applyBorder="1" applyAlignment="1">
      <alignment vertical="center" shrinkToFit="1"/>
    </xf>
    <xf numFmtId="191" fontId="57" fillId="0" borderId="241" xfId="1" applyNumberFormat="1" applyFont="1" applyFill="1" applyBorder="1" applyAlignment="1">
      <alignment horizontal="center" vertical="center" shrinkToFit="1"/>
    </xf>
    <xf numFmtId="191" fontId="57" fillId="0" borderId="92" xfId="1" applyNumberFormat="1" applyFont="1" applyFill="1" applyBorder="1" applyAlignment="1">
      <alignment horizontal="center" vertical="center" shrinkToFit="1"/>
    </xf>
    <xf numFmtId="38" fontId="27" fillId="3" borderId="149" xfId="9" applyFont="1" applyFill="1" applyBorder="1" applyAlignment="1">
      <alignment vertical="center" shrinkToFit="1"/>
    </xf>
    <xf numFmtId="38" fontId="27" fillId="3" borderId="148" xfId="9" applyFont="1" applyFill="1" applyBorder="1" applyAlignment="1">
      <alignment vertical="center" shrinkToFit="1"/>
    </xf>
    <xf numFmtId="0" fontId="28" fillId="2" borderId="62" xfId="7" applyFont="1" applyFill="1" applyBorder="1" applyAlignment="1">
      <alignment horizontal="center" vertical="center" shrinkToFit="1"/>
    </xf>
    <xf numFmtId="0" fontId="28" fillId="2" borderId="63" xfId="7" applyFont="1" applyFill="1" applyBorder="1" applyAlignment="1">
      <alignment horizontal="center" vertical="center" shrinkToFit="1"/>
    </xf>
    <xf numFmtId="0" fontId="28" fillId="2" borderId="64" xfId="7" applyFont="1" applyFill="1" applyBorder="1" applyAlignment="1">
      <alignment horizontal="center" vertical="center" shrinkToFit="1"/>
    </xf>
    <xf numFmtId="38" fontId="28" fillId="0" borderId="258" xfId="7" applyNumberFormat="1" applyFont="1" applyBorder="1" applyAlignment="1">
      <alignment shrinkToFit="1"/>
    </xf>
    <xf numFmtId="38" fontId="28" fillId="0" borderId="256" xfId="7" applyNumberFormat="1" applyFont="1" applyBorder="1" applyAlignment="1">
      <alignment shrinkToFit="1"/>
    </xf>
    <xf numFmtId="38" fontId="27" fillId="3" borderId="18" xfId="9" applyFont="1" applyFill="1" applyBorder="1" applyAlignment="1">
      <alignment vertical="center" shrinkToFit="1"/>
    </xf>
    <xf numFmtId="38" fontId="27" fillId="3" borderId="0" xfId="9" applyFont="1" applyFill="1" applyBorder="1" applyAlignment="1">
      <alignment vertical="center" shrinkToFit="1"/>
    </xf>
    <xf numFmtId="38" fontId="57" fillId="0" borderId="114" xfId="6" applyFont="1" applyFill="1" applyBorder="1" applyAlignment="1">
      <alignment vertical="center" shrinkToFit="1"/>
    </xf>
    <xf numFmtId="186" fontId="57" fillId="0" borderId="0" xfId="1" applyNumberFormat="1" applyFont="1" applyFill="1" applyBorder="1" applyAlignment="1">
      <alignment horizontal="center" vertical="center"/>
    </xf>
    <xf numFmtId="187" fontId="57" fillId="0" borderId="0" xfId="1" applyNumberFormat="1" applyFont="1" applyFill="1" applyBorder="1" applyAlignment="1">
      <alignment horizontal="center" vertical="center"/>
    </xf>
    <xf numFmtId="38" fontId="27" fillId="0" borderId="53" xfId="3" applyFont="1" applyFill="1" applyBorder="1" applyAlignment="1">
      <alignment horizontal="center" vertical="center" shrinkToFit="1"/>
    </xf>
    <xf numFmtId="38" fontId="27" fillId="0" borderId="54" xfId="3" applyFont="1" applyFill="1" applyBorder="1" applyAlignment="1">
      <alignment horizontal="center" vertical="center" shrinkToFit="1"/>
    </xf>
    <xf numFmtId="38" fontId="27" fillId="0" borderId="252" xfId="3" applyFont="1" applyFill="1" applyBorder="1" applyAlignment="1">
      <alignment horizontal="center" vertical="center" shrinkToFit="1"/>
    </xf>
    <xf numFmtId="38" fontId="27" fillId="3" borderId="141" xfId="9" applyFont="1" applyFill="1" applyBorder="1" applyAlignment="1">
      <alignment vertical="center" shrinkToFit="1"/>
    </xf>
    <xf numFmtId="38" fontId="27" fillId="3" borderId="140" xfId="9" applyFont="1" applyFill="1" applyBorder="1" applyAlignment="1">
      <alignment vertical="center" shrinkToFit="1"/>
    </xf>
    <xf numFmtId="180" fontId="28" fillId="0" borderId="269" xfId="7" applyNumberFormat="1" applyFont="1" applyBorder="1" applyAlignment="1">
      <alignment horizontal="right" vertical="center" shrinkToFit="1"/>
    </xf>
    <xf numFmtId="180" fontId="28" fillId="0" borderId="148" xfId="7" applyNumberFormat="1" applyFont="1" applyBorder="1" applyAlignment="1">
      <alignment horizontal="right" vertical="center" shrinkToFit="1"/>
    </xf>
    <xf numFmtId="38" fontId="28" fillId="0" borderId="253" xfId="8" applyFont="1" applyBorder="1" applyAlignment="1">
      <alignment horizontal="center" vertical="center" shrinkToFit="1"/>
    </xf>
    <xf numFmtId="38" fontId="28" fillId="0" borderId="171" xfId="8" applyFont="1" applyBorder="1" applyAlignment="1">
      <alignment horizontal="center" vertical="center" shrinkToFit="1"/>
    </xf>
    <xf numFmtId="38" fontId="28" fillId="0" borderId="220" xfId="8" applyFont="1" applyBorder="1" applyAlignment="1">
      <alignment horizontal="center" vertical="center" shrinkToFit="1"/>
    </xf>
    <xf numFmtId="0" fontId="28" fillId="2" borderId="62" xfId="7" applyFont="1" applyFill="1" applyBorder="1" applyAlignment="1">
      <alignment horizontal="center" vertical="top" shrinkToFit="1"/>
    </xf>
    <xf numFmtId="0" fontId="28" fillId="2" borderId="63" xfId="7" applyFont="1" applyFill="1" applyBorder="1" applyAlignment="1">
      <alignment horizontal="center" vertical="top" shrinkToFit="1"/>
    </xf>
    <xf numFmtId="0" fontId="28" fillId="2" borderId="64" xfId="7" applyFont="1" applyFill="1" applyBorder="1" applyAlignment="1">
      <alignment horizontal="center" vertical="top" shrinkToFit="1"/>
    </xf>
    <xf numFmtId="0" fontId="28" fillId="0" borderId="242" xfId="7" applyFont="1" applyBorder="1" applyAlignment="1">
      <alignment horizontal="center" vertical="center" shrinkToFit="1"/>
    </xf>
    <xf numFmtId="0" fontId="28" fillId="0" borderId="245" xfId="7" applyFont="1" applyBorder="1" applyAlignment="1">
      <alignment horizontal="center" vertical="center" shrinkToFit="1"/>
    </xf>
    <xf numFmtId="0" fontId="28" fillId="0" borderId="266" xfId="7" applyFont="1" applyBorder="1" applyAlignment="1">
      <alignment horizontal="center" vertical="center" shrinkToFit="1"/>
    </xf>
    <xf numFmtId="38" fontId="28" fillId="0" borderId="145" xfId="8" applyFont="1" applyBorder="1" applyAlignment="1">
      <alignment vertical="center" shrinkToFit="1"/>
    </xf>
    <xf numFmtId="38" fontId="28" fillId="0" borderId="143" xfId="8" applyFont="1" applyBorder="1" applyAlignment="1">
      <alignment vertical="center" shrinkToFit="1"/>
    </xf>
    <xf numFmtId="177" fontId="28" fillId="0" borderId="18" xfId="8" applyNumberFormat="1" applyFont="1" applyBorder="1" applyAlignment="1">
      <alignment vertical="center" shrinkToFit="1"/>
    </xf>
    <xf numFmtId="177" fontId="28" fillId="0" borderId="0" xfId="8" applyNumberFormat="1" applyFont="1" applyBorder="1" applyAlignment="1">
      <alignment vertical="center" shrinkToFit="1"/>
    </xf>
    <xf numFmtId="38" fontId="27" fillId="0" borderId="165" xfId="3" applyFont="1" applyFill="1" applyBorder="1" applyAlignment="1">
      <alignment horizontal="center" shrinkToFit="1"/>
    </xf>
    <xf numFmtId="38" fontId="27" fillId="0" borderId="166" xfId="3" applyFont="1" applyFill="1" applyBorder="1" applyAlignment="1">
      <alignment horizontal="center" shrinkToFit="1"/>
    </xf>
    <xf numFmtId="38" fontId="27" fillId="0" borderId="173" xfId="3" applyFont="1" applyFill="1" applyBorder="1" applyAlignment="1">
      <alignment horizontal="center" shrinkToFit="1"/>
    </xf>
    <xf numFmtId="178" fontId="31" fillId="0" borderId="174" xfId="3" applyNumberFormat="1" applyFont="1" applyFill="1" applyBorder="1" applyAlignment="1">
      <alignment shrinkToFit="1"/>
    </xf>
    <xf numFmtId="178" fontId="31" fillId="0" borderId="166" xfId="3" applyNumberFormat="1" applyFont="1" applyFill="1" applyBorder="1" applyAlignment="1">
      <alignment shrinkToFit="1"/>
    </xf>
    <xf numFmtId="0" fontId="31" fillId="0" borderId="174" xfId="4" applyFont="1" applyFill="1" applyBorder="1" applyAlignment="1">
      <alignment shrinkToFit="1"/>
    </xf>
    <xf numFmtId="0" fontId="31" fillId="0" borderId="166" xfId="4" applyFont="1" applyFill="1" applyBorder="1" applyAlignment="1">
      <alignment shrinkToFit="1"/>
    </xf>
    <xf numFmtId="0" fontId="23" fillId="0" borderId="174" xfId="2" applyFont="1" applyBorder="1" applyAlignment="1">
      <alignment vertical="center" shrinkToFit="1"/>
    </xf>
    <xf numFmtId="0" fontId="23" fillId="0" borderId="166" xfId="2" applyFont="1" applyBorder="1" applyAlignment="1">
      <alignment vertical="center" shrinkToFit="1"/>
    </xf>
    <xf numFmtId="179" fontId="31" fillId="0" borderId="174" xfId="3" applyNumberFormat="1" applyFont="1" applyFill="1" applyBorder="1" applyAlignment="1">
      <alignment shrinkToFit="1"/>
    </xf>
    <xf numFmtId="179" fontId="31" fillId="0" borderId="166" xfId="3" applyNumberFormat="1" applyFont="1" applyFill="1" applyBorder="1" applyAlignment="1">
      <alignment shrinkToFit="1"/>
    </xf>
    <xf numFmtId="38" fontId="27" fillId="3" borderId="114" xfId="6" applyFont="1" applyFill="1" applyBorder="1" applyAlignment="1">
      <alignment shrinkToFit="1"/>
    </xf>
    <xf numFmtId="38" fontId="27" fillId="3" borderId="104" xfId="6" applyFont="1" applyFill="1" applyBorder="1" applyAlignment="1">
      <alignment shrinkToFit="1"/>
    </xf>
    <xf numFmtId="38" fontId="27" fillId="3" borderId="115" xfId="6" applyFont="1" applyFill="1" applyBorder="1" applyAlignment="1">
      <alignment shrinkToFit="1"/>
    </xf>
    <xf numFmtId="38" fontId="27" fillId="3" borderId="209" xfId="6" applyFont="1" applyFill="1" applyBorder="1" applyAlignment="1">
      <alignment shrinkToFit="1"/>
    </xf>
    <xf numFmtId="38" fontId="27" fillId="3" borderId="201" xfId="6" applyFont="1" applyFill="1" applyBorder="1" applyAlignment="1">
      <alignment shrinkToFit="1"/>
    </xf>
    <xf numFmtId="38" fontId="27" fillId="3" borderId="208" xfId="6" applyFont="1" applyFill="1" applyBorder="1" applyAlignment="1">
      <alignment shrinkToFit="1"/>
    </xf>
    <xf numFmtId="38" fontId="27" fillId="3" borderId="110" xfId="6" applyFont="1" applyFill="1" applyBorder="1" applyAlignment="1">
      <alignment shrinkToFit="1"/>
    </xf>
    <xf numFmtId="38" fontId="27" fillId="3" borderId="112" xfId="6" applyFont="1" applyFill="1" applyBorder="1" applyAlignment="1">
      <alignment shrinkToFit="1"/>
    </xf>
    <xf numFmtId="0" fontId="33" fillId="0" borderId="16" xfId="2" applyFont="1" applyBorder="1" applyAlignment="1">
      <alignment horizontal="center" vertical="center"/>
    </xf>
    <xf numFmtId="38" fontId="27" fillId="3" borderId="205" xfId="3" applyFont="1" applyFill="1" applyBorder="1" applyAlignment="1">
      <alignment horizontal="distributed" vertical="center" justifyLastLine="1"/>
    </xf>
    <xf numFmtId="38" fontId="27" fillId="3" borderId="206" xfId="3" applyFont="1" applyFill="1" applyBorder="1" applyAlignment="1">
      <alignment horizontal="distributed" vertical="center" justifyLastLine="1"/>
    </xf>
    <xf numFmtId="38" fontId="27" fillId="3" borderId="207" xfId="3" applyFont="1" applyFill="1" applyBorder="1" applyAlignment="1">
      <alignment horizontal="distributed" vertical="center" justifyLastLine="1"/>
    </xf>
    <xf numFmtId="38" fontId="27" fillId="3" borderId="233" xfId="3" applyFont="1" applyFill="1" applyBorder="1" applyAlignment="1">
      <alignment horizontal="center" vertical="center" shrinkToFit="1"/>
    </xf>
    <xf numFmtId="38" fontId="27" fillId="3" borderId="234" xfId="3" applyFont="1" applyFill="1" applyBorder="1" applyAlignment="1">
      <alignment horizontal="center" vertical="center" shrinkToFit="1"/>
    </xf>
    <xf numFmtId="38" fontId="27" fillId="3" borderId="236" xfId="3" applyFont="1" applyFill="1" applyBorder="1" applyAlignment="1">
      <alignment horizontal="center" vertical="center" shrinkToFit="1"/>
    </xf>
    <xf numFmtId="38" fontId="27" fillId="3" borderId="237" xfId="3" applyFont="1" applyFill="1" applyBorder="1" applyAlignment="1">
      <alignment horizontal="center" vertical="center" justifyLastLine="1"/>
    </xf>
    <xf numFmtId="38" fontId="27" fillId="3" borderId="234" xfId="3" applyFont="1" applyFill="1" applyBorder="1" applyAlignment="1">
      <alignment horizontal="center" vertical="center" justifyLastLine="1"/>
    </xf>
    <xf numFmtId="38" fontId="27" fillId="3" borderId="235" xfId="3" applyFont="1" applyFill="1" applyBorder="1" applyAlignment="1">
      <alignment horizontal="center" vertical="center" justifyLastLine="1"/>
    </xf>
    <xf numFmtId="38" fontId="27" fillId="3" borderId="233" xfId="3" applyFont="1" applyFill="1" applyBorder="1" applyAlignment="1">
      <alignment horizontal="center" vertical="center"/>
    </xf>
    <xf numFmtId="38" fontId="27" fillId="3" borderId="234" xfId="3" applyFont="1" applyFill="1" applyBorder="1" applyAlignment="1">
      <alignment horizontal="center" vertical="center"/>
    </xf>
    <xf numFmtId="38" fontId="27" fillId="3" borderId="236" xfId="3" applyFont="1" applyFill="1" applyBorder="1" applyAlignment="1">
      <alignment horizontal="center" vertical="center"/>
    </xf>
    <xf numFmtId="38" fontId="27" fillId="3" borderId="185" xfId="3" applyFont="1" applyFill="1" applyBorder="1" applyAlignment="1">
      <alignment horizontal="center" vertical="center" shrinkToFit="1"/>
    </xf>
    <xf numFmtId="38" fontId="27" fillId="3" borderId="205" xfId="3" applyFont="1" applyFill="1" applyBorder="1" applyAlignment="1">
      <alignment horizontal="center" vertical="center" justifyLastLine="1"/>
    </xf>
    <xf numFmtId="38" fontId="27" fillId="3" borderId="206" xfId="3" applyFont="1" applyFill="1" applyBorder="1" applyAlignment="1">
      <alignment horizontal="center" vertical="center" justifyLastLine="1"/>
    </xf>
    <xf numFmtId="38" fontId="27" fillId="3" borderId="207" xfId="3" applyFont="1" applyFill="1" applyBorder="1" applyAlignment="1">
      <alignment horizontal="center" vertical="center" justifyLastLine="1"/>
    </xf>
    <xf numFmtId="38" fontId="27" fillId="3" borderId="11" xfId="3" applyFont="1" applyFill="1" applyBorder="1" applyAlignment="1">
      <alignment horizontal="distributed" vertical="center" shrinkToFit="1"/>
    </xf>
    <xf numFmtId="38" fontId="27" fillId="3" borderId="9" xfId="3" applyFont="1" applyFill="1" applyBorder="1" applyAlignment="1">
      <alignment horizontal="distributed" vertical="center" shrinkToFit="1"/>
    </xf>
    <xf numFmtId="38" fontId="27" fillId="3" borderId="10" xfId="3" applyFont="1" applyFill="1" applyBorder="1" applyAlignment="1">
      <alignment horizontal="distributed" vertical="center" shrinkToFit="1"/>
    </xf>
    <xf numFmtId="0" fontId="34" fillId="0" borderId="16" xfId="2" applyFont="1" applyFill="1" applyBorder="1" applyAlignment="1">
      <alignment horizontal="left" vertical="center" shrinkToFit="1"/>
    </xf>
    <xf numFmtId="0" fontId="28" fillId="3" borderId="82" xfId="2" applyFont="1" applyFill="1" applyBorder="1" applyAlignment="1">
      <alignment horizontal="center" textRotation="255"/>
    </xf>
    <xf numFmtId="0" fontId="28" fillId="2" borderId="222" xfId="2" applyFont="1" applyFill="1" applyBorder="1" applyAlignment="1">
      <alignment horizontal="center" vertical="center" shrinkToFit="1"/>
    </xf>
    <xf numFmtId="0" fontId="28" fillId="2" borderId="223" xfId="2" applyFont="1" applyFill="1" applyBorder="1" applyAlignment="1">
      <alignment horizontal="center" vertical="center" shrinkToFit="1"/>
    </xf>
    <xf numFmtId="0" fontId="28" fillId="2" borderId="224" xfId="2" applyFont="1" applyFill="1" applyBorder="1" applyAlignment="1">
      <alignment horizontal="center" vertical="center" shrinkToFit="1"/>
    </xf>
    <xf numFmtId="38" fontId="27" fillId="0" borderId="225" xfId="3" applyFont="1" applyFill="1" applyBorder="1" applyAlignment="1">
      <alignment horizontal="center" vertical="center" shrinkToFit="1"/>
    </xf>
    <xf numFmtId="38" fontId="27" fillId="0" borderId="87" xfId="3" applyFont="1" applyFill="1" applyBorder="1" applyAlignment="1">
      <alignment horizontal="center" vertical="center" shrinkToFit="1"/>
    </xf>
    <xf numFmtId="38" fontId="27" fillId="0" borderId="88" xfId="3" applyFont="1" applyFill="1" applyBorder="1" applyAlignment="1">
      <alignment horizontal="center" vertical="center" shrinkToFit="1"/>
    </xf>
    <xf numFmtId="38" fontId="28" fillId="0" borderId="89" xfId="2" applyNumberFormat="1" applyFont="1" applyBorder="1" applyAlignment="1">
      <alignment horizontal="right" shrinkToFit="1"/>
    </xf>
    <xf numFmtId="38" fontId="28" fillId="0" borderId="87" xfId="2" applyNumberFormat="1" applyFont="1" applyBorder="1" applyAlignment="1">
      <alignment horizontal="right" shrinkToFit="1"/>
    </xf>
    <xf numFmtId="38" fontId="27" fillId="3" borderId="11" xfId="3" applyFont="1" applyFill="1" applyBorder="1" applyAlignment="1">
      <alignment horizontal="distributed" vertical="center" justifyLastLine="1"/>
    </xf>
    <xf numFmtId="38" fontId="27" fillId="3" borderId="9" xfId="3" applyFont="1" applyFill="1" applyBorder="1" applyAlignment="1">
      <alignment horizontal="distributed" vertical="center" justifyLastLine="1"/>
    </xf>
    <xf numFmtId="38" fontId="27" fillId="3" borderId="10" xfId="3" applyFont="1" applyFill="1" applyBorder="1" applyAlignment="1">
      <alignment horizontal="distributed" vertical="center" justifyLastLine="1"/>
    </xf>
    <xf numFmtId="38" fontId="27" fillId="3" borderId="9" xfId="3" applyFont="1" applyFill="1" applyBorder="1" applyAlignment="1">
      <alignment horizontal="center" vertical="center" shrinkToFit="1"/>
    </xf>
    <xf numFmtId="38" fontId="27" fillId="3" borderId="9" xfId="3" applyFont="1" applyFill="1" applyBorder="1" applyAlignment="1">
      <alignment horizontal="center" vertical="center" justifyLastLine="1"/>
    </xf>
    <xf numFmtId="38" fontId="27" fillId="3" borderId="11" xfId="3" applyFont="1" applyFill="1" applyBorder="1" applyAlignment="1">
      <alignment horizontal="center" vertical="center"/>
    </xf>
    <xf numFmtId="38" fontId="27" fillId="3" borderId="9" xfId="3" applyFont="1" applyFill="1" applyBorder="1" applyAlignment="1">
      <alignment horizontal="center" vertical="center"/>
    </xf>
    <xf numFmtId="38" fontId="27" fillId="3" borderId="10" xfId="3" applyFont="1" applyFill="1" applyBorder="1" applyAlignment="1">
      <alignment horizontal="center" vertical="center"/>
    </xf>
    <xf numFmtId="38" fontId="28" fillId="0" borderId="231" xfId="5" applyFont="1" applyBorder="1" applyAlignment="1">
      <alignment horizontal="center" vertical="center" shrinkToFit="1"/>
    </xf>
    <xf numFmtId="38" fontId="28" fillId="0" borderId="94" xfId="5" applyFont="1" applyBorder="1" applyAlignment="1">
      <alignment horizontal="center" vertical="center" shrinkToFit="1"/>
    </xf>
    <xf numFmtId="38" fontId="28" fillId="0" borderId="95" xfId="5" applyFont="1" applyBorder="1" applyAlignment="1">
      <alignment horizontal="center" vertical="center" shrinkToFit="1"/>
    </xf>
    <xf numFmtId="38" fontId="28" fillId="0" borderId="229" xfId="5" applyFont="1" applyBorder="1" applyAlignment="1">
      <alignment horizontal="center" vertical="center" shrinkToFit="1"/>
    </xf>
    <xf numFmtId="38" fontId="28" fillId="0" borderId="201" xfId="5" applyFont="1" applyBorder="1" applyAlignment="1">
      <alignment horizontal="center" vertical="center" shrinkToFit="1"/>
    </xf>
    <xf numFmtId="38" fontId="28" fillId="0" borderId="210" xfId="5" applyFont="1" applyBorder="1" applyAlignment="1">
      <alignment horizontal="center" vertical="center" shrinkToFit="1"/>
    </xf>
    <xf numFmtId="38" fontId="28" fillId="0" borderId="202" xfId="5" applyFont="1" applyBorder="1" applyAlignment="1">
      <alignment horizontal="right" shrinkToFit="1"/>
    </xf>
    <xf numFmtId="38" fontId="28" fillId="0" borderId="201" xfId="5" applyFont="1" applyBorder="1" applyAlignment="1">
      <alignment horizontal="right" shrinkToFit="1"/>
    </xf>
    <xf numFmtId="38" fontId="28" fillId="0" borderId="227" xfId="5" applyFont="1" applyBorder="1" applyAlignment="1">
      <alignment horizontal="center" vertical="center" shrinkToFit="1"/>
    </xf>
    <xf numFmtId="38" fontId="28" fillId="0" borderId="123" xfId="5" applyFont="1" applyBorder="1" applyAlignment="1">
      <alignment horizontal="center" vertical="center" shrinkToFit="1"/>
    </xf>
    <xf numFmtId="38" fontId="28" fillId="0" borderId="124" xfId="5" applyFont="1" applyBorder="1" applyAlignment="1">
      <alignment horizontal="center" vertical="center" shrinkToFit="1"/>
    </xf>
    <xf numFmtId="177" fontId="28" fillId="0" borderId="125" xfId="5" applyNumberFormat="1" applyFont="1" applyBorder="1" applyAlignment="1">
      <alignment horizontal="right" shrinkToFit="1"/>
    </xf>
    <xf numFmtId="177" fontId="28" fillId="0" borderId="123" xfId="5" applyNumberFormat="1" applyFont="1" applyBorder="1" applyAlignment="1">
      <alignment horizontal="right" shrinkToFit="1"/>
    </xf>
    <xf numFmtId="38" fontId="27" fillId="3" borderId="219" xfId="3" applyFont="1" applyFill="1" applyBorder="1" applyAlignment="1">
      <alignment shrinkToFit="1"/>
    </xf>
    <xf numFmtId="38" fontId="27" fillId="3" borderId="217" xfId="3" applyFont="1" applyFill="1" applyBorder="1" applyAlignment="1">
      <alignment shrinkToFit="1"/>
    </xf>
    <xf numFmtId="38" fontId="27" fillId="3" borderId="218" xfId="3" applyFont="1" applyFill="1" applyBorder="1" applyAlignment="1">
      <alignment shrinkToFit="1"/>
    </xf>
    <xf numFmtId="191" fontId="28" fillId="3" borderId="216" xfId="2" applyNumberFormat="1" applyFont="1" applyFill="1" applyBorder="1" applyAlignment="1">
      <alignment vertical="center" shrinkToFit="1"/>
    </xf>
    <xf numFmtId="191" fontId="28" fillId="3" borderId="218" xfId="2" applyNumberFormat="1" applyFont="1" applyFill="1" applyBorder="1" applyAlignment="1">
      <alignment vertical="center" shrinkToFit="1"/>
    </xf>
    <xf numFmtId="38" fontId="27" fillId="3" borderId="216" xfId="6" applyFont="1" applyFill="1" applyBorder="1" applyAlignment="1">
      <alignment shrinkToFit="1"/>
    </xf>
    <xf numFmtId="38" fontId="27" fillId="3" borderId="217" xfId="6" applyFont="1" applyFill="1" applyBorder="1" applyAlignment="1">
      <alignment shrinkToFit="1"/>
    </xf>
    <xf numFmtId="38" fontId="27" fillId="3" borderId="218" xfId="6" applyFont="1" applyFill="1" applyBorder="1" applyAlignment="1">
      <alignment shrinkToFit="1"/>
    </xf>
    <xf numFmtId="38" fontId="27" fillId="3" borderId="219" xfId="6" applyFont="1" applyFill="1" applyBorder="1" applyAlignment="1">
      <alignment shrinkToFit="1"/>
    </xf>
    <xf numFmtId="38" fontId="28" fillId="3" borderId="216" xfId="6" applyFont="1" applyFill="1" applyBorder="1" applyAlignment="1">
      <alignment vertical="center" shrinkToFit="1"/>
    </xf>
    <xf numFmtId="38" fontId="28" fillId="3" borderId="217" xfId="6" applyFont="1" applyFill="1" applyBorder="1" applyAlignment="1">
      <alignment vertical="center" shrinkToFit="1"/>
    </xf>
    <xf numFmtId="38" fontId="28" fillId="3" borderId="218" xfId="6" applyFont="1" applyFill="1" applyBorder="1" applyAlignment="1">
      <alignment vertical="center" shrinkToFit="1"/>
    </xf>
    <xf numFmtId="38" fontId="28" fillId="2" borderId="222" xfId="2" applyNumberFormat="1" applyFont="1" applyFill="1" applyBorder="1" applyAlignment="1">
      <alignment horizontal="center" vertical="center" shrinkToFit="1"/>
    </xf>
    <xf numFmtId="38" fontId="28" fillId="2" borderId="223" xfId="2" applyNumberFormat="1" applyFont="1" applyFill="1" applyBorder="1" applyAlignment="1">
      <alignment horizontal="center" vertical="center" shrinkToFit="1"/>
    </xf>
    <xf numFmtId="38" fontId="28" fillId="2" borderId="224" xfId="2" applyNumberFormat="1" applyFont="1" applyFill="1" applyBorder="1" applyAlignment="1">
      <alignment horizontal="center" vertical="center" shrinkToFit="1"/>
    </xf>
    <xf numFmtId="38" fontId="28" fillId="0" borderId="89" xfId="2" applyNumberFormat="1" applyFont="1" applyBorder="1" applyAlignment="1">
      <alignment horizontal="right" vertical="center" shrinkToFit="1"/>
    </xf>
    <xf numFmtId="38" fontId="28" fillId="0" borderId="87" xfId="2" applyNumberFormat="1" applyFont="1" applyBorder="1" applyAlignment="1">
      <alignment horizontal="right" vertical="center" shrinkToFit="1"/>
    </xf>
    <xf numFmtId="186" fontId="57" fillId="0" borderId="0" xfId="0" applyNumberFormat="1" applyFont="1" applyFill="1" applyBorder="1" applyAlignment="1">
      <alignment horizontal="center" vertical="center"/>
    </xf>
    <xf numFmtId="187" fontId="57" fillId="0" borderId="0" xfId="0" applyNumberFormat="1" applyFont="1" applyFill="1" applyBorder="1" applyAlignment="1">
      <alignment horizontal="center" vertical="center"/>
    </xf>
    <xf numFmtId="38" fontId="27" fillId="3" borderId="205" xfId="3" applyFont="1" applyFill="1" applyBorder="1" applyAlignment="1">
      <alignment shrinkToFit="1"/>
    </xf>
    <xf numFmtId="38" fontId="27" fillId="3" borderId="206" xfId="3" applyFont="1" applyFill="1" applyBorder="1" applyAlignment="1">
      <alignment shrinkToFit="1"/>
    </xf>
    <xf numFmtId="38" fontId="27" fillId="3" borderId="207" xfId="3" applyFont="1" applyFill="1" applyBorder="1" applyAlignment="1">
      <alignment shrinkToFit="1"/>
    </xf>
    <xf numFmtId="191" fontId="28" fillId="3" borderId="205" xfId="2" applyNumberFormat="1" applyFont="1" applyFill="1" applyBorder="1" applyAlignment="1">
      <alignment vertical="center" shrinkToFit="1"/>
    </xf>
    <xf numFmtId="191" fontId="28" fillId="3" borderId="185" xfId="2" applyNumberFormat="1" applyFont="1" applyFill="1" applyBorder="1" applyAlignment="1">
      <alignment vertical="center" shrinkToFit="1"/>
    </xf>
    <xf numFmtId="38" fontId="27" fillId="3" borderId="205" xfId="6" applyFont="1" applyFill="1" applyBorder="1" applyAlignment="1">
      <alignment shrinkToFit="1"/>
    </xf>
    <xf numFmtId="38" fontId="27" fillId="3" borderId="206" xfId="6" applyFont="1" applyFill="1" applyBorder="1" applyAlignment="1">
      <alignment shrinkToFit="1"/>
    </xf>
    <xf numFmtId="38" fontId="27" fillId="3" borderId="185" xfId="6" applyFont="1" applyFill="1" applyBorder="1" applyAlignment="1">
      <alignment shrinkToFit="1"/>
    </xf>
    <xf numFmtId="38" fontId="28" fillId="3" borderId="205" xfId="6" applyFont="1" applyFill="1" applyBorder="1" applyAlignment="1">
      <alignment vertical="center" shrinkToFit="1"/>
    </xf>
    <xf numFmtId="38" fontId="28" fillId="3" borderId="206" xfId="6" applyFont="1" applyFill="1" applyBorder="1" applyAlignment="1">
      <alignment vertical="center" shrinkToFit="1"/>
    </xf>
    <xf numFmtId="38" fontId="28" fillId="3" borderId="185" xfId="6" applyFont="1" applyFill="1" applyBorder="1" applyAlignment="1">
      <alignment vertical="center" shrinkToFit="1"/>
    </xf>
    <xf numFmtId="38" fontId="27" fillId="3" borderId="202" xfId="6" applyFont="1" applyFill="1" applyBorder="1" applyAlignment="1">
      <alignment shrinkToFit="1"/>
    </xf>
    <xf numFmtId="38" fontId="27" fillId="3" borderId="101" xfId="6" applyFont="1" applyFill="1" applyBorder="1" applyAlignment="1">
      <alignment shrinkToFit="1"/>
    </xf>
    <xf numFmtId="0" fontId="28" fillId="3" borderId="82" xfId="2" applyFont="1" applyFill="1" applyBorder="1" applyAlignment="1">
      <alignment horizontal="center" vertical="center" textRotation="255"/>
    </xf>
    <xf numFmtId="38" fontId="27" fillId="3" borderId="219" xfId="3" applyFont="1" applyFill="1" applyBorder="1" applyAlignment="1"/>
    <xf numFmtId="38" fontId="27" fillId="3" borderId="217" xfId="3" applyFont="1" applyFill="1" applyBorder="1" applyAlignment="1"/>
    <xf numFmtId="38" fontId="27" fillId="3" borderId="218" xfId="3" applyFont="1" applyFill="1" applyBorder="1" applyAlignment="1"/>
    <xf numFmtId="191" fontId="28" fillId="3" borderId="216" xfId="6" applyNumberFormat="1" applyFont="1" applyFill="1" applyBorder="1" applyAlignment="1">
      <alignment vertical="center" shrinkToFit="1"/>
    </xf>
    <xf numFmtId="191" fontId="28" fillId="3" borderId="218" xfId="6" applyNumberFormat="1" applyFont="1" applyFill="1" applyBorder="1" applyAlignment="1">
      <alignment vertical="center" shrinkToFit="1"/>
    </xf>
    <xf numFmtId="178" fontId="28" fillId="0" borderId="165" xfId="2" applyNumberFormat="1" applyFont="1" applyBorder="1" applyAlignment="1">
      <alignment horizontal="right" vertical="center" shrinkToFit="1"/>
    </xf>
    <xf numFmtId="178" fontId="28" fillId="0" borderId="166" xfId="2" applyNumberFormat="1" applyFont="1" applyBorder="1" applyAlignment="1">
      <alignment horizontal="right" vertical="center" shrinkToFit="1"/>
    </xf>
    <xf numFmtId="38" fontId="30" fillId="0" borderId="155" xfId="3" applyFont="1" applyFill="1" applyBorder="1" applyAlignment="1">
      <alignment horizontal="distributed" vertical="center" justifyLastLine="1"/>
    </xf>
    <xf numFmtId="38" fontId="30" fillId="0" borderId="156" xfId="3" applyFont="1" applyFill="1" applyBorder="1" applyAlignment="1">
      <alignment horizontal="distributed" vertical="center" justifyLastLine="1"/>
    </xf>
    <xf numFmtId="38" fontId="30" fillId="0" borderId="157" xfId="3" applyFont="1" applyFill="1" applyBorder="1" applyAlignment="1">
      <alignment horizontal="center" vertical="center" justifyLastLine="1"/>
    </xf>
    <xf numFmtId="38" fontId="30" fillId="0" borderId="156" xfId="3" applyFont="1" applyFill="1" applyBorder="1" applyAlignment="1">
      <alignment horizontal="center" vertical="center" justifyLastLine="1"/>
    </xf>
    <xf numFmtId="38" fontId="30" fillId="0" borderId="158" xfId="3" applyFont="1" applyFill="1" applyBorder="1" applyAlignment="1">
      <alignment horizontal="center" vertical="center" justifyLastLine="1"/>
    </xf>
    <xf numFmtId="38" fontId="30" fillId="0" borderId="157" xfId="3" applyFont="1" applyFill="1" applyBorder="1" applyAlignment="1">
      <alignment horizontal="center" vertical="center"/>
    </xf>
    <xf numFmtId="38" fontId="30" fillId="0" borderId="156" xfId="3" applyFont="1" applyFill="1" applyBorder="1" applyAlignment="1">
      <alignment horizontal="center" vertical="center"/>
    </xf>
    <xf numFmtId="38" fontId="30" fillId="0" borderId="158" xfId="3" applyFont="1" applyFill="1" applyBorder="1" applyAlignment="1">
      <alignment horizontal="center" vertical="center"/>
    </xf>
    <xf numFmtId="38" fontId="31" fillId="0" borderId="208" xfId="3" applyFont="1" applyFill="1" applyBorder="1" applyAlignment="1">
      <alignment horizontal="center" shrinkToFit="1"/>
    </xf>
    <xf numFmtId="38" fontId="31" fillId="0" borderId="245" xfId="3" applyFont="1" applyFill="1" applyBorder="1" applyAlignment="1">
      <alignment horizontal="center" shrinkToFit="1"/>
    </xf>
    <xf numFmtId="38" fontId="31" fillId="0" borderId="221" xfId="3" applyFont="1" applyFill="1" applyBorder="1" applyAlignment="1">
      <alignment horizontal="center" shrinkToFit="1"/>
    </xf>
    <xf numFmtId="178" fontId="31" fillId="0" borderId="110" xfId="3" applyNumberFormat="1" applyFont="1" applyFill="1" applyBorder="1" applyAlignment="1">
      <alignment shrinkToFit="1"/>
    </xf>
    <xf numFmtId="178" fontId="31" fillId="0" borderId="112" xfId="3" applyNumberFormat="1" applyFont="1" applyFill="1" applyBorder="1" applyAlignment="1">
      <alignment shrinkToFit="1"/>
    </xf>
    <xf numFmtId="1" fontId="31" fillId="0" borderId="110" xfId="4" applyNumberFormat="1" applyFont="1" applyFill="1" applyBorder="1" applyAlignment="1">
      <alignment shrinkToFit="1"/>
    </xf>
    <xf numFmtId="1" fontId="31" fillId="0" borderId="112" xfId="4" applyNumberFormat="1" applyFont="1" applyFill="1" applyBorder="1" applyAlignment="1">
      <alignment shrinkToFit="1"/>
    </xf>
    <xf numFmtId="180" fontId="31" fillId="0" borderId="110" xfId="3" applyNumberFormat="1" applyFont="1" applyFill="1" applyBorder="1" applyAlignment="1">
      <alignment shrinkToFit="1"/>
    </xf>
    <xf numFmtId="180" fontId="31" fillId="0" borderId="112" xfId="3" applyNumberFormat="1" applyFont="1" applyFill="1" applyBorder="1" applyAlignment="1">
      <alignment shrinkToFit="1"/>
    </xf>
    <xf numFmtId="178" fontId="23" fillId="0" borderId="110" xfId="2" applyNumberFormat="1" applyFont="1" applyBorder="1" applyAlignment="1">
      <alignment shrinkToFit="1"/>
    </xf>
    <xf numFmtId="178" fontId="23" fillId="0" borderId="112" xfId="2" applyNumberFormat="1" applyFont="1" applyBorder="1" applyAlignment="1">
      <alignment shrinkToFit="1"/>
    </xf>
    <xf numFmtId="38" fontId="30" fillId="0" borderId="157" xfId="3" applyFont="1" applyFill="1" applyBorder="1" applyAlignment="1">
      <alignment horizontal="center" vertical="center" shrinkToFit="1"/>
    </xf>
    <xf numFmtId="38" fontId="30" fillId="0" borderId="156" xfId="3" applyFont="1" applyFill="1" applyBorder="1" applyAlignment="1">
      <alignment horizontal="center" vertical="center" shrinkToFit="1"/>
    </xf>
    <xf numFmtId="38" fontId="30" fillId="0" borderId="158" xfId="3" applyFont="1" applyFill="1" applyBorder="1" applyAlignment="1">
      <alignment horizontal="center" vertical="center" shrinkToFit="1"/>
    </xf>
    <xf numFmtId="38" fontId="30" fillId="0" borderId="159" xfId="3" applyFont="1" applyFill="1" applyBorder="1" applyAlignment="1">
      <alignment horizontal="center" vertical="center" justifyLastLine="1"/>
    </xf>
    <xf numFmtId="38" fontId="27" fillId="3" borderId="184" xfId="3" applyFont="1" applyFill="1" applyBorder="1" applyAlignment="1"/>
    <xf numFmtId="38" fontId="27" fillId="3" borderId="206" xfId="3" applyFont="1" applyFill="1" applyBorder="1" applyAlignment="1"/>
    <xf numFmtId="38" fontId="27" fillId="3" borderId="185" xfId="3" applyFont="1" applyFill="1" applyBorder="1" applyAlignment="1"/>
    <xf numFmtId="191" fontId="28" fillId="3" borderId="205" xfId="6" applyNumberFormat="1" applyFont="1" applyFill="1" applyBorder="1" applyAlignment="1">
      <alignment vertical="center" shrinkToFit="1"/>
    </xf>
    <xf numFmtId="191" fontId="28" fillId="3" borderId="185" xfId="6" applyNumberFormat="1" applyFont="1" applyFill="1" applyBorder="1" applyAlignment="1">
      <alignment vertical="center" shrinkToFit="1"/>
    </xf>
    <xf numFmtId="38" fontId="30" fillId="0" borderId="160" xfId="3" applyFont="1" applyFill="1" applyBorder="1" applyAlignment="1">
      <alignment horizontal="center" vertical="center" justifyLastLine="1"/>
    </xf>
    <xf numFmtId="38" fontId="30" fillId="0" borderId="161" xfId="3" applyFont="1" applyFill="1" applyBorder="1" applyAlignment="1">
      <alignment horizontal="center" vertical="center" justifyLastLine="1"/>
    </xf>
    <xf numFmtId="38" fontId="30" fillId="0" borderId="162" xfId="3" applyFont="1" applyFill="1" applyBorder="1" applyAlignment="1">
      <alignment horizontal="center" vertical="center" justifyLastLine="1"/>
    </xf>
    <xf numFmtId="38" fontId="31" fillId="0" borderId="139" xfId="3" applyFont="1" applyFill="1" applyBorder="1" applyAlignment="1">
      <alignment horizontal="center" shrinkToFit="1"/>
    </xf>
    <xf numFmtId="38" fontId="31" fillId="0" borderId="140" xfId="3" applyFont="1" applyFill="1" applyBorder="1" applyAlignment="1">
      <alignment horizontal="center" shrinkToFit="1"/>
    </xf>
    <xf numFmtId="38" fontId="31" fillId="0" borderId="142" xfId="3" applyFont="1" applyFill="1" applyBorder="1" applyAlignment="1">
      <alignment horizontal="center" shrinkToFit="1"/>
    </xf>
    <xf numFmtId="178" fontId="31" fillId="0" borderId="141" xfId="3" applyNumberFormat="1" applyFont="1" applyFill="1" applyBorder="1" applyAlignment="1">
      <alignment shrinkToFit="1"/>
    </xf>
    <xf numFmtId="178" fontId="31" fillId="0" borderId="140" xfId="3" applyNumberFormat="1" applyFont="1" applyFill="1" applyBorder="1" applyAlignment="1">
      <alignment shrinkToFit="1"/>
    </xf>
    <xf numFmtId="1" fontId="31" fillId="0" borderId="141" xfId="4" applyNumberFormat="1" applyFont="1" applyFill="1" applyBorder="1" applyAlignment="1">
      <alignment shrinkToFit="1"/>
    </xf>
    <xf numFmtId="1" fontId="31" fillId="0" borderId="140" xfId="4" applyNumberFormat="1" applyFont="1" applyFill="1" applyBorder="1" applyAlignment="1">
      <alignment shrinkToFit="1"/>
    </xf>
    <xf numFmtId="180" fontId="31" fillId="0" borderId="141" xfId="3" applyNumberFormat="1" applyFont="1" applyFill="1" applyBorder="1" applyAlignment="1">
      <alignment shrinkToFit="1"/>
    </xf>
    <xf numFmtId="180" fontId="31" fillId="0" borderId="140" xfId="3" applyNumberFormat="1" applyFont="1" applyFill="1" applyBorder="1" applyAlignment="1">
      <alignment shrinkToFit="1"/>
    </xf>
    <xf numFmtId="178" fontId="23" fillId="0" borderId="141" xfId="2" applyNumberFormat="1" applyFont="1" applyBorder="1" applyAlignment="1">
      <alignment shrinkToFit="1"/>
    </xf>
    <xf numFmtId="178" fontId="23" fillId="0" borderId="140" xfId="2" applyNumberFormat="1" applyFont="1" applyBorder="1" applyAlignment="1">
      <alignment shrinkToFit="1"/>
    </xf>
    <xf numFmtId="0" fontId="42" fillId="4" borderId="138" xfId="2" applyFont="1" applyFill="1" applyBorder="1" applyAlignment="1">
      <alignment horizontal="center"/>
    </xf>
    <xf numFmtId="0" fontId="43" fillId="4" borderId="215" xfId="2" applyFont="1" applyFill="1" applyBorder="1" applyAlignment="1">
      <alignment horizontal="center"/>
    </xf>
    <xf numFmtId="0" fontId="42" fillId="4" borderId="138" xfId="2" applyFont="1" applyFill="1" applyBorder="1" applyAlignment="1">
      <alignment horizontal="center" wrapText="1"/>
    </xf>
    <xf numFmtId="0" fontId="42" fillId="4" borderId="215" xfId="2" applyFont="1" applyFill="1" applyBorder="1" applyAlignment="1">
      <alignment horizontal="center" wrapText="1"/>
    </xf>
    <xf numFmtId="0" fontId="42" fillId="5" borderId="138" xfId="2" applyFont="1" applyFill="1" applyBorder="1" applyAlignment="1">
      <alignment horizontal="center"/>
    </xf>
    <xf numFmtId="0" fontId="43" fillId="5" borderId="215" xfId="2" applyFont="1" applyFill="1" applyBorder="1" applyAlignment="1">
      <alignment horizontal="center"/>
    </xf>
    <xf numFmtId="38" fontId="49" fillId="0" borderId="9" xfId="3" applyFont="1" applyFill="1" applyBorder="1" applyAlignment="1">
      <alignment horizontal="distributed" vertical="center" justifyLastLine="1"/>
    </xf>
    <xf numFmtId="38" fontId="49" fillId="0" borderId="152" xfId="3" applyFont="1" applyFill="1" applyBorder="1" applyAlignment="1">
      <alignment horizontal="distributed" vertical="center" justifyLastLine="1"/>
    </xf>
    <xf numFmtId="38" fontId="49" fillId="0" borderId="153" xfId="3" applyFont="1" applyFill="1" applyBorder="1" applyAlignment="1">
      <alignment horizontal="distributed" vertical="center" justifyLastLine="1"/>
    </xf>
    <xf numFmtId="38" fontId="49" fillId="0" borderId="154" xfId="3" applyFont="1" applyFill="1" applyBorder="1" applyAlignment="1">
      <alignment horizontal="distributed" vertical="center" justifyLastLine="1"/>
    </xf>
    <xf numFmtId="38" fontId="49" fillId="0" borderId="10" xfId="3" applyFont="1" applyFill="1" applyBorder="1" applyAlignment="1">
      <alignment vertical="center" textRotation="255"/>
    </xf>
    <xf numFmtId="38" fontId="49" fillId="0" borderId="12" xfId="3" applyFont="1" applyFill="1" applyBorder="1" applyAlignment="1">
      <alignment vertical="center" textRotation="255"/>
    </xf>
    <xf numFmtId="38" fontId="49" fillId="0" borderId="141" xfId="3" applyFont="1" applyFill="1" applyBorder="1" applyAlignment="1">
      <alignment horizontal="distributed" vertical="center" justifyLastLine="1" shrinkToFit="1"/>
    </xf>
    <xf numFmtId="38" fontId="49" fillId="0" borderId="140" xfId="3" applyFont="1" applyFill="1" applyBorder="1" applyAlignment="1">
      <alignment horizontal="distributed" vertical="center" justifyLastLine="1" shrinkToFit="1"/>
    </xf>
    <xf numFmtId="38" fontId="49" fillId="0" borderId="142" xfId="3" applyFont="1" applyFill="1" applyBorder="1" applyAlignment="1">
      <alignment horizontal="distributed" vertical="center" justifyLastLine="1" shrinkToFit="1"/>
    </xf>
    <xf numFmtId="38" fontId="49" fillId="0" borderId="177" xfId="3" applyFont="1" applyFill="1" applyBorder="1" applyAlignment="1">
      <alignment horizontal="distributed" vertical="center" justifyLastLine="1"/>
    </xf>
    <xf numFmtId="38" fontId="49" fillId="0" borderId="149" xfId="3" applyFont="1" applyFill="1" applyBorder="1" applyAlignment="1">
      <alignment horizontal="distributed" vertical="center" justifyLastLine="1" shrinkToFit="1"/>
    </xf>
    <xf numFmtId="38" fontId="49" fillId="0" borderId="148" xfId="3" applyFont="1" applyFill="1" applyBorder="1" applyAlignment="1">
      <alignment horizontal="distributed" vertical="center" justifyLastLine="1" shrinkToFit="1"/>
    </xf>
    <xf numFmtId="38" fontId="49" fillId="0" borderId="150" xfId="3" applyFont="1" applyFill="1" applyBorder="1" applyAlignment="1">
      <alignment horizontal="distributed" vertical="center" justifyLastLine="1" shrinkToFit="1"/>
    </xf>
    <xf numFmtId="38" fontId="49" fillId="0" borderId="77" xfId="3" applyFont="1" applyFill="1" applyBorder="1" applyAlignment="1">
      <alignment horizontal="distributed" vertical="center" justifyLastLine="1"/>
    </xf>
    <xf numFmtId="38" fontId="67" fillId="5" borderId="152" xfId="3" applyFont="1" applyFill="1" applyBorder="1" applyAlignment="1">
      <alignment horizontal="center" vertical="center"/>
    </xf>
    <xf numFmtId="38" fontId="31" fillId="5" borderId="153" xfId="3" applyFont="1" applyFill="1" applyBorder="1" applyAlignment="1">
      <alignment horizontal="center" vertical="center"/>
    </xf>
    <xf numFmtId="38" fontId="31" fillId="5" borderId="154" xfId="3" applyFont="1" applyFill="1" applyBorder="1" applyAlignment="1">
      <alignment horizontal="center" vertical="center"/>
    </xf>
    <xf numFmtId="38" fontId="49" fillId="0" borderId="179" xfId="3" applyFont="1" applyFill="1" applyBorder="1" applyAlignment="1">
      <alignment horizontal="distributed" vertical="center" justifyLastLine="1"/>
    </xf>
    <xf numFmtId="0" fontId="49" fillId="0" borderId="180" xfId="4" applyFont="1" applyFill="1" applyBorder="1" applyAlignment="1">
      <alignment horizontal="distributed" vertical="center" justifyLastLine="1"/>
    </xf>
    <xf numFmtId="0" fontId="49" fillId="0" borderId="181" xfId="4" applyFont="1" applyFill="1" applyBorder="1" applyAlignment="1">
      <alignment horizontal="distributed" vertical="center" justifyLastLine="1"/>
    </xf>
    <xf numFmtId="38" fontId="58" fillId="0" borderId="0" xfId="3" applyFont="1" applyFill="1" applyAlignment="1">
      <alignment horizontal="center" vertical="center"/>
    </xf>
    <xf numFmtId="0" fontId="49" fillId="0" borderId="153" xfId="4" applyFont="1" applyFill="1" applyBorder="1" applyAlignment="1">
      <alignment horizontal="distributed" vertical="center" justifyLastLine="1"/>
    </xf>
    <xf numFmtId="0" fontId="49" fillId="0" borderId="154" xfId="4" applyFont="1" applyFill="1" applyBorder="1" applyAlignment="1">
      <alignment horizontal="distributed" vertical="center" justifyLastLine="1"/>
    </xf>
    <xf numFmtId="38" fontId="49" fillId="0" borderId="110" xfId="3" applyFont="1" applyFill="1" applyBorder="1" applyAlignment="1">
      <alignment horizontal="distributed" vertical="center" justifyLastLine="1" shrinkToFit="1"/>
    </xf>
    <xf numFmtId="38" fontId="49" fillId="0" borderId="112" xfId="3" applyFont="1" applyFill="1" applyBorder="1" applyAlignment="1">
      <alignment horizontal="distributed" vertical="center" justifyLastLine="1" shrinkToFit="1"/>
    </xf>
    <xf numFmtId="38" fontId="49" fillId="0" borderId="111" xfId="3" applyFont="1" applyFill="1" applyBorder="1" applyAlignment="1">
      <alignment horizontal="distributed" vertical="center" justifyLastLine="1" shrinkToFit="1"/>
    </xf>
    <xf numFmtId="38" fontId="49" fillId="0" borderId="251" xfId="3" applyFont="1" applyFill="1" applyBorder="1" applyAlignment="1">
      <alignment horizontal="distributed" vertical="center" justifyLastLine="1"/>
    </xf>
    <xf numFmtId="38" fontId="49" fillId="0" borderId="23" xfId="3" applyFont="1" applyFill="1" applyBorder="1" applyAlignment="1">
      <alignment horizontal="center" vertical="center" textRotation="255" shrinkToFit="1"/>
    </xf>
    <xf numFmtId="38" fontId="49" fillId="0" borderId="82" xfId="3" applyFont="1" applyFill="1" applyBorder="1" applyAlignment="1">
      <alignment horizontal="center" vertical="center" textRotation="255" shrinkToFit="1"/>
    </xf>
    <xf numFmtId="38" fontId="49" fillId="0" borderId="77" xfId="3" applyFont="1" applyFill="1" applyBorder="1" applyAlignment="1">
      <alignment horizontal="center" vertical="center" textRotation="255" shrinkToFit="1"/>
    </xf>
    <xf numFmtId="38" fontId="49" fillId="0" borderId="110" xfId="3" applyFont="1" applyFill="1" applyBorder="1" applyAlignment="1">
      <alignment horizontal="distributed" vertical="center" justifyLastLine="1"/>
    </xf>
    <xf numFmtId="38" fontId="49" fillId="0" borderId="112" xfId="3" applyFont="1" applyFill="1" applyBorder="1" applyAlignment="1">
      <alignment horizontal="distributed" vertical="center" justifyLastLine="1"/>
    </xf>
    <xf numFmtId="38" fontId="49" fillId="0" borderId="111" xfId="3" applyFont="1" applyFill="1" applyBorder="1" applyAlignment="1">
      <alignment horizontal="distributed" vertical="center" justifyLastLine="1"/>
    </xf>
    <xf numFmtId="38" fontId="49" fillId="0" borderId="149" xfId="3" applyFont="1" applyFill="1" applyBorder="1" applyAlignment="1">
      <alignment horizontal="distributed" vertical="center" justifyLastLine="1"/>
    </xf>
    <xf numFmtId="38" fontId="49" fillId="0" borderId="148" xfId="3" applyFont="1" applyFill="1" applyBorder="1" applyAlignment="1">
      <alignment horizontal="distributed" vertical="center" justifyLastLine="1"/>
    </xf>
    <xf numFmtId="38" fontId="49" fillId="0" borderId="150" xfId="3" applyFont="1" applyFill="1" applyBorder="1" applyAlignment="1">
      <alignment horizontal="distributed" vertical="center" justifyLastLine="1"/>
    </xf>
    <xf numFmtId="38" fontId="68" fillId="0" borderId="0" xfId="3" applyFont="1" applyFill="1" applyBorder="1" applyAlignment="1">
      <alignment horizontal="distributed" vertical="center"/>
    </xf>
    <xf numFmtId="38" fontId="68" fillId="0" borderId="0" xfId="3" applyFont="1" applyFill="1" applyBorder="1" applyAlignment="1"/>
    <xf numFmtId="38" fontId="49" fillId="0" borderId="180" xfId="3" applyFont="1" applyFill="1" applyBorder="1" applyAlignment="1">
      <alignment horizontal="distributed" vertical="center" justifyLastLine="1"/>
    </xf>
    <xf numFmtId="38" fontId="49" fillId="0" borderId="181" xfId="3" applyFont="1" applyFill="1" applyBorder="1" applyAlignment="1">
      <alignment horizontal="distributed" vertical="center" justifyLastLine="1"/>
    </xf>
    <xf numFmtId="38" fontId="50" fillId="0" borderId="179" xfId="6" applyFont="1" applyFill="1" applyBorder="1" applyAlignment="1">
      <alignment vertical="center"/>
    </xf>
    <xf numFmtId="38" fontId="50" fillId="0" borderId="180" xfId="6" applyFont="1" applyFill="1" applyBorder="1" applyAlignment="1">
      <alignment vertical="center"/>
    </xf>
    <xf numFmtId="0" fontId="16" fillId="0" borderId="8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184" fontId="16" fillId="0" borderId="98" xfId="0" applyNumberFormat="1" applyFont="1" applyBorder="1" applyAlignment="1">
      <alignment horizontal="center" vertical="center"/>
    </xf>
    <xf numFmtId="184" fontId="16" fillId="0" borderId="100" xfId="0" applyNumberFormat="1" applyFont="1" applyBorder="1" applyAlignment="1">
      <alignment horizontal="center" vertical="center"/>
    </xf>
    <xf numFmtId="184" fontId="16" fillId="0" borderId="99" xfId="0" applyNumberFormat="1" applyFont="1" applyBorder="1" applyAlignment="1">
      <alignment horizontal="center" vertical="center"/>
    </xf>
    <xf numFmtId="184" fontId="16" fillId="0" borderId="110" xfId="0" applyNumberFormat="1" applyFont="1" applyBorder="1" applyAlignment="1">
      <alignment horizontal="center" vertical="center"/>
    </xf>
    <xf numFmtId="184" fontId="16" fillId="0" borderId="112" xfId="0" applyNumberFormat="1" applyFont="1" applyBorder="1" applyAlignment="1">
      <alignment horizontal="center" vertical="center"/>
    </xf>
    <xf numFmtId="184" fontId="16" fillId="0" borderId="111" xfId="0" applyNumberFormat="1" applyFont="1" applyBorder="1" applyAlignment="1">
      <alignment horizontal="center" vertical="center"/>
    </xf>
    <xf numFmtId="184" fontId="16" fillId="0" borderId="129" xfId="0" applyNumberFormat="1" applyFont="1" applyBorder="1" applyAlignment="1">
      <alignment horizontal="center" vertical="center"/>
    </xf>
    <xf numFmtId="184" fontId="16" fillId="0" borderId="121" xfId="0" applyNumberFormat="1" applyFont="1" applyBorder="1" applyAlignment="1">
      <alignment horizontal="center" vertical="center"/>
    </xf>
    <xf numFmtId="184" fontId="16" fillId="0" borderId="120" xfId="0" applyNumberFormat="1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 shrinkToFit="1"/>
    </xf>
    <xf numFmtId="0" fontId="13" fillId="0" borderId="92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4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24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6" borderId="71" xfId="0" applyFont="1" applyFill="1" applyBorder="1" applyAlignment="1" applyProtection="1">
      <alignment horizontal="center" vertical="center"/>
      <protection locked="0"/>
    </xf>
    <xf numFmtId="0" fontId="6" fillId="6" borderId="73" xfId="0" applyFont="1" applyFill="1" applyBorder="1" applyAlignment="1" applyProtection="1">
      <alignment horizontal="center" vertical="center"/>
      <protection locked="0"/>
    </xf>
    <xf numFmtId="0" fontId="6" fillId="6" borderId="74" xfId="0" applyFont="1" applyFill="1" applyBorder="1" applyAlignment="1" applyProtection="1">
      <alignment horizontal="center" vertical="center"/>
      <protection locked="0"/>
    </xf>
    <xf numFmtId="0" fontId="6" fillId="6" borderId="68" xfId="0" applyFont="1" applyFill="1" applyBorder="1" applyAlignment="1" applyProtection="1">
      <alignment horizontal="center" vertical="center"/>
      <protection locked="0"/>
    </xf>
    <xf numFmtId="0" fontId="6" fillId="6" borderId="69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 shrinkToFit="1"/>
      <protection locked="0"/>
    </xf>
    <xf numFmtId="185" fontId="6" fillId="6" borderId="73" xfId="0" applyNumberFormat="1" applyFont="1" applyFill="1" applyBorder="1" applyAlignment="1" applyProtection="1">
      <alignment horizontal="center" vertical="center"/>
      <protection locked="0"/>
    </xf>
    <xf numFmtId="0" fontId="7" fillId="8" borderId="40" xfId="0" applyFont="1" applyFill="1" applyBorder="1" applyAlignment="1" applyProtection="1">
      <alignment vertical="center" wrapText="1"/>
      <protection locked="0"/>
    </xf>
    <xf numFmtId="0" fontId="7" fillId="8" borderId="13" xfId="0" applyFont="1" applyFill="1" applyBorder="1" applyAlignment="1" applyProtection="1">
      <alignment vertical="center" wrapText="1"/>
      <protection locked="0"/>
    </xf>
    <xf numFmtId="0" fontId="7" fillId="8" borderId="13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vertical="center" wrapText="1"/>
      <protection locked="0"/>
    </xf>
    <xf numFmtId="0" fontId="7" fillId="8" borderId="0" xfId="0" applyFont="1" applyFill="1" applyBorder="1" applyAlignment="1" applyProtection="1">
      <alignment vertical="center" wrapText="1"/>
      <protection locked="0"/>
    </xf>
    <xf numFmtId="0" fontId="7" fillId="8" borderId="0" xfId="0" applyFont="1" applyFill="1" applyBorder="1" applyAlignment="1" applyProtection="1">
      <alignment horizontal="center" vertical="center" wrapText="1"/>
      <protection locked="0"/>
    </xf>
    <xf numFmtId="0" fontId="7" fillId="8" borderId="43" xfId="0" applyFont="1" applyFill="1" applyBorder="1" applyAlignment="1" applyProtection="1">
      <alignment horizontal="center" vertical="center" wrapText="1"/>
      <protection locked="0"/>
    </xf>
    <xf numFmtId="0" fontId="7" fillId="8" borderId="44" xfId="0" applyFont="1" applyFill="1" applyBorder="1" applyAlignment="1" applyProtection="1">
      <alignment horizontal="left" vertical="center" shrinkToFit="1"/>
      <protection locked="0"/>
    </xf>
    <xf numFmtId="0" fontId="7" fillId="8" borderId="45" xfId="0" applyFont="1" applyFill="1" applyBorder="1" applyAlignment="1" applyProtection="1">
      <alignment horizontal="left" vertical="center" shrinkToFit="1"/>
      <protection locked="0"/>
    </xf>
    <xf numFmtId="0" fontId="7" fillId="8" borderId="46" xfId="0" applyFont="1" applyFill="1" applyBorder="1" applyAlignment="1" applyProtection="1">
      <alignment horizontal="left" vertical="center" shrinkToFit="1"/>
      <protection locked="0"/>
    </xf>
    <xf numFmtId="192" fontId="7" fillId="6" borderId="9" xfId="0" applyNumberFormat="1" applyFont="1" applyFill="1" applyBorder="1" applyAlignment="1" applyProtection="1">
      <alignment horizontal="right" vertical="center" shrinkToFit="1"/>
      <protection locked="0"/>
    </xf>
    <xf numFmtId="192" fontId="7" fillId="6" borderId="71" xfId="0" applyNumberFormat="1" applyFont="1" applyFill="1" applyBorder="1" applyAlignment="1" applyProtection="1">
      <alignment horizontal="right" vertical="center" shrinkToFit="1"/>
      <protection locked="0"/>
    </xf>
    <xf numFmtId="192" fontId="7" fillId="6" borderId="73" xfId="0" applyNumberFormat="1" applyFont="1" applyFill="1" applyBorder="1" applyAlignment="1" applyProtection="1">
      <alignment horizontal="right" vertical="center" shrinkToFit="1"/>
      <protection locked="0"/>
    </xf>
    <xf numFmtId="192" fontId="7" fillId="6" borderId="74" xfId="0" applyNumberFormat="1" applyFont="1" applyFill="1" applyBorder="1" applyAlignment="1" applyProtection="1">
      <alignment horizontal="right" vertical="center" shrinkToFit="1"/>
      <protection locked="0"/>
    </xf>
    <xf numFmtId="0" fontId="6" fillId="7" borderId="58" xfId="0" applyFont="1" applyFill="1" applyBorder="1" applyAlignment="1" applyProtection="1">
      <alignment horizontal="center" vertical="center"/>
      <protection locked="0"/>
    </xf>
    <xf numFmtId="0" fontId="6" fillId="7" borderId="19" xfId="0" applyFont="1" applyFill="1" applyBorder="1" applyAlignment="1" applyProtection="1">
      <alignment horizontal="center" vertical="center"/>
      <protection locked="0"/>
    </xf>
    <xf numFmtId="38" fontId="6" fillId="7" borderId="10" xfId="6" applyFont="1" applyFill="1" applyBorder="1" applyAlignment="1" applyProtection="1">
      <alignment horizontal="center" vertical="center"/>
      <protection locked="0"/>
    </xf>
    <xf numFmtId="38" fontId="6" fillId="7" borderId="19" xfId="6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 shrinkToFit="1"/>
      <protection locked="0"/>
    </xf>
    <xf numFmtId="0" fontId="6" fillId="7" borderId="11" xfId="0" applyFont="1" applyFill="1" applyBorder="1" applyAlignment="1" applyProtection="1">
      <alignment horizontal="center" vertical="center" shrinkToFit="1"/>
      <protection locked="0"/>
    </xf>
    <xf numFmtId="0" fontId="6" fillId="7" borderId="10" xfId="0" applyFont="1" applyFill="1" applyBorder="1" applyAlignment="1" applyProtection="1">
      <alignment vertical="center" shrinkToFit="1"/>
      <protection locked="0"/>
    </xf>
    <xf numFmtId="190" fontId="6" fillId="7" borderId="28" xfId="6" applyNumberFormat="1" applyFont="1" applyFill="1" applyBorder="1" applyAlignment="1" applyProtection="1">
      <alignment horizontal="center" vertical="center"/>
      <protection locked="0"/>
    </xf>
    <xf numFmtId="190" fontId="6" fillId="7" borderId="2" xfId="6" applyNumberFormat="1" applyFont="1" applyFill="1" applyBorder="1" applyAlignment="1" applyProtection="1">
      <alignment horizontal="center" vertical="center"/>
      <protection locked="0"/>
    </xf>
    <xf numFmtId="190" fontId="6" fillId="7" borderId="29" xfId="6" applyNumberFormat="1" applyFont="1" applyFill="1" applyBorder="1" applyAlignment="1" applyProtection="1">
      <alignment horizontal="center" vertical="center"/>
      <protection locked="0"/>
    </xf>
    <xf numFmtId="0" fontId="6" fillId="7" borderId="187" xfId="0" applyFont="1" applyFill="1" applyBorder="1" applyAlignment="1" applyProtection="1">
      <alignment horizontal="center" vertical="center" shrinkToFit="1"/>
      <protection locked="0"/>
    </xf>
    <xf numFmtId="0" fontId="6" fillId="7" borderId="2" xfId="0" applyFont="1" applyFill="1" applyBorder="1" applyAlignment="1" applyProtection="1">
      <alignment horizontal="center" vertical="center" shrinkToFit="1"/>
      <protection locked="0"/>
    </xf>
    <xf numFmtId="0" fontId="6" fillId="7" borderId="29" xfId="0" applyFont="1" applyFill="1" applyBorder="1" applyAlignment="1" applyProtection="1">
      <alignment horizontal="center" vertical="center" shrinkToFit="1"/>
      <protection locked="0"/>
    </xf>
    <xf numFmtId="38" fontId="6" fillId="7" borderId="183" xfId="6" applyFont="1" applyFill="1" applyBorder="1" applyAlignment="1" applyProtection="1">
      <alignment horizontal="center" vertical="center"/>
      <protection locked="0"/>
    </xf>
    <xf numFmtId="38" fontId="6" fillId="7" borderId="32" xfId="6" applyFont="1" applyFill="1" applyBorder="1" applyAlignment="1" applyProtection="1">
      <alignment horizontal="center" vertical="center"/>
      <protection locked="0"/>
    </xf>
    <xf numFmtId="38" fontId="6" fillId="7" borderId="188" xfId="6" applyFont="1" applyFill="1" applyBorder="1" applyAlignment="1" applyProtection="1">
      <alignment horizontal="center" vertical="center"/>
      <protection locked="0"/>
    </xf>
    <xf numFmtId="0" fontId="6" fillId="6" borderId="70" xfId="0" applyFont="1" applyFill="1" applyBorder="1" applyAlignment="1" applyProtection="1">
      <alignment horizontal="left" vertical="top"/>
      <protection locked="0"/>
    </xf>
    <xf numFmtId="0" fontId="6" fillId="6" borderId="9" xfId="0" applyFont="1" applyFill="1" applyBorder="1" applyAlignment="1" applyProtection="1">
      <alignment horizontal="left" vertical="top"/>
      <protection locked="0"/>
    </xf>
    <xf numFmtId="0" fontId="6" fillId="6" borderId="71" xfId="0" applyFont="1" applyFill="1" applyBorder="1" applyAlignment="1" applyProtection="1">
      <alignment horizontal="left" vertical="top"/>
      <protection locked="0"/>
    </xf>
    <xf numFmtId="0" fontId="6" fillId="6" borderId="11" xfId="0" applyFont="1" applyFill="1" applyBorder="1" applyAlignment="1" applyProtection="1">
      <alignment horizontal="left" vertical="top"/>
      <protection locked="0"/>
    </xf>
    <xf numFmtId="0" fontId="6" fillId="6" borderId="72" xfId="0" applyFont="1" applyFill="1" applyBorder="1" applyAlignment="1" applyProtection="1">
      <alignment horizontal="left" vertical="top"/>
      <protection locked="0"/>
    </xf>
    <xf numFmtId="0" fontId="6" fillId="6" borderId="73" xfId="0" applyFont="1" applyFill="1" applyBorder="1" applyAlignment="1" applyProtection="1">
      <alignment horizontal="left" vertical="top"/>
      <protection locked="0"/>
    </xf>
    <xf numFmtId="0" fontId="6" fillId="6" borderId="74" xfId="0" applyFont="1" applyFill="1" applyBorder="1" applyAlignment="1" applyProtection="1">
      <alignment horizontal="left" vertical="top"/>
      <protection locked="0"/>
    </xf>
    <xf numFmtId="0" fontId="6" fillId="6" borderId="14" xfId="0" applyFont="1" applyFill="1" applyBorder="1" applyAlignment="1" applyProtection="1">
      <alignment horizontal="left" vertical="top"/>
      <protection locked="0"/>
    </xf>
    <xf numFmtId="0" fontId="6" fillId="6" borderId="23" xfId="0" applyFont="1" applyFill="1" applyBorder="1" applyAlignment="1" applyProtection="1">
      <alignment horizontal="left" vertical="top"/>
      <protection locked="0"/>
    </xf>
    <xf numFmtId="0" fontId="6" fillId="6" borderId="189" xfId="0" applyFont="1" applyFill="1" applyBorder="1" applyAlignment="1" applyProtection="1">
      <alignment horizontal="left" vertical="top"/>
      <protection locked="0"/>
    </xf>
    <xf numFmtId="0" fontId="6" fillId="6" borderId="10" xfId="0" applyFont="1" applyFill="1" applyBorder="1" applyAlignment="1" applyProtection="1">
      <alignment horizontal="left" vertical="top"/>
      <protection locked="0"/>
    </xf>
    <xf numFmtId="0" fontId="6" fillId="7" borderId="70" xfId="0" applyFont="1" applyFill="1" applyBorder="1" applyAlignment="1" applyProtection="1">
      <alignment horizontal="left" vertical="top"/>
      <protection locked="0"/>
    </xf>
    <xf numFmtId="0" fontId="6" fillId="7" borderId="9" xfId="0" applyFont="1" applyFill="1" applyBorder="1" applyAlignment="1" applyProtection="1">
      <alignment horizontal="left" vertical="top"/>
      <protection locked="0"/>
    </xf>
    <xf numFmtId="0" fontId="6" fillId="7" borderId="71" xfId="0" applyFont="1" applyFill="1" applyBorder="1" applyAlignment="1" applyProtection="1">
      <alignment horizontal="left" vertical="top"/>
      <protection locked="0"/>
    </xf>
    <xf numFmtId="0" fontId="6" fillId="6" borderId="48" xfId="0" applyFont="1" applyFill="1" applyBorder="1" applyAlignment="1" applyProtection="1">
      <alignment horizontal="left" vertical="top"/>
      <protection locked="0"/>
    </xf>
    <xf numFmtId="0" fontId="6" fillId="7" borderId="72" xfId="0" applyFont="1" applyFill="1" applyBorder="1" applyAlignment="1" applyProtection="1">
      <alignment horizontal="left" vertical="top"/>
      <protection locked="0"/>
    </xf>
    <xf numFmtId="0" fontId="6" fillId="7" borderId="73" xfId="0" applyFont="1" applyFill="1" applyBorder="1" applyAlignment="1" applyProtection="1">
      <alignment horizontal="left" vertical="top"/>
      <protection locked="0"/>
    </xf>
    <xf numFmtId="0" fontId="6" fillId="7" borderId="74" xfId="0" applyFont="1" applyFill="1" applyBorder="1" applyAlignment="1" applyProtection="1">
      <alignment horizontal="left" vertical="top"/>
      <protection locked="0"/>
    </xf>
    <xf numFmtId="0" fontId="6" fillId="7" borderId="191" xfId="0" applyFont="1" applyFill="1" applyBorder="1" applyAlignment="1" applyProtection="1">
      <alignment horizontal="center" vertical="center" shrinkToFit="1"/>
      <protection locked="0"/>
    </xf>
    <xf numFmtId="0" fontId="6" fillId="7" borderId="192" xfId="0" applyFont="1" applyFill="1" applyBorder="1" applyAlignment="1" applyProtection="1">
      <alignment horizontal="center" vertical="center" shrinkToFit="1"/>
      <protection locked="0"/>
    </xf>
    <xf numFmtId="0" fontId="6" fillId="7" borderId="193" xfId="0" applyFont="1" applyFill="1" applyBorder="1" applyAlignment="1" applyProtection="1">
      <alignment horizontal="center" vertical="center" shrinkToFit="1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48" xfId="0" applyFont="1" applyFill="1" applyBorder="1" applyAlignment="1" applyProtection="1">
      <alignment horizontal="center" vertical="center"/>
      <protection locked="0"/>
    </xf>
    <xf numFmtId="0" fontId="6" fillId="7" borderId="137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182" xfId="0" applyFont="1" applyFill="1" applyBorder="1" applyAlignment="1" applyProtection="1">
      <alignment horizontal="center" vertical="center"/>
      <protection locked="0"/>
    </xf>
    <xf numFmtId="0" fontId="6" fillId="7" borderId="50" xfId="0" applyFont="1" applyFill="1" applyBorder="1" applyAlignment="1" applyProtection="1">
      <alignment horizontal="center" vertical="center"/>
      <protection locked="0"/>
    </xf>
    <xf numFmtId="0" fontId="6" fillId="6" borderId="137" xfId="0" applyFont="1" applyFill="1" applyBorder="1" applyAlignment="1" applyProtection="1">
      <alignment horizontal="center" vertical="center" shrinkToFit="1"/>
      <protection locked="0"/>
    </xf>
    <xf numFmtId="0" fontId="6" fillId="6" borderId="11" xfId="0" applyFont="1" applyFill="1" applyBorder="1" applyAlignment="1" applyProtection="1">
      <alignment horizontal="center" vertical="center" shrinkToFit="1"/>
      <protection locked="0"/>
    </xf>
    <xf numFmtId="0" fontId="6" fillId="7" borderId="137" xfId="0" applyFont="1" applyFill="1" applyBorder="1" applyAlignment="1" applyProtection="1">
      <alignment horizontal="center" vertical="center" shrinkToFit="1"/>
      <protection locked="0"/>
    </xf>
    <xf numFmtId="0" fontId="6" fillId="7" borderId="182" xfId="0" applyFont="1" applyFill="1" applyBorder="1" applyAlignment="1" applyProtection="1">
      <alignment horizontal="center" vertical="center" shrinkToFit="1"/>
      <protection locked="0"/>
    </xf>
    <xf numFmtId="0" fontId="6" fillId="7" borderId="50" xfId="0" applyFont="1" applyFill="1" applyBorder="1" applyAlignment="1" applyProtection="1">
      <alignment horizontal="center" vertical="center" shrinkToFit="1"/>
      <protection locked="0"/>
    </xf>
    <xf numFmtId="38" fontId="6" fillId="6" borderId="137" xfId="6" applyFont="1" applyFill="1" applyBorder="1" applyAlignment="1" applyProtection="1">
      <alignment horizontal="center" vertical="center"/>
      <protection locked="0"/>
    </xf>
    <xf numFmtId="38" fontId="6" fillId="6" borderId="11" xfId="6" applyFont="1" applyFill="1" applyBorder="1" applyAlignment="1" applyProtection="1">
      <alignment horizontal="center" vertical="center"/>
      <protection locked="0"/>
    </xf>
    <xf numFmtId="38" fontId="6" fillId="7" borderId="137" xfId="6" applyFont="1" applyFill="1" applyBorder="1" applyAlignment="1" applyProtection="1">
      <alignment horizontal="center" vertical="center"/>
      <protection locked="0"/>
    </xf>
    <xf numFmtId="38" fontId="6" fillId="7" borderId="11" xfId="6" applyFont="1" applyFill="1" applyBorder="1" applyAlignment="1" applyProtection="1">
      <alignment horizontal="center" vertical="center"/>
      <protection locked="0"/>
    </xf>
    <xf numFmtId="38" fontId="6" fillId="7" borderId="182" xfId="6" applyFont="1" applyFill="1" applyBorder="1" applyAlignment="1" applyProtection="1">
      <alignment horizontal="center" vertical="center"/>
      <protection locked="0"/>
    </xf>
    <xf numFmtId="38" fontId="6" fillId="7" borderId="50" xfId="6" applyFont="1" applyFill="1" applyBorder="1" applyAlignment="1" applyProtection="1">
      <alignment horizontal="center" vertical="center"/>
      <protection locked="0"/>
    </xf>
    <xf numFmtId="38" fontId="6" fillId="6" borderId="19" xfId="6" applyFont="1" applyFill="1" applyBorder="1" applyAlignment="1" applyProtection="1">
      <alignment horizontal="center" vertical="center"/>
      <protection locked="0"/>
    </xf>
    <xf numFmtId="38" fontId="6" fillId="7" borderId="49" xfId="6" applyFont="1" applyFill="1" applyBorder="1" applyAlignment="1" applyProtection="1">
      <alignment horizontal="center" vertical="center"/>
      <protection locked="0"/>
    </xf>
    <xf numFmtId="38" fontId="6" fillId="7" borderId="10" xfId="6" applyFont="1" applyFill="1" applyBorder="1" applyAlignment="1" applyProtection="1">
      <alignment vertical="center" shrinkToFit="1"/>
      <protection locked="0"/>
    </xf>
    <xf numFmtId="38" fontId="6" fillId="7" borderId="12" xfId="6" applyFont="1" applyFill="1" applyBorder="1" applyAlignment="1" applyProtection="1">
      <alignment vertical="center" shrinkToFit="1"/>
      <protection locked="0"/>
    </xf>
    <xf numFmtId="185" fontId="6" fillId="7" borderId="9" xfId="0" applyNumberFormat="1" applyFont="1" applyFill="1" applyBorder="1" applyAlignment="1" applyProtection="1">
      <alignment horizontal="left" vertical="center"/>
      <protection locked="0"/>
    </xf>
    <xf numFmtId="0" fontId="6" fillId="7" borderId="58" xfId="0" applyFont="1" applyFill="1" applyBorder="1" applyAlignment="1" applyProtection="1">
      <alignment horizontal="left" vertical="center"/>
      <protection locked="0"/>
    </xf>
    <xf numFmtId="0" fontId="6" fillId="7" borderId="19" xfId="0" applyFont="1" applyFill="1" applyBorder="1" applyAlignment="1" applyProtection="1">
      <alignment horizontal="left" vertical="center"/>
      <protection locked="0"/>
    </xf>
    <xf numFmtId="0" fontId="6" fillId="7" borderId="11" xfId="0" applyFont="1" applyFill="1" applyBorder="1" applyAlignment="1" applyProtection="1">
      <alignment horizontal="left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59" xfId="0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left" vertical="center"/>
      <protection locked="0"/>
    </xf>
    <xf numFmtId="0" fontId="6" fillId="7" borderId="49" xfId="0" applyFont="1" applyFill="1" applyBorder="1" applyAlignment="1" applyProtection="1">
      <alignment horizontal="left" vertical="center"/>
      <protection locked="0"/>
    </xf>
    <xf numFmtId="0" fontId="6" fillId="7" borderId="50" xfId="0" applyFont="1" applyFill="1" applyBorder="1" applyAlignment="1" applyProtection="1">
      <alignment horizontal="left" vertical="center"/>
      <protection locked="0"/>
    </xf>
    <xf numFmtId="0" fontId="6" fillId="7" borderId="48" xfId="0" applyFont="1" applyFill="1" applyBorder="1" applyAlignment="1" applyProtection="1">
      <alignment horizontal="center" vertical="center"/>
      <protection locked="0"/>
    </xf>
    <xf numFmtId="0" fontId="6" fillId="7" borderId="49" xfId="0" applyFont="1" applyFill="1" applyBorder="1" applyAlignment="1" applyProtection="1">
      <alignment horizontal="center" vertical="center"/>
      <protection locked="0"/>
    </xf>
    <xf numFmtId="0" fontId="6" fillId="7" borderId="51" xfId="0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center" vertical="center"/>
      <protection locked="0"/>
    </xf>
    <xf numFmtId="38" fontId="12" fillId="6" borderId="9" xfId="10" applyFont="1" applyFill="1" applyBorder="1" applyAlignment="1" applyProtection="1">
      <alignment vertical="center"/>
      <protection locked="0"/>
    </xf>
    <xf numFmtId="0" fontId="6" fillId="6" borderId="132" xfId="0" applyFont="1" applyFill="1" applyBorder="1" applyAlignment="1" applyProtection="1">
      <alignment horizontal="center" vertical="center" wrapText="1"/>
      <protection locked="0"/>
    </xf>
    <xf numFmtId="0" fontId="6" fillId="6" borderId="133" xfId="0" applyFont="1" applyFill="1" applyBorder="1" applyAlignment="1" applyProtection="1">
      <alignment horizontal="center" vertical="center" wrapText="1"/>
      <protection locked="0"/>
    </xf>
    <xf numFmtId="0" fontId="6" fillId="6" borderId="196" xfId="0" applyFont="1" applyFill="1" applyBorder="1" applyAlignment="1" applyProtection="1">
      <alignment horizontal="center" vertical="center" wrapText="1"/>
      <protection locked="0"/>
    </xf>
    <xf numFmtId="0" fontId="6" fillId="6" borderId="130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43" xfId="0" applyFont="1" applyFill="1" applyBorder="1" applyAlignment="1" applyProtection="1">
      <alignment horizontal="center" vertical="center" wrapText="1"/>
      <protection locked="0"/>
    </xf>
    <xf numFmtId="0" fontId="6" fillId="6" borderId="200" xfId="0" applyFont="1" applyFill="1" applyBorder="1" applyAlignment="1" applyProtection="1">
      <alignment horizontal="center" vertical="center" wrapText="1"/>
      <protection locked="0"/>
    </xf>
    <xf numFmtId="0" fontId="6" fillId="6" borderId="45" xfId="0" applyFont="1" applyFill="1" applyBorder="1" applyAlignment="1" applyProtection="1">
      <alignment horizontal="center" vertical="center" wrapText="1"/>
      <protection locked="0"/>
    </xf>
    <xf numFmtId="0" fontId="6" fillId="6" borderId="46" xfId="0" applyFont="1" applyFill="1" applyBorder="1" applyAlignment="1" applyProtection="1">
      <alignment horizontal="center" vertical="center" wrapText="1"/>
      <protection locked="0"/>
    </xf>
    <xf numFmtId="0" fontId="56" fillId="6" borderId="0" xfId="0" applyFont="1" applyFill="1" applyBorder="1" applyAlignment="1" applyProtection="1">
      <alignment horizontal="right" vertical="center"/>
      <protection locked="0"/>
    </xf>
    <xf numFmtId="0" fontId="57" fillId="6" borderId="201" xfId="0" applyFont="1" applyFill="1" applyBorder="1" applyAlignment="1" applyProtection="1">
      <alignment horizontal="center" vertical="center" shrinkToFit="1"/>
      <protection locked="0"/>
    </xf>
    <xf numFmtId="0" fontId="57" fillId="6" borderId="208" xfId="0" applyFont="1" applyFill="1" applyBorder="1" applyAlignment="1" applyProtection="1">
      <alignment horizontal="center" vertical="center" shrinkToFit="1"/>
      <protection locked="0"/>
    </xf>
    <xf numFmtId="191" fontId="57" fillId="6" borderId="209" xfId="0" applyNumberFormat="1" applyFont="1" applyFill="1" applyBorder="1" applyAlignment="1" applyProtection="1">
      <alignment vertical="center" shrinkToFit="1"/>
      <protection locked="0"/>
    </xf>
    <xf numFmtId="191" fontId="57" fillId="6" borderId="208" xfId="0" applyNumberFormat="1" applyFont="1" applyFill="1" applyBorder="1" applyAlignment="1" applyProtection="1">
      <alignment vertical="center" shrinkToFit="1"/>
      <protection locked="0"/>
    </xf>
    <xf numFmtId="0" fontId="57" fillId="7" borderId="104" xfId="0" applyFont="1" applyFill="1" applyBorder="1" applyAlignment="1" applyProtection="1">
      <alignment horizontal="center" vertical="center" shrinkToFit="1"/>
      <protection locked="0"/>
    </xf>
    <xf numFmtId="0" fontId="57" fillId="7" borderId="115" xfId="0" applyFont="1" applyFill="1" applyBorder="1" applyAlignment="1" applyProtection="1">
      <alignment horizontal="center" vertical="center" shrinkToFit="1"/>
      <protection locked="0"/>
    </xf>
    <xf numFmtId="191" fontId="57" fillId="7" borderId="114" xfId="0" applyNumberFormat="1" applyFont="1" applyFill="1" applyBorder="1" applyAlignment="1" applyProtection="1">
      <alignment vertical="center" shrinkToFit="1"/>
      <protection locked="0"/>
    </xf>
    <xf numFmtId="191" fontId="57" fillId="7" borderId="115" xfId="0" applyNumberFormat="1" applyFont="1" applyFill="1" applyBorder="1" applyAlignment="1" applyProtection="1">
      <alignment vertical="center" shrinkToFit="1"/>
      <protection locked="0"/>
    </xf>
    <xf numFmtId="38" fontId="57" fillId="6" borderId="209" xfId="6" applyFont="1" applyFill="1" applyBorder="1" applyAlignment="1" applyProtection="1">
      <alignment vertical="center" shrinkToFit="1"/>
      <protection locked="0"/>
    </xf>
    <xf numFmtId="38" fontId="57" fillId="6" borderId="201" xfId="6" applyFont="1" applyFill="1" applyBorder="1" applyAlignment="1" applyProtection="1">
      <alignment vertical="center" shrinkToFit="1"/>
      <protection locked="0"/>
    </xf>
    <xf numFmtId="38" fontId="57" fillId="6" borderId="208" xfId="6" applyFont="1" applyFill="1" applyBorder="1" applyAlignment="1" applyProtection="1">
      <alignment vertical="center" shrinkToFit="1"/>
      <protection locked="0"/>
    </xf>
    <xf numFmtId="38" fontId="57" fillId="7" borderId="114" xfId="6" applyFont="1" applyFill="1" applyBorder="1" applyAlignment="1" applyProtection="1">
      <alignment vertical="center" shrinkToFit="1"/>
      <protection locked="0"/>
    </xf>
    <xf numFmtId="38" fontId="57" fillId="7" borderId="104" xfId="6" applyFont="1" applyFill="1" applyBorder="1" applyAlignment="1" applyProtection="1">
      <alignment vertical="center" shrinkToFit="1"/>
      <protection locked="0"/>
    </xf>
    <xf numFmtId="38" fontId="57" fillId="7" borderId="115" xfId="6" applyFont="1" applyFill="1" applyBorder="1" applyAlignment="1" applyProtection="1">
      <alignment vertical="center" shrinkToFit="1"/>
      <protection locked="0"/>
    </xf>
    <xf numFmtId="38" fontId="57" fillId="6" borderId="202" xfId="6" applyFont="1" applyFill="1" applyBorder="1" applyAlignment="1" applyProtection="1">
      <alignment vertical="center" shrinkToFit="1"/>
      <protection locked="0"/>
    </xf>
    <xf numFmtId="38" fontId="57" fillId="7" borderId="101" xfId="6" applyFont="1" applyFill="1" applyBorder="1" applyAlignment="1" applyProtection="1">
      <alignment vertical="center" shrinkToFit="1"/>
      <protection locked="0"/>
    </xf>
    <xf numFmtId="38" fontId="57" fillId="6" borderId="96" xfId="6" applyFont="1" applyFill="1" applyBorder="1" applyAlignment="1" applyProtection="1">
      <alignment vertical="center" shrinkToFit="1"/>
      <protection locked="0"/>
    </xf>
    <xf numFmtId="38" fontId="57" fillId="6" borderId="94" xfId="6" applyFont="1" applyFill="1" applyBorder="1" applyAlignment="1" applyProtection="1">
      <alignment vertical="center" shrinkToFit="1"/>
      <protection locked="0"/>
    </xf>
    <xf numFmtId="191" fontId="57" fillId="6" borderId="105" xfId="0" applyNumberFormat="1" applyFont="1" applyFill="1" applyBorder="1" applyAlignment="1" applyProtection="1">
      <alignment vertical="center" shrinkToFit="1"/>
      <protection locked="0"/>
    </xf>
    <xf numFmtId="191" fontId="57" fillId="6" borderId="107" xfId="0" applyNumberFormat="1" applyFont="1" applyFill="1" applyBorder="1" applyAlignment="1" applyProtection="1">
      <alignment vertical="center" shrinkToFit="1"/>
      <protection locked="0"/>
    </xf>
    <xf numFmtId="191" fontId="57" fillId="6" borderId="138" xfId="6" applyNumberFormat="1" applyFont="1" applyFill="1" applyBorder="1" applyAlignment="1" applyProtection="1">
      <alignment vertical="center" shrinkToFit="1"/>
      <protection locked="0"/>
    </xf>
    <xf numFmtId="191" fontId="57" fillId="6" borderId="139" xfId="6" applyNumberFormat="1" applyFont="1" applyFill="1" applyBorder="1" applyAlignment="1" applyProtection="1">
      <alignment vertical="center" shrinkToFit="1"/>
      <protection locked="0"/>
    </xf>
    <xf numFmtId="191" fontId="57" fillId="7" borderId="114" xfId="6" applyNumberFormat="1" applyFont="1" applyFill="1" applyBorder="1" applyAlignment="1" applyProtection="1">
      <alignment vertical="center" shrinkToFit="1"/>
      <protection locked="0"/>
    </xf>
    <xf numFmtId="191" fontId="57" fillId="7" borderId="115" xfId="6" applyNumberFormat="1" applyFont="1" applyFill="1" applyBorder="1" applyAlignment="1" applyProtection="1">
      <alignment vertical="center" shrinkToFit="1"/>
      <protection locked="0"/>
    </xf>
    <xf numFmtId="191" fontId="57" fillId="6" borderId="209" xfId="6" applyNumberFormat="1" applyFont="1" applyFill="1" applyBorder="1" applyAlignment="1" applyProtection="1">
      <alignment vertical="center" shrinkToFit="1"/>
      <protection locked="0"/>
    </xf>
    <xf numFmtId="191" fontId="57" fillId="6" borderId="208" xfId="6" applyNumberFormat="1" applyFont="1" applyFill="1" applyBorder="1" applyAlignment="1" applyProtection="1">
      <alignment vertical="center" shrinkToFit="1"/>
      <protection locked="0"/>
    </xf>
    <xf numFmtId="38" fontId="57" fillId="6" borderId="238" xfId="6" applyFont="1" applyFill="1" applyBorder="1" applyAlignment="1" applyProtection="1">
      <alignment vertical="center" shrinkToFit="1"/>
      <protection locked="0"/>
    </xf>
    <xf numFmtId="38" fontId="57" fillId="6" borderId="214" xfId="6" applyFont="1" applyFill="1" applyBorder="1" applyAlignment="1" applyProtection="1">
      <alignment vertical="center" shrinkToFit="1"/>
      <protection locked="0"/>
    </xf>
    <xf numFmtId="38" fontId="57" fillId="6" borderId="139" xfId="6" applyFont="1" applyFill="1" applyBorder="1" applyAlignment="1" applyProtection="1">
      <alignment vertical="center" shrinkToFit="1"/>
      <protection locked="0"/>
    </xf>
    <xf numFmtId="38" fontId="57" fillId="6" borderId="138" xfId="6" applyFont="1" applyFill="1" applyBorder="1" applyAlignment="1" applyProtection="1">
      <alignment vertical="center" shrinkToFit="1"/>
      <protection locked="0"/>
    </xf>
    <xf numFmtId="0" fontId="57" fillId="6" borderId="141" xfId="1" applyFont="1" applyFill="1" applyBorder="1" applyAlignment="1" applyProtection="1">
      <alignment horizontal="center" vertical="center" shrinkToFit="1"/>
      <protection locked="0"/>
    </xf>
    <xf numFmtId="0" fontId="57" fillId="6" borderId="140" xfId="1" applyFont="1" applyFill="1" applyBorder="1" applyAlignment="1" applyProtection="1">
      <alignment horizontal="center" vertical="center" shrinkToFit="1"/>
      <protection locked="0"/>
    </xf>
    <xf numFmtId="0" fontId="28" fillId="6" borderId="140" xfId="7" applyFont="1" applyFill="1" applyBorder="1" applyAlignment="1" applyProtection="1">
      <alignment horizontal="center" vertical="center" shrinkToFit="1"/>
      <protection locked="0"/>
    </xf>
    <xf numFmtId="0" fontId="57" fillId="6" borderId="104" xfId="0" applyFont="1" applyFill="1" applyBorder="1" applyAlignment="1" applyProtection="1">
      <alignment horizontal="center" vertical="center" shrinkToFit="1"/>
      <protection locked="0"/>
    </xf>
    <xf numFmtId="0" fontId="57" fillId="6" borderId="115" xfId="0" applyFont="1" applyFill="1" applyBorder="1" applyAlignment="1" applyProtection="1">
      <alignment horizontal="center" vertical="center" shrinkToFit="1"/>
      <protection locked="0"/>
    </xf>
    <xf numFmtId="0" fontId="57" fillId="6" borderId="110" xfId="1" applyFont="1" applyFill="1" applyBorder="1" applyAlignment="1" applyProtection="1">
      <alignment horizontal="center" vertical="center" shrinkToFit="1"/>
      <protection locked="0"/>
    </xf>
    <xf numFmtId="0" fontId="57" fillId="6" borderId="112" xfId="1" applyFont="1" applyFill="1" applyBorder="1" applyAlignment="1" applyProtection="1">
      <alignment horizontal="center" vertical="center" shrinkToFit="1"/>
      <protection locked="0"/>
    </xf>
    <xf numFmtId="0" fontId="28" fillId="6" borderId="112" xfId="7" applyFont="1" applyFill="1" applyBorder="1" applyAlignment="1" applyProtection="1">
      <alignment horizontal="center" vertical="center" shrinkToFit="1"/>
      <protection locked="0"/>
    </xf>
    <xf numFmtId="38" fontId="57" fillId="6" borderId="141" xfId="9" applyFont="1" applyFill="1" applyBorder="1" applyAlignment="1" applyProtection="1">
      <alignment vertical="center" shrinkToFit="1"/>
      <protection locked="0"/>
    </xf>
    <xf numFmtId="38" fontId="57" fillId="6" borderId="140" xfId="9" applyFont="1" applyFill="1" applyBorder="1" applyAlignment="1" applyProtection="1">
      <alignment vertical="center" shrinkToFit="1"/>
      <protection locked="0"/>
    </xf>
    <xf numFmtId="38" fontId="57" fillId="6" borderId="18" xfId="9" applyFont="1" applyFill="1" applyBorder="1" applyAlignment="1" applyProtection="1">
      <alignment vertical="center" shrinkToFit="1"/>
      <protection locked="0"/>
    </xf>
    <xf numFmtId="38" fontId="57" fillId="6" borderId="0" xfId="9" applyFont="1" applyFill="1" applyBorder="1" applyAlignment="1" applyProtection="1">
      <alignment vertical="center" shrinkToFit="1"/>
      <protection locked="0"/>
    </xf>
    <xf numFmtId="0" fontId="57" fillId="6" borderId="141" xfId="1" applyFont="1" applyFill="1" applyBorder="1" applyAlignment="1" applyProtection="1">
      <alignment vertical="center" shrinkToFit="1"/>
      <protection locked="0"/>
    </xf>
    <xf numFmtId="0" fontId="57" fillId="6" borderId="140" xfId="1" applyFont="1" applyFill="1" applyBorder="1" applyAlignment="1" applyProtection="1">
      <alignment vertical="center" shrinkToFit="1"/>
      <protection locked="0"/>
    </xf>
    <xf numFmtId="0" fontId="57" fillId="6" borderId="18" xfId="1" applyFont="1" applyFill="1" applyBorder="1" applyAlignment="1" applyProtection="1">
      <alignment vertical="center" shrinkToFit="1"/>
      <protection locked="0"/>
    </xf>
    <xf numFmtId="0" fontId="57" fillId="6" borderId="0" xfId="1" applyFont="1" applyFill="1" applyBorder="1" applyAlignment="1" applyProtection="1">
      <alignment vertical="center" shrinkToFit="1"/>
      <protection locked="0"/>
    </xf>
    <xf numFmtId="0" fontId="57" fillId="7" borderId="110" xfId="1" applyFont="1" applyFill="1" applyBorder="1" applyAlignment="1" applyProtection="1">
      <alignment vertical="center" shrinkToFit="1"/>
      <protection locked="0"/>
    </xf>
    <xf numFmtId="0" fontId="57" fillId="7" borderId="112" xfId="1" applyFont="1" applyFill="1" applyBorder="1" applyAlignment="1" applyProtection="1">
      <alignment vertical="center" shrinkToFit="1"/>
      <protection locked="0"/>
    </xf>
    <xf numFmtId="0" fontId="28" fillId="7" borderId="112" xfId="7" applyFont="1" applyFill="1" applyBorder="1" applyAlignment="1" applyProtection="1">
      <alignment horizontal="center" vertical="center" shrinkToFit="1"/>
      <protection locked="0"/>
    </xf>
    <xf numFmtId="0" fontId="28" fillId="7" borderId="171" xfId="7" applyFont="1" applyFill="1" applyBorder="1" applyAlignment="1" applyProtection="1">
      <alignment horizontal="center" vertical="center" shrinkToFit="1"/>
      <protection locked="0"/>
    </xf>
    <xf numFmtId="0" fontId="57" fillId="7" borderId="149" xfId="1" applyFont="1" applyFill="1" applyBorder="1" applyAlignment="1" applyProtection="1">
      <alignment vertical="center" shrinkToFit="1"/>
      <protection locked="0"/>
    </xf>
    <xf numFmtId="0" fontId="57" fillId="7" borderId="148" xfId="1" applyFont="1" applyFill="1" applyBorder="1" applyAlignment="1" applyProtection="1">
      <alignment vertical="center" shrinkToFit="1"/>
      <protection locked="0"/>
    </xf>
    <xf numFmtId="0" fontId="28" fillId="7" borderId="148" xfId="7" applyFont="1" applyFill="1" applyBorder="1" applyAlignment="1" applyProtection="1">
      <alignment horizontal="center" vertical="center" shrinkToFit="1"/>
      <protection locked="0"/>
    </xf>
    <xf numFmtId="0" fontId="57" fillId="6" borderId="253" xfId="1" applyFont="1" applyFill="1" applyBorder="1" applyAlignment="1" applyProtection="1">
      <alignment horizontal="center" vertical="center" shrinkToFit="1"/>
      <protection locked="0"/>
    </xf>
    <xf numFmtId="0" fontId="57" fillId="6" borderId="171" xfId="1" applyFont="1" applyFill="1" applyBorder="1" applyAlignment="1" applyProtection="1">
      <alignment horizontal="center" vertical="center" shrinkToFit="1"/>
      <protection locked="0"/>
    </xf>
    <xf numFmtId="38" fontId="57" fillId="6" borderId="259" xfId="9" applyFont="1" applyFill="1" applyBorder="1" applyAlignment="1" applyProtection="1">
      <alignment vertical="center" shrinkToFit="1"/>
      <protection locked="0"/>
    </xf>
    <xf numFmtId="38" fontId="57" fillId="6" borderId="245" xfId="9" applyFont="1" applyFill="1" applyBorder="1" applyAlignment="1" applyProtection="1">
      <alignment vertical="center" shrinkToFit="1"/>
      <protection locked="0"/>
    </xf>
    <xf numFmtId="0" fontId="28" fillId="6" borderId="44" xfId="7" applyFont="1" applyFill="1" applyBorder="1" applyAlignment="1" applyProtection="1">
      <alignment horizontal="center" vertical="center" shrinkToFit="1"/>
      <protection locked="0"/>
    </xf>
    <xf numFmtId="0" fontId="28" fillId="6" borderId="46" xfId="7" applyFont="1" applyFill="1" applyBorder="1" applyAlignment="1" applyProtection="1">
      <alignment horizontal="center" vertical="center" shrinkToFit="1"/>
      <protection locked="0"/>
    </xf>
    <xf numFmtId="38" fontId="57" fillId="7" borderId="110" xfId="9" applyFont="1" applyFill="1" applyBorder="1" applyAlignment="1" applyProtection="1">
      <alignment vertical="center" shrinkToFit="1"/>
      <protection locked="0"/>
    </xf>
    <xf numFmtId="38" fontId="57" fillId="7" borderId="112" xfId="9" applyFont="1" applyFill="1" applyBorder="1" applyAlignment="1" applyProtection="1">
      <alignment vertical="center" shrinkToFit="1"/>
      <protection locked="0"/>
    </xf>
    <xf numFmtId="38" fontId="57" fillId="7" borderId="149" xfId="9" applyFont="1" applyFill="1" applyBorder="1" applyAlignment="1" applyProtection="1">
      <alignment vertical="center" shrinkToFit="1"/>
      <protection locked="0"/>
    </xf>
    <xf numFmtId="38" fontId="57" fillId="7" borderId="148" xfId="9" applyFont="1" applyFill="1" applyBorder="1" applyAlignment="1" applyProtection="1">
      <alignment vertical="center" shrinkToFit="1"/>
      <protection locked="0"/>
    </xf>
    <xf numFmtId="0" fontId="57" fillId="7" borderId="110" xfId="1" applyFont="1" applyFill="1" applyBorder="1" applyAlignment="1" applyProtection="1">
      <alignment horizontal="center" vertical="center" shrinkToFit="1"/>
      <protection locked="0"/>
    </xf>
    <xf numFmtId="0" fontId="57" fillId="7" borderId="112" xfId="1" applyFont="1" applyFill="1" applyBorder="1" applyAlignment="1" applyProtection="1">
      <alignment horizontal="center" vertical="center" shrinkToFit="1"/>
      <protection locked="0"/>
    </xf>
    <xf numFmtId="0" fontId="57" fillId="7" borderId="204" xfId="0" applyFont="1" applyFill="1" applyBorder="1" applyAlignment="1" applyProtection="1">
      <alignment horizontal="center" vertical="center" shrinkToFit="1"/>
      <protection locked="0"/>
    </xf>
    <xf numFmtId="0" fontId="57" fillId="7" borderId="172" xfId="0" applyFont="1" applyFill="1" applyBorder="1" applyAlignment="1" applyProtection="1">
      <alignment horizontal="center" vertical="center" shrinkToFit="1"/>
      <protection locked="0"/>
    </xf>
    <xf numFmtId="0" fontId="57" fillId="6" borderId="259" xfId="1" applyFont="1" applyFill="1" applyBorder="1" applyAlignment="1" applyProtection="1">
      <alignment vertical="center" shrinkToFit="1"/>
      <protection locked="0"/>
    </xf>
    <xf numFmtId="0" fontId="57" fillId="6" borderId="245" xfId="1" applyFont="1" applyFill="1" applyBorder="1" applyAlignment="1" applyProtection="1">
      <alignment vertical="center" shrinkToFit="1"/>
      <protection locked="0"/>
    </xf>
    <xf numFmtId="0" fontId="57" fillId="7" borderId="18" xfId="1" applyFont="1" applyFill="1" applyBorder="1" applyAlignment="1" applyProtection="1">
      <alignment vertical="center" shrinkToFit="1"/>
      <protection locked="0"/>
    </xf>
    <xf numFmtId="0" fontId="57" fillId="7" borderId="0" xfId="1" applyFont="1" applyFill="1" applyBorder="1" applyAlignment="1" applyProtection="1">
      <alignment vertical="center" shrinkToFit="1"/>
      <protection locked="0"/>
    </xf>
    <xf numFmtId="38" fontId="57" fillId="6" borderId="110" xfId="9" applyFont="1" applyFill="1" applyBorder="1" applyAlignment="1" applyProtection="1">
      <alignment vertical="center" shrinkToFit="1"/>
      <protection locked="0"/>
    </xf>
    <xf numFmtId="38" fontId="57" fillId="6" borderId="112" xfId="9" applyFont="1" applyFill="1" applyBorder="1" applyAlignment="1" applyProtection="1">
      <alignment vertical="center" shrinkToFit="1"/>
      <protection locked="0"/>
    </xf>
    <xf numFmtId="0" fontId="57" fillId="6" borderId="139" xfId="1" applyFont="1" applyFill="1" applyBorder="1" applyAlignment="1" applyProtection="1">
      <alignment horizontal="center" vertical="center" shrinkToFit="1"/>
      <protection locked="0"/>
    </xf>
    <xf numFmtId="0" fontId="57" fillId="6" borderId="142" xfId="1" applyFont="1" applyFill="1" applyBorder="1" applyAlignment="1" applyProtection="1">
      <alignment horizontal="center" vertical="center" shrinkToFit="1"/>
      <protection locked="0"/>
    </xf>
    <xf numFmtId="0" fontId="57" fillId="6" borderId="12" xfId="1" applyFont="1" applyFill="1" applyBorder="1" applyAlignment="1" applyProtection="1">
      <alignment horizontal="center" vertical="center" shrinkToFit="1"/>
      <protection locked="0"/>
    </xf>
    <xf numFmtId="0" fontId="57" fillId="6" borderId="13" xfId="1" applyFont="1" applyFill="1" applyBorder="1" applyAlignment="1" applyProtection="1">
      <alignment horizontal="center" vertical="center" shrinkToFit="1"/>
      <protection locked="0"/>
    </xf>
    <xf numFmtId="0" fontId="57" fillId="6" borderId="115" xfId="1" applyFont="1" applyFill="1" applyBorder="1" applyAlignment="1" applyProtection="1">
      <alignment horizontal="center" vertical="center" shrinkToFit="1"/>
      <protection locked="0"/>
    </xf>
    <xf numFmtId="0" fontId="57" fillId="6" borderId="111" xfId="1" applyFont="1" applyFill="1" applyBorder="1" applyAlignment="1" applyProtection="1">
      <alignment horizontal="center" vertical="center" shrinkToFit="1"/>
      <protection locked="0"/>
    </xf>
    <xf numFmtId="0" fontId="57" fillId="6" borderId="18" xfId="1" applyFont="1" applyFill="1" applyBorder="1" applyAlignment="1" applyProtection="1">
      <alignment horizontal="center" vertical="center" shrinkToFit="1"/>
      <protection locked="0"/>
    </xf>
    <xf numFmtId="0" fontId="57" fillId="6" borderId="0" xfId="1" applyFont="1" applyFill="1" applyBorder="1" applyAlignment="1" applyProtection="1">
      <alignment horizontal="center" vertical="center" shrinkToFit="1"/>
      <protection locked="0"/>
    </xf>
    <xf numFmtId="0" fontId="57" fillId="7" borderId="262" xfId="1" applyFont="1" applyFill="1" applyBorder="1" applyAlignment="1" applyProtection="1">
      <alignment horizontal="center" vertical="center" shrinkToFit="1"/>
      <protection locked="0"/>
    </xf>
    <xf numFmtId="0" fontId="57" fillId="7" borderId="0" xfId="1" applyFont="1" applyFill="1" applyBorder="1" applyAlignment="1" applyProtection="1">
      <alignment horizontal="center" vertical="center" shrinkToFit="1"/>
      <protection locked="0"/>
    </xf>
    <xf numFmtId="0" fontId="57" fillId="7" borderId="81" xfId="1" applyFont="1" applyFill="1" applyBorder="1" applyAlignment="1" applyProtection="1">
      <alignment horizontal="center" vertical="center" shrinkToFit="1"/>
      <protection locked="0"/>
    </xf>
    <xf numFmtId="0" fontId="57" fillId="7" borderId="172" xfId="1" applyFont="1" applyFill="1" applyBorder="1" applyAlignment="1" applyProtection="1">
      <alignment horizontal="center" vertical="center" shrinkToFit="1"/>
      <protection locked="0"/>
    </xf>
    <xf numFmtId="0" fontId="57" fillId="7" borderId="171" xfId="1" applyFont="1" applyFill="1" applyBorder="1" applyAlignment="1" applyProtection="1">
      <alignment horizontal="center" vertical="center" shrinkToFit="1"/>
      <protection locked="0"/>
    </xf>
    <xf numFmtId="0" fontId="57" fillId="7" borderId="220" xfId="1" applyFont="1" applyFill="1" applyBorder="1" applyAlignment="1" applyProtection="1">
      <alignment horizontal="center" vertical="center" shrinkToFit="1"/>
      <protection locked="0"/>
    </xf>
    <xf numFmtId="0" fontId="57" fillId="7" borderId="172" xfId="1" applyFont="1" applyFill="1" applyBorder="1" applyAlignment="1" applyProtection="1">
      <alignment horizontal="center" vertical="center" shrinkToFit="1"/>
      <protection locked="0"/>
    </xf>
    <xf numFmtId="0" fontId="57" fillId="7" borderId="171" xfId="1" applyFont="1" applyFill="1" applyBorder="1" applyAlignment="1" applyProtection="1">
      <alignment horizontal="center" vertical="center" shrinkToFit="1"/>
      <protection locked="0"/>
    </xf>
    <xf numFmtId="0" fontId="57" fillId="7" borderId="220" xfId="1" applyFont="1" applyFill="1" applyBorder="1" applyAlignment="1" applyProtection="1">
      <alignment horizontal="center" vertical="center" shrinkToFit="1"/>
      <protection locked="0"/>
    </xf>
    <xf numFmtId="0" fontId="57" fillId="7" borderId="147" xfId="1" applyFont="1" applyFill="1" applyBorder="1" applyAlignment="1" applyProtection="1">
      <alignment horizontal="center" vertical="center" shrinkToFit="1"/>
      <protection locked="0"/>
    </xf>
    <xf numFmtId="0" fontId="57" fillId="7" borderId="148" xfId="1" applyFont="1" applyFill="1" applyBorder="1" applyAlignment="1" applyProtection="1">
      <alignment horizontal="center" vertical="center" shrinkToFit="1"/>
      <protection locked="0"/>
    </xf>
    <xf numFmtId="0" fontId="57" fillId="7" borderId="150" xfId="1" applyFont="1" applyFill="1" applyBorder="1" applyAlignment="1" applyProtection="1">
      <alignment horizontal="center" vertical="center" shrinkToFit="1"/>
      <protection locked="0"/>
    </xf>
    <xf numFmtId="0" fontId="57" fillId="6" borderId="15" xfId="1" applyFont="1" applyFill="1" applyBorder="1" applyAlignment="1" applyProtection="1">
      <alignment horizontal="center" vertical="center" shrinkToFit="1"/>
      <protection locked="0"/>
    </xf>
    <xf numFmtId="0" fontId="57" fillId="6" borderId="16" xfId="1" applyFont="1" applyFill="1" applyBorder="1" applyAlignment="1" applyProtection="1">
      <alignment horizontal="center" vertical="center" shrinkToFit="1"/>
      <protection locked="0"/>
    </xf>
    <xf numFmtId="38" fontId="57" fillId="6" borderId="141" xfId="6" applyFont="1" applyFill="1" applyBorder="1" applyAlignment="1" applyProtection="1">
      <alignment vertical="center" shrinkToFit="1"/>
      <protection locked="0"/>
    </xf>
    <xf numFmtId="38" fontId="57" fillId="6" borderId="140" xfId="6" applyFont="1" applyFill="1" applyBorder="1" applyAlignment="1" applyProtection="1">
      <alignment vertical="center" shrinkToFit="1"/>
      <protection locked="0"/>
    </xf>
    <xf numFmtId="38" fontId="57" fillId="6" borderId="259" xfId="6" applyFont="1" applyFill="1" applyBorder="1" applyAlignment="1" applyProtection="1">
      <alignment vertical="center" shrinkToFit="1"/>
      <protection locked="0"/>
    </xf>
    <xf numFmtId="38" fontId="57" fillId="6" borderId="245" xfId="6" applyFont="1" applyFill="1" applyBorder="1" applyAlignment="1" applyProtection="1">
      <alignment vertical="center" shrinkToFit="1"/>
      <protection locked="0"/>
    </xf>
    <xf numFmtId="38" fontId="57" fillId="7" borderId="18" xfId="6" applyFont="1" applyFill="1" applyBorder="1" applyAlignment="1" applyProtection="1">
      <alignment vertical="center" shrinkToFit="1"/>
      <protection locked="0"/>
    </xf>
    <xf numFmtId="38" fontId="57" fillId="7" borderId="0" xfId="6" applyFont="1" applyFill="1" applyBorder="1" applyAlignment="1" applyProtection="1">
      <alignment vertical="center" shrinkToFit="1"/>
      <protection locked="0"/>
    </xf>
    <xf numFmtId="38" fontId="57" fillId="7" borderId="110" xfId="6" applyFont="1" applyFill="1" applyBorder="1" applyAlignment="1" applyProtection="1">
      <alignment vertical="center" shrinkToFit="1"/>
      <protection locked="0"/>
    </xf>
    <xf numFmtId="38" fontId="57" fillId="7" borderId="112" xfId="6" applyFont="1" applyFill="1" applyBorder="1" applyAlignment="1" applyProtection="1">
      <alignment vertical="center" shrinkToFit="1"/>
      <protection locked="0"/>
    </xf>
    <xf numFmtId="38" fontId="57" fillId="7" borderId="149" xfId="6" applyFont="1" applyFill="1" applyBorder="1" applyAlignment="1" applyProtection="1">
      <alignment vertical="center" shrinkToFit="1"/>
      <protection locked="0"/>
    </xf>
    <xf numFmtId="38" fontId="57" fillId="7" borderId="148" xfId="6" applyFont="1" applyFill="1" applyBorder="1" applyAlignment="1" applyProtection="1">
      <alignment vertical="center" shrinkToFit="1"/>
      <protection locked="0"/>
    </xf>
    <xf numFmtId="38" fontId="57" fillId="6" borderId="12" xfId="6" applyFont="1" applyFill="1" applyBorder="1" applyAlignment="1" applyProtection="1">
      <alignment vertical="center" shrinkToFit="1"/>
      <protection locked="0"/>
    </xf>
    <xf numFmtId="38" fontId="57" fillId="6" borderId="13" xfId="6" applyFont="1" applyFill="1" applyBorder="1" applyAlignment="1" applyProtection="1">
      <alignment vertical="center" shrinkToFit="1"/>
      <protection locked="0"/>
    </xf>
    <xf numFmtId="38" fontId="57" fillId="6" borderId="110" xfId="6" applyFont="1" applyFill="1" applyBorder="1" applyAlignment="1" applyProtection="1">
      <alignment vertical="center" shrinkToFit="1"/>
      <protection locked="0"/>
    </xf>
    <xf numFmtId="38" fontId="57" fillId="6" borderId="112" xfId="6" applyFont="1" applyFill="1" applyBorder="1" applyAlignment="1" applyProtection="1">
      <alignment vertical="center" shrinkToFit="1"/>
      <protection locked="0"/>
    </xf>
    <xf numFmtId="191" fontId="57" fillId="6" borderId="253" xfId="1" applyNumberFormat="1" applyFont="1" applyFill="1" applyBorder="1" applyAlignment="1" applyProtection="1">
      <alignment vertical="center" shrinkToFit="1"/>
      <protection locked="0"/>
    </xf>
    <xf numFmtId="191" fontId="57" fillId="6" borderId="171" xfId="1" applyNumberFormat="1" applyFont="1" applyFill="1" applyBorder="1" applyAlignment="1" applyProtection="1">
      <alignment vertical="center" shrinkToFit="1"/>
      <protection locked="0"/>
    </xf>
    <xf numFmtId="191" fontId="28" fillId="6" borderId="253" xfId="7" applyNumberFormat="1" applyFont="1" applyFill="1" applyBorder="1" applyAlignment="1" applyProtection="1">
      <alignment vertical="center" shrinkToFit="1"/>
      <protection locked="0"/>
    </xf>
    <xf numFmtId="191" fontId="28" fillId="6" borderId="171" xfId="7" applyNumberFormat="1" applyFont="1" applyFill="1" applyBorder="1" applyAlignment="1" applyProtection="1">
      <alignment vertical="center" shrinkToFit="1"/>
      <protection locked="0"/>
    </xf>
    <xf numFmtId="38" fontId="57" fillId="6" borderId="259" xfId="9" applyFont="1" applyFill="1" applyBorder="1" applyAlignment="1" applyProtection="1">
      <alignment vertical="center"/>
      <protection locked="0"/>
    </xf>
    <xf numFmtId="38" fontId="57" fillId="6" borderId="245" xfId="9" applyFont="1" applyFill="1" applyBorder="1" applyAlignment="1" applyProtection="1">
      <alignment vertical="center"/>
      <protection locked="0"/>
    </xf>
    <xf numFmtId="38" fontId="57" fillId="6" borderId="18" xfId="6" applyFont="1" applyFill="1" applyBorder="1" applyAlignment="1" applyProtection="1">
      <alignment vertical="center" shrinkToFit="1"/>
      <protection locked="0"/>
    </xf>
    <xf numFmtId="38" fontId="57" fillId="6" borderId="0" xfId="6" applyFont="1" applyFill="1" applyBorder="1" applyAlignment="1" applyProtection="1">
      <alignment vertical="center" shrinkToFit="1"/>
      <protection locked="0"/>
    </xf>
    <xf numFmtId="191" fontId="57" fillId="6" borderId="269" xfId="1" applyNumberFormat="1" applyFont="1" applyFill="1" applyBorder="1" applyAlignment="1" applyProtection="1">
      <alignment vertical="center" shrinkToFit="1"/>
      <protection locked="0"/>
    </xf>
    <xf numFmtId="191" fontId="57" fillId="6" borderId="148" xfId="1" applyNumberFormat="1" applyFont="1" applyFill="1" applyBorder="1" applyAlignment="1" applyProtection="1">
      <alignment vertical="center" shrinkToFit="1"/>
      <protection locked="0"/>
    </xf>
    <xf numFmtId="38" fontId="57" fillId="6" borderId="118" xfId="6" applyFont="1" applyFill="1" applyBorder="1" applyAlignment="1" applyProtection="1">
      <alignment vertical="center" shrinkToFit="1"/>
      <protection locked="0"/>
    </xf>
    <xf numFmtId="38" fontId="57" fillId="6" borderId="171" xfId="6" applyFont="1" applyFill="1" applyBorder="1" applyAlignment="1" applyProtection="1">
      <alignment vertical="center" shrinkToFit="1"/>
      <protection locked="0"/>
    </xf>
    <xf numFmtId="38" fontId="57" fillId="7" borderId="118" xfId="6" applyFont="1" applyFill="1" applyBorder="1" applyAlignment="1" applyProtection="1">
      <alignment vertical="center" shrinkToFit="1"/>
      <protection locked="0"/>
    </xf>
    <xf numFmtId="38" fontId="57" fillId="7" borderId="171" xfId="6" applyFont="1" applyFill="1" applyBorder="1" applyAlignment="1" applyProtection="1">
      <alignment vertical="center" shrinkToFit="1"/>
      <protection locked="0"/>
    </xf>
    <xf numFmtId="38" fontId="33" fillId="6" borderId="44" xfId="6" applyFont="1" applyFill="1" applyBorder="1" applyAlignment="1" applyProtection="1">
      <alignment horizontal="center" vertical="center"/>
      <protection locked="0"/>
    </xf>
    <xf numFmtId="38" fontId="33" fillId="6" borderId="46" xfId="6" applyFont="1" applyFill="1" applyBorder="1" applyAlignment="1" applyProtection="1">
      <alignment horizontal="center" vertical="center"/>
      <protection locked="0"/>
    </xf>
    <xf numFmtId="0" fontId="57" fillId="6" borderId="245" xfId="1" applyFont="1" applyFill="1" applyBorder="1" applyAlignment="1" applyProtection="1">
      <alignment horizontal="center" vertical="center"/>
      <protection locked="0"/>
    </xf>
    <xf numFmtId="0" fontId="57" fillId="6" borderId="221" xfId="1" applyFont="1" applyFill="1" applyBorder="1" applyAlignment="1" applyProtection="1">
      <alignment horizontal="center" vertical="center"/>
      <protection locked="0"/>
    </xf>
    <xf numFmtId="38" fontId="57" fillId="6" borderId="12" xfId="6" applyFont="1" applyFill="1" applyBorder="1" applyAlignment="1" applyProtection="1">
      <alignment vertical="center"/>
      <protection locked="0"/>
    </xf>
    <xf numFmtId="38" fontId="57" fillId="6" borderId="13" xfId="6" applyFont="1" applyFill="1" applyBorder="1" applyAlignment="1" applyProtection="1">
      <alignment vertical="center"/>
      <protection locked="0"/>
    </xf>
    <xf numFmtId="0" fontId="57" fillId="6" borderId="112" xfId="1" applyFont="1" applyFill="1" applyBorder="1" applyAlignment="1" applyProtection="1">
      <alignment horizontal="center" vertical="center"/>
      <protection locked="0"/>
    </xf>
    <xf numFmtId="0" fontId="57" fillId="6" borderId="111" xfId="1" applyFont="1" applyFill="1" applyBorder="1" applyAlignment="1" applyProtection="1">
      <alignment horizontal="center" vertical="center"/>
      <protection locked="0"/>
    </xf>
    <xf numFmtId="38" fontId="57" fillId="6" borderId="18" xfId="6" applyFont="1" applyFill="1" applyBorder="1" applyAlignment="1" applyProtection="1">
      <alignment vertical="center"/>
      <protection locked="0"/>
    </xf>
    <xf numFmtId="38" fontId="57" fillId="6" borderId="0" xfId="6" applyFont="1" applyFill="1" applyBorder="1" applyAlignment="1" applyProtection="1">
      <alignment vertical="center"/>
      <protection locked="0"/>
    </xf>
    <xf numFmtId="0" fontId="57" fillId="7" borderId="112" xfId="1" applyFont="1" applyFill="1" applyBorder="1" applyAlignment="1" applyProtection="1">
      <alignment horizontal="center" vertical="center"/>
      <protection locked="0"/>
    </xf>
    <xf numFmtId="0" fontId="57" fillId="7" borderId="111" xfId="1" applyFont="1" applyFill="1" applyBorder="1" applyAlignment="1" applyProtection="1">
      <alignment horizontal="center" vertical="center"/>
      <protection locked="0"/>
    </xf>
    <xf numFmtId="38" fontId="57" fillId="6" borderId="15" xfId="6" applyFont="1" applyFill="1" applyBorder="1" applyAlignment="1" applyProtection="1">
      <alignment vertical="center"/>
      <protection locked="0"/>
    </xf>
    <xf numFmtId="38" fontId="57" fillId="6" borderId="16" xfId="6" applyFont="1" applyFill="1" applyBorder="1" applyAlignment="1" applyProtection="1">
      <alignment vertical="center"/>
      <protection locked="0"/>
    </xf>
    <xf numFmtId="0" fontId="56" fillId="6" borderId="16" xfId="1" applyFont="1" applyFill="1" applyBorder="1" applyAlignment="1" applyProtection="1">
      <alignment horizontal="right" vertical="center"/>
      <protection locked="0"/>
    </xf>
    <xf numFmtId="0" fontId="56" fillId="6" borderId="0" xfId="0" applyFont="1" applyFill="1" applyBorder="1" applyAlignment="1" applyProtection="1">
      <alignment vertical="center"/>
      <protection locked="0"/>
    </xf>
    <xf numFmtId="38" fontId="57" fillId="6" borderId="259" xfId="6" applyFont="1" applyFill="1" applyBorder="1" applyAlignment="1" applyProtection="1">
      <alignment vertical="center"/>
      <protection locked="0"/>
    </xf>
    <xf numFmtId="38" fontId="57" fillId="6" borderId="245" xfId="6" applyFont="1" applyFill="1" applyBorder="1" applyAlignment="1" applyProtection="1">
      <alignment vertical="center"/>
      <protection locked="0"/>
    </xf>
    <xf numFmtId="38" fontId="57" fillId="6" borderId="110" xfId="6" applyFont="1" applyFill="1" applyBorder="1" applyAlignment="1" applyProtection="1">
      <alignment vertical="center"/>
      <protection locked="0"/>
    </xf>
    <xf numFmtId="38" fontId="57" fillId="6" borderId="112" xfId="6" applyFont="1" applyFill="1" applyBorder="1" applyAlignment="1" applyProtection="1">
      <alignment vertical="center"/>
      <protection locked="0"/>
    </xf>
    <xf numFmtId="38" fontId="57" fillId="7" borderId="110" xfId="6" applyFont="1" applyFill="1" applyBorder="1" applyAlignment="1" applyProtection="1">
      <alignment vertical="center"/>
      <protection locked="0"/>
    </xf>
    <xf numFmtId="38" fontId="57" fillId="7" borderId="112" xfId="6" applyFont="1" applyFill="1" applyBorder="1" applyAlignment="1" applyProtection="1">
      <alignment vertical="center"/>
      <protection locked="0"/>
    </xf>
    <xf numFmtId="0" fontId="28" fillId="6" borderId="245" xfId="7" applyFont="1" applyFill="1" applyBorder="1" applyAlignment="1" applyProtection="1">
      <alignment horizontal="center" vertical="center"/>
      <protection locked="0"/>
    </xf>
    <xf numFmtId="0" fontId="28" fillId="6" borderId="112" xfId="7" applyFont="1" applyFill="1" applyBorder="1" applyAlignment="1" applyProtection="1">
      <alignment horizontal="center" vertical="center"/>
      <protection locked="0"/>
    </xf>
    <xf numFmtId="0" fontId="28" fillId="7" borderId="112" xfId="7" applyFont="1" applyFill="1" applyBorder="1" applyAlignment="1" applyProtection="1">
      <alignment horizontal="center" vertical="center"/>
      <protection locked="0"/>
    </xf>
    <xf numFmtId="38" fontId="57" fillId="6" borderId="273" xfId="6" applyFont="1" applyFill="1" applyBorder="1" applyAlignment="1" applyProtection="1">
      <alignment vertical="center"/>
      <protection locked="0"/>
    </xf>
    <xf numFmtId="38" fontId="57" fillId="6" borderId="271" xfId="6" applyFont="1" applyFill="1" applyBorder="1" applyAlignment="1" applyProtection="1">
      <alignment vertical="center"/>
      <protection locked="0"/>
    </xf>
    <xf numFmtId="0" fontId="6" fillId="6" borderId="114" xfId="0" applyFont="1" applyFill="1" applyBorder="1" applyAlignment="1" applyProtection="1">
      <alignment vertical="center" wrapText="1"/>
      <protection locked="0"/>
    </xf>
    <xf numFmtId="0" fontId="6" fillId="6" borderId="113" xfId="0" applyFont="1" applyFill="1" applyBorder="1" applyAlignment="1" applyProtection="1">
      <alignment vertical="center" wrapText="1"/>
      <protection locked="0"/>
    </xf>
    <xf numFmtId="0" fontId="6" fillId="7" borderId="114" xfId="0" applyFont="1" applyFill="1" applyBorder="1" applyAlignment="1" applyProtection="1">
      <alignment vertical="center" wrapText="1"/>
      <protection locked="0"/>
    </xf>
    <xf numFmtId="0" fontId="6" fillId="7" borderId="113" xfId="0" applyFont="1" applyFill="1" applyBorder="1" applyAlignment="1" applyProtection="1">
      <alignment vertical="center" wrapText="1"/>
      <protection locked="0"/>
    </xf>
    <xf numFmtId="0" fontId="6" fillId="7" borderId="146" xfId="0" applyFont="1" applyFill="1" applyBorder="1" applyAlignment="1" applyProtection="1">
      <alignment vertical="center" wrapText="1"/>
      <protection locked="0"/>
    </xf>
    <xf numFmtId="0" fontId="6" fillId="7" borderId="213" xfId="0" applyFont="1" applyFill="1" applyBorder="1" applyAlignment="1" applyProtection="1">
      <alignment vertical="center" wrapText="1"/>
      <protection locked="0"/>
    </xf>
    <xf numFmtId="0" fontId="54" fillId="6" borderId="116" xfId="0" applyFont="1" applyFill="1" applyBorder="1" applyAlignment="1" applyProtection="1">
      <alignment horizontal="center" vertical="center"/>
      <protection locked="0"/>
    </xf>
    <xf numFmtId="0" fontId="54" fillId="7" borderId="116" xfId="0" applyFont="1" applyFill="1" applyBorder="1" applyAlignment="1" applyProtection="1">
      <alignment horizontal="center" vertical="center"/>
      <protection locked="0"/>
    </xf>
    <xf numFmtId="0" fontId="54" fillId="7" borderId="178" xfId="0" applyFont="1" applyFill="1" applyBorder="1" applyAlignment="1" applyProtection="1">
      <alignment horizontal="center" vertical="center"/>
      <protection locked="0"/>
    </xf>
    <xf numFmtId="38" fontId="49" fillId="7" borderId="145" xfId="3" applyFont="1" applyFill="1" applyBorder="1" applyAlignment="1" applyProtection="1">
      <alignment horizontal="distributed" vertical="center" justifyLastLine="1"/>
      <protection locked="0"/>
    </xf>
    <xf numFmtId="38" fontId="49" fillId="7" borderId="143" xfId="3" applyFont="1" applyFill="1" applyBorder="1" applyAlignment="1" applyProtection="1">
      <alignment horizontal="distributed" vertical="center" justifyLastLine="1"/>
      <protection locked="0"/>
    </xf>
    <xf numFmtId="38" fontId="49" fillId="7" borderId="144" xfId="3" applyFont="1" applyFill="1" applyBorder="1" applyAlignment="1" applyProtection="1">
      <alignment horizontal="distributed" vertical="center" justifyLastLine="1"/>
      <protection locked="0"/>
    </xf>
    <xf numFmtId="38" fontId="56" fillId="7" borderId="145" xfId="6" applyFont="1" applyFill="1" applyBorder="1" applyAlignment="1" applyProtection="1">
      <alignment vertical="center"/>
      <protection locked="0"/>
    </xf>
    <xf numFmtId="38" fontId="56" fillId="7" borderId="143" xfId="6" applyFont="1" applyFill="1" applyBorder="1" applyAlignment="1" applyProtection="1">
      <alignment vertical="center"/>
      <protection locked="0"/>
    </xf>
    <xf numFmtId="38" fontId="49" fillId="7" borderId="9" xfId="3" applyFont="1" applyFill="1" applyBorder="1" applyAlignment="1" applyProtection="1">
      <alignment horizontal="distributed" vertical="center" justifyLastLine="1"/>
      <protection locked="0"/>
    </xf>
    <xf numFmtId="38" fontId="56" fillId="7" borderId="10" xfId="6" applyFont="1" applyFill="1" applyBorder="1" applyAlignment="1" applyProtection="1">
      <alignment vertical="center"/>
      <protection locked="0"/>
    </xf>
    <xf numFmtId="38" fontId="56" fillId="7" borderId="19" xfId="6" applyFont="1" applyFill="1" applyBorder="1" applyAlignment="1" applyProtection="1">
      <alignment vertical="center"/>
      <protection locked="0"/>
    </xf>
    <xf numFmtId="38" fontId="49" fillId="7" borderId="9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15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16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17" xfId="3" applyFont="1" applyFill="1" applyBorder="1" applyAlignment="1" applyProtection="1">
      <alignment horizontal="distributed" vertical="center" justifyLastLine="1" shrinkToFit="1"/>
      <protection locked="0"/>
    </xf>
    <xf numFmtId="38" fontId="56" fillId="7" borderId="12" xfId="6" applyFont="1" applyFill="1" applyBorder="1" applyAlignment="1" applyProtection="1">
      <alignment vertical="center"/>
      <protection locked="0"/>
    </xf>
    <xf numFmtId="38" fontId="56" fillId="7" borderId="13" xfId="6" applyFont="1" applyFill="1" applyBorder="1" applyAlignment="1" applyProtection="1">
      <alignment vertical="center"/>
      <protection locked="0"/>
    </xf>
    <xf numFmtId="38" fontId="56" fillId="7" borderId="110" xfId="6" applyFont="1" applyFill="1" applyBorder="1" applyAlignment="1" applyProtection="1">
      <alignment vertical="center"/>
      <protection locked="0"/>
    </xf>
    <xf numFmtId="38" fontId="56" fillId="7" borderId="112" xfId="6" applyFont="1" applyFill="1" applyBorder="1" applyAlignment="1" applyProtection="1">
      <alignment vertical="center"/>
      <protection locked="0"/>
    </xf>
    <xf numFmtId="38" fontId="56" fillId="7" borderId="15" xfId="6" applyFont="1" applyFill="1" applyBorder="1" applyAlignment="1" applyProtection="1">
      <alignment vertical="center"/>
      <protection locked="0"/>
    </xf>
    <xf numFmtId="38" fontId="56" fillId="7" borderId="16" xfId="6" applyFont="1" applyFill="1" applyBorder="1" applyAlignment="1" applyProtection="1">
      <alignment vertical="center"/>
      <protection locked="0"/>
    </xf>
    <xf numFmtId="38" fontId="56" fillId="7" borderId="118" xfId="6" applyFont="1" applyFill="1" applyBorder="1" applyAlignment="1" applyProtection="1">
      <alignment vertical="center"/>
      <protection locked="0"/>
    </xf>
    <xf numFmtId="38" fontId="56" fillId="7" borderId="171" xfId="6" applyFont="1" applyFill="1" applyBorder="1" applyAlignment="1" applyProtection="1">
      <alignment vertical="center"/>
      <protection locked="0"/>
    </xf>
    <xf numFmtId="38" fontId="50" fillId="7" borderId="10" xfId="6" applyFont="1" applyFill="1" applyBorder="1" applyAlignment="1" applyProtection="1">
      <alignment vertical="center" justifyLastLine="1" shrinkToFit="1"/>
      <protection locked="0"/>
    </xf>
    <xf numFmtId="38" fontId="50" fillId="7" borderId="19" xfId="6" applyFont="1" applyFill="1" applyBorder="1" applyAlignment="1" applyProtection="1">
      <alignment vertical="center" justifyLastLine="1" shrinkToFit="1"/>
      <protection locked="0"/>
    </xf>
    <xf numFmtId="38" fontId="51" fillId="7" borderId="9" xfId="3" applyFont="1" applyFill="1" applyBorder="1" applyAlignment="1" applyProtection="1">
      <alignment horizontal="distributed" vertical="center" justifyLastLine="1" shrinkToFit="1"/>
      <protection locked="0"/>
    </xf>
    <xf numFmtId="38" fontId="50" fillId="7" borderId="10" xfId="6" applyFont="1" applyFill="1" applyBorder="1" applyAlignment="1" applyProtection="1">
      <alignment vertical="center"/>
      <protection locked="0"/>
    </xf>
    <xf numFmtId="38" fontId="50" fillId="7" borderId="19" xfId="6" applyFont="1" applyFill="1" applyBorder="1" applyAlignment="1" applyProtection="1">
      <alignment vertical="center"/>
      <protection locked="0"/>
    </xf>
    <xf numFmtId="0" fontId="6" fillId="6" borderId="42" xfId="0" applyFont="1" applyFill="1" applyBorder="1" applyAlignment="1" applyProtection="1">
      <alignment horizontal="center" vertical="center" wrapText="1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6" borderId="242" xfId="0" applyFont="1" applyFill="1" applyBorder="1" applyAlignment="1" applyProtection="1">
      <alignment vertical="center"/>
      <protection locked="0"/>
    </xf>
    <xf numFmtId="0" fontId="6" fillId="6" borderId="243" xfId="0" applyFont="1" applyFill="1" applyBorder="1" applyAlignment="1" applyProtection="1">
      <alignment vertical="center"/>
      <protection locked="0"/>
    </xf>
    <xf numFmtId="0" fontId="6" fillId="6" borderId="44" xfId="0" applyFont="1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45" xfId="0" applyFont="1" applyFill="1" applyBorder="1" applyAlignment="1" applyProtection="1">
      <alignment horizontal="center" vertical="center"/>
      <protection locked="0"/>
    </xf>
    <xf numFmtId="0" fontId="6" fillId="6" borderId="119" xfId="0" applyFont="1" applyFill="1" applyBorder="1" applyAlignment="1" applyProtection="1">
      <alignment vertical="center"/>
      <protection locked="0"/>
    </xf>
    <xf numFmtId="0" fontId="13" fillId="6" borderId="101" xfId="0" applyFont="1" applyFill="1" applyBorder="1" applyAlignment="1" applyProtection="1">
      <alignment horizontal="center" vertical="center"/>
      <protection locked="0"/>
    </xf>
    <xf numFmtId="0" fontId="13" fillId="6" borderId="102" xfId="0" applyFont="1" applyFill="1" applyBorder="1" applyAlignment="1" applyProtection="1">
      <alignment horizontal="center" vertical="center"/>
      <protection locked="0"/>
    </xf>
    <xf numFmtId="0" fontId="13" fillId="6" borderId="103" xfId="0" applyFont="1" applyFill="1" applyBorder="1" applyAlignment="1" applyProtection="1">
      <alignment horizontal="center" vertical="center"/>
      <protection locked="0"/>
    </xf>
    <xf numFmtId="0" fontId="13" fillId="6" borderId="104" xfId="0" applyFont="1" applyFill="1" applyBorder="1" applyAlignment="1" applyProtection="1">
      <alignment horizontal="center" vertical="center"/>
      <protection locked="0"/>
    </xf>
    <xf numFmtId="0" fontId="13" fillId="6" borderId="105" xfId="0" applyFont="1" applyFill="1" applyBorder="1" applyAlignment="1" applyProtection="1">
      <alignment horizontal="center" vertical="center"/>
      <protection locked="0"/>
    </xf>
    <xf numFmtId="0" fontId="13" fillId="6" borderId="106" xfId="0" applyFont="1" applyFill="1" applyBorder="1" applyAlignment="1" applyProtection="1">
      <alignment horizontal="center" vertical="center"/>
      <protection locked="0"/>
    </xf>
    <xf numFmtId="0" fontId="13" fillId="6" borderId="107" xfId="0" applyFont="1" applyFill="1" applyBorder="1" applyAlignment="1" applyProtection="1">
      <alignment horizontal="center" vertical="center"/>
      <protection locked="0"/>
    </xf>
    <xf numFmtId="0" fontId="16" fillId="6" borderId="108" xfId="0" applyFont="1" applyFill="1" applyBorder="1" applyAlignment="1" applyProtection="1">
      <alignment horizontal="center" vertical="center"/>
      <protection locked="0"/>
    </xf>
    <xf numFmtId="0" fontId="16" fillId="6" borderId="109" xfId="0" applyFont="1" applyFill="1" applyBorder="1" applyAlignment="1" applyProtection="1">
      <alignment horizontal="center" vertical="center"/>
      <protection locked="0"/>
    </xf>
    <xf numFmtId="0" fontId="13" fillId="6" borderId="113" xfId="0" applyFont="1" applyFill="1" applyBorder="1" applyAlignment="1" applyProtection="1">
      <alignment horizontal="center" vertical="center"/>
      <protection locked="0"/>
    </xf>
    <xf numFmtId="0" fontId="13" fillId="6" borderId="114" xfId="0" applyFont="1" applyFill="1" applyBorder="1" applyAlignment="1" applyProtection="1">
      <alignment horizontal="center" vertical="center"/>
      <protection locked="0"/>
    </xf>
    <xf numFmtId="0" fontId="13" fillId="6" borderId="115" xfId="0" applyFont="1" applyFill="1" applyBorder="1" applyAlignment="1" applyProtection="1">
      <alignment horizontal="center" vertical="center"/>
      <protection locked="0"/>
    </xf>
    <xf numFmtId="0" fontId="16" fillId="6" borderId="116" xfId="0" applyFont="1" applyFill="1" applyBorder="1" applyAlignment="1" applyProtection="1">
      <alignment horizontal="center" vertical="center"/>
      <protection locked="0"/>
    </xf>
    <xf numFmtId="0" fontId="16" fillId="6" borderId="117" xfId="0" applyFont="1" applyFill="1" applyBorder="1" applyAlignment="1" applyProtection="1">
      <alignment horizontal="center" vertical="center"/>
      <protection locked="0"/>
    </xf>
    <xf numFmtId="0" fontId="13" fillId="6" borderId="122" xfId="0" applyFont="1" applyFill="1" applyBorder="1" applyAlignment="1" applyProtection="1">
      <alignment horizontal="center" vertical="center"/>
      <protection locked="0"/>
    </xf>
    <xf numFmtId="0" fontId="13" fillId="6" borderId="123" xfId="0" applyFont="1" applyFill="1" applyBorder="1" applyAlignment="1" applyProtection="1">
      <alignment horizontal="center" vertical="center"/>
      <protection locked="0"/>
    </xf>
    <xf numFmtId="0" fontId="13" fillId="6" borderId="124" xfId="0" applyFont="1" applyFill="1" applyBorder="1" applyAlignment="1" applyProtection="1">
      <alignment horizontal="center" vertical="center"/>
      <protection locked="0"/>
    </xf>
    <xf numFmtId="0" fontId="13" fillId="6" borderId="125" xfId="0" applyFont="1" applyFill="1" applyBorder="1" applyAlignment="1" applyProtection="1">
      <alignment horizontal="center" vertical="center"/>
      <protection locked="0"/>
    </xf>
    <xf numFmtId="0" fontId="13" fillId="6" borderId="126" xfId="0" applyFont="1" applyFill="1" applyBorder="1" applyAlignment="1" applyProtection="1">
      <alignment horizontal="center" vertical="center"/>
      <protection locked="0"/>
    </xf>
    <xf numFmtId="0" fontId="16" fillId="6" borderId="127" xfId="0" applyFont="1" applyFill="1" applyBorder="1" applyAlignment="1" applyProtection="1">
      <alignment horizontal="center" vertical="center"/>
      <protection locked="0"/>
    </xf>
    <xf numFmtId="0" fontId="16" fillId="6" borderId="128" xfId="0" applyFont="1" applyFill="1" applyBorder="1" applyAlignment="1" applyProtection="1">
      <alignment horizontal="center" vertical="center"/>
      <protection locked="0"/>
    </xf>
    <xf numFmtId="0" fontId="6" fillId="7" borderId="42" xfId="0" applyFont="1" applyFill="1" applyBorder="1" applyAlignment="1" applyProtection="1">
      <alignment horizontal="center" vertical="center"/>
      <protection locked="0"/>
    </xf>
    <xf numFmtId="0" fontId="6" fillId="7" borderId="43" xfId="0" applyFont="1" applyFill="1" applyBorder="1" applyAlignment="1" applyProtection="1">
      <alignment horizontal="center" vertical="center"/>
      <protection locked="0"/>
    </xf>
    <xf numFmtId="0" fontId="6" fillId="7" borderId="242" xfId="0" applyFont="1" applyFill="1" applyBorder="1" applyAlignment="1" applyProtection="1">
      <alignment vertical="center"/>
      <protection locked="0"/>
    </xf>
    <xf numFmtId="0" fontId="6" fillId="7" borderId="243" xfId="0" applyFont="1" applyFill="1" applyBorder="1" applyAlignment="1" applyProtection="1">
      <alignment vertical="center"/>
      <protection locked="0"/>
    </xf>
    <xf numFmtId="0" fontId="6" fillId="7" borderId="44" xfId="0" applyFont="1" applyFill="1" applyBorder="1" applyAlignment="1" applyProtection="1">
      <alignment horizontal="center" vertical="center"/>
      <protection locked="0"/>
    </xf>
    <xf numFmtId="0" fontId="6" fillId="7" borderId="46" xfId="0" applyFont="1" applyFill="1" applyBorder="1" applyAlignment="1" applyProtection="1">
      <alignment horizontal="center" vertical="center"/>
      <protection locked="0"/>
    </xf>
    <xf numFmtId="0" fontId="6" fillId="7" borderId="119" xfId="0" applyFont="1" applyFill="1" applyBorder="1" applyAlignment="1" applyProtection="1">
      <alignment vertical="center"/>
      <protection locked="0"/>
    </xf>
    <xf numFmtId="0" fontId="13" fillId="7" borderId="105" xfId="0" applyFont="1" applyFill="1" applyBorder="1" applyAlignment="1" applyProtection="1">
      <alignment horizontal="center" vertical="center"/>
      <protection locked="0"/>
    </xf>
    <xf numFmtId="0" fontId="13" fillId="7" borderId="102" xfId="0" applyFont="1" applyFill="1" applyBorder="1" applyAlignment="1" applyProtection="1">
      <alignment horizontal="center" vertical="center"/>
      <protection locked="0"/>
    </xf>
    <xf numFmtId="0" fontId="13" fillId="7" borderId="103" xfId="0" applyFont="1" applyFill="1" applyBorder="1" applyAlignment="1" applyProtection="1">
      <alignment horizontal="center" vertical="center"/>
      <protection locked="0"/>
    </xf>
    <xf numFmtId="0" fontId="13" fillId="7" borderId="106" xfId="0" applyFont="1" applyFill="1" applyBorder="1" applyAlignment="1" applyProtection="1">
      <alignment horizontal="center" vertical="center"/>
      <protection locked="0"/>
    </xf>
    <xf numFmtId="0" fontId="13" fillId="7" borderId="107" xfId="0" applyFont="1" applyFill="1" applyBorder="1" applyAlignment="1" applyProtection="1">
      <alignment horizontal="center" vertical="center"/>
      <protection locked="0"/>
    </xf>
    <xf numFmtId="0" fontId="16" fillId="7" borderId="108" xfId="0" applyFont="1" applyFill="1" applyBorder="1" applyAlignment="1" applyProtection="1">
      <alignment horizontal="center" vertical="center"/>
      <protection locked="0"/>
    </xf>
    <xf numFmtId="0" fontId="16" fillId="7" borderId="109" xfId="0" applyFont="1" applyFill="1" applyBorder="1" applyAlignment="1" applyProtection="1">
      <alignment horizontal="center" vertical="center"/>
      <protection locked="0"/>
    </xf>
    <xf numFmtId="0" fontId="13" fillId="7" borderId="114" xfId="0" applyFont="1" applyFill="1" applyBorder="1" applyAlignment="1" applyProtection="1">
      <alignment horizontal="center" vertical="center"/>
      <protection locked="0"/>
    </xf>
    <xf numFmtId="0" fontId="13" fillId="7" borderId="104" xfId="0" applyFont="1" applyFill="1" applyBorder="1" applyAlignment="1" applyProtection="1">
      <alignment horizontal="center" vertical="center"/>
      <protection locked="0"/>
    </xf>
    <xf numFmtId="0" fontId="13" fillId="7" borderId="113" xfId="0" applyFont="1" applyFill="1" applyBorder="1" applyAlignment="1" applyProtection="1">
      <alignment horizontal="center" vertical="center"/>
      <protection locked="0"/>
    </xf>
    <xf numFmtId="0" fontId="13" fillId="7" borderId="101" xfId="0" applyFont="1" applyFill="1" applyBorder="1" applyAlignment="1" applyProtection="1">
      <alignment horizontal="center" vertical="center"/>
      <protection locked="0"/>
    </xf>
    <xf numFmtId="0" fontId="13" fillId="7" borderId="115" xfId="0" applyFont="1" applyFill="1" applyBorder="1" applyAlignment="1" applyProtection="1">
      <alignment horizontal="center" vertical="center"/>
      <protection locked="0"/>
    </xf>
    <xf numFmtId="0" fontId="16" fillId="7" borderId="116" xfId="0" applyFont="1" applyFill="1" applyBorder="1" applyAlignment="1" applyProtection="1">
      <alignment horizontal="center" vertical="center"/>
      <protection locked="0"/>
    </xf>
    <xf numFmtId="0" fontId="16" fillId="7" borderId="117" xfId="0" applyFont="1" applyFill="1" applyBorder="1" applyAlignment="1" applyProtection="1">
      <alignment horizontal="center" vertical="center"/>
      <protection locked="0"/>
    </xf>
    <xf numFmtId="0" fontId="13" fillId="7" borderId="122" xfId="0" applyFont="1" applyFill="1" applyBorder="1" applyAlignment="1" applyProtection="1">
      <alignment horizontal="center" vertical="center"/>
      <protection locked="0"/>
    </xf>
    <xf numFmtId="0" fontId="13" fillId="7" borderId="123" xfId="0" applyFont="1" applyFill="1" applyBorder="1" applyAlignment="1" applyProtection="1">
      <alignment horizontal="center" vertical="center"/>
      <protection locked="0"/>
    </xf>
    <xf numFmtId="0" fontId="13" fillId="7" borderId="124" xfId="0" applyFont="1" applyFill="1" applyBorder="1" applyAlignment="1" applyProtection="1">
      <alignment horizontal="center" vertical="center"/>
      <protection locked="0"/>
    </xf>
    <xf numFmtId="0" fontId="13" fillId="7" borderId="125" xfId="0" applyFont="1" applyFill="1" applyBorder="1" applyAlignment="1" applyProtection="1">
      <alignment horizontal="center" vertical="center"/>
      <protection locked="0"/>
    </xf>
    <xf numFmtId="0" fontId="13" fillId="7" borderId="126" xfId="0" applyFont="1" applyFill="1" applyBorder="1" applyAlignment="1" applyProtection="1">
      <alignment horizontal="center" vertical="center"/>
      <protection locked="0"/>
    </xf>
    <xf numFmtId="0" fontId="16" fillId="7" borderId="127" xfId="0" applyFont="1" applyFill="1" applyBorder="1" applyAlignment="1" applyProtection="1">
      <alignment horizontal="center" vertical="center"/>
      <protection locked="0"/>
    </xf>
    <xf numFmtId="0" fontId="16" fillId="7" borderId="128" xfId="0" applyFont="1" applyFill="1" applyBorder="1" applyAlignment="1" applyProtection="1">
      <alignment horizontal="center" vertical="center"/>
      <protection locked="0"/>
    </xf>
    <xf numFmtId="0" fontId="6" fillId="7" borderId="244" xfId="0" applyFont="1" applyFill="1" applyBorder="1" applyAlignment="1" applyProtection="1">
      <alignment vertical="center"/>
      <protection locked="0"/>
    </xf>
  </cellXfs>
  <cellStyles count="11">
    <cellStyle name="桁区切り" xfId="6" builtinId="6"/>
    <cellStyle name="桁区切り 2" xfId="3" xr:uid="{00000000-0005-0000-0000-000000000000}"/>
    <cellStyle name="桁区切り 2 2" xfId="10" xr:uid="{3FFE44F4-585B-42A8-AC8F-FE4FDEDE7A68}"/>
    <cellStyle name="桁区切り 3" xfId="5" xr:uid="{00000000-0005-0000-0000-000001000000}"/>
    <cellStyle name="桁区切り 4" xfId="8" xr:uid="{A57C2B5A-E7BE-4DB3-BBEE-FA2B9B2C9391}"/>
    <cellStyle name="桁区切り 5" xfId="9" xr:uid="{99A8408A-0E91-4396-BD14-30FA2299FB98}"/>
    <cellStyle name="標準" xfId="0" builtinId="0"/>
    <cellStyle name="標準 2" xfId="1" xr:uid="{00000000-0005-0000-0000-000003000000}"/>
    <cellStyle name="標準 2 2" xfId="4" xr:uid="{00000000-0005-0000-0000-000004000000}"/>
    <cellStyle name="標準 3" xfId="2" xr:uid="{00000000-0005-0000-0000-000005000000}"/>
    <cellStyle name="標準 4" xfId="7" xr:uid="{9998684F-3CA4-4A52-A90A-6BFF1F7017A9}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176893</xdr:rowOff>
    </xdr:from>
    <xdr:to>
      <xdr:col>9</xdr:col>
      <xdr:colOff>257175</xdr:colOff>
      <xdr:row>8</xdr:row>
      <xdr:rowOff>28094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6FCBD25-F0DC-4940-8B70-CCBA850B1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39536"/>
          <a:ext cx="2833007" cy="13479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80281</xdr:colOff>
      <xdr:row>44</xdr:row>
      <xdr:rowOff>176893</xdr:rowOff>
    </xdr:from>
    <xdr:to>
      <xdr:col>75</xdr:col>
      <xdr:colOff>476250</xdr:colOff>
      <xdr:row>50</xdr:row>
      <xdr:rowOff>231322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5640A6-9C56-4059-91E8-3C93646D5558}"/>
            </a:ext>
          </a:extLst>
        </xdr:cNvPr>
        <xdr:cNvSpPr txBox="1"/>
      </xdr:nvSpPr>
      <xdr:spPr>
        <a:xfrm>
          <a:off x="18531567" y="13947322"/>
          <a:ext cx="3253469" cy="19322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  ：年間子牛生産頭数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（死産は含まない）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子牛生産率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経産牛頭数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分娩間隔  ：年間平均分娩間隔。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家畜改良協会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 で数値を確認することができる。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子牛事故率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</a:p>
        <a:p>
          <a:r>
            <a:rPr kumimoji="1" lang="ja-JP" altLang="en-US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÷(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事故頭数＋生産頭数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96425" y="752475"/>
          <a:ext cx="247650" cy="228599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324475" y="647700"/>
          <a:ext cx="247650" cy="219075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90901" y="120967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257176</xdr:colOff>
      <xdr:row>1</xdr:row>
      <xdr:rowOff>161926</xdr:rowOff>
    </xdr:from>
    <xdr:to>
      <xdr:col>7</xdr:col>
      <xdr:colOff>123825</xdr:colOff>
      <xdr:row>3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562351" y="247651"/>
          <a:ext cx="4181474" cy="342900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2400000"/>
          </a:lightRig>
        </a:scene3d>
        <a:sp3d>
          <a:bevelT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 計画通りにできた（できなかった）原因を具体的に記載すること</a:t>
          </a:r>
        </a:p>
      </xdr:txBody>
    </xdr:sp>
    <xdr:clientData/>
  </xdr:twoCellAnchor>
  <xdr:twoCellAnchor>
    <xdr:from>
      <xdr:col>7</xdr:col>
      <xdr:colOff>409574</xdr:colOff>
      <xdr:row>1</xdr:row>
      <xdr:rowOff>66676</xdr:rowOff>
    </xdr:from>
    <xdr:to>
      <xdr:col>9</xdr:col>
      <xdr:colOff>1514474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29574" y="152401"/>
          <a:ext cx="3057525" cy="54292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1800000"/>
          </a:lightRig>
        </a:scene3d>
        <a:sp3d>
          <a:bevelT w="571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「いつまでに」「何を」「どのように」改善するのか具体的に記載すること</a:t>
          </a:r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705725" y="1209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352425</xdr:colOff>
      <xdr:row>12</xdr:row>
      <xdr:rowOff>228599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705725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12</xdr:row>
      <xdr:rowOff>47625</xdr:rowOff>
    </xdr:from>
    <xdr:to>
      <xdr:col>3</xdr:col>
      <xdr:colOff>352425</xdr:colOff>
      <xdr:row>12</xdr:row>
      <xdr:rowOff>228599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390900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21</xdr:row>
      <xdr:rowOff>47625</xdr:rowOff>
    </xdr:from>
    <xdr:to>
      <xdr:col>3</xdr:col>
      <xdr:colOff>352425</xdr:colOff>
      <xdr:row>21</xdr:row>
      <xdr:rowOff>228599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390900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21</xdr:row>
      <xdr:rowOff>47625</xdr:rowOff>
    </xdr:from>
    <xdr:to>
      <xdr:col>7</xdr:col>
      <xdr:colOff>352425</xdr:colOff>
      <xdr:row>21</xdr:row>
      <xdr:rowOff>228599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705725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705725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390900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&#20154;&#12539;&#36786;&#22320;&#20418;/05.&#35469;&#23450;&#36786;&#26989;&#32773;&#38306;&#20418;&#65288;&#36786;&#26989;&#32076;&#21942;&#25913;&#21892;&#35336;&#30011;&#65289;/03.&#27096;&#24335;/02.&#30003;&#35531;&#26360;&#31561;/2.&#20877;&#35469;&#23450;/1.&#12502;&#12521;&#12531;&#12463;(&#12487;&#12540;&#12479;&#29992;Excel)/&#27861;&#20154;&#29992;&#25152;&#24471;&#37329;&#38989;&#12471;&#12540;&#12488;&#36861;&#21152;&#29256;/&#9734;02.&#20877;&#35469;&#23450;&#27096;&#24335;&#65288;&#39178;&#35930;&#65289;240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所得計算(法人用)"/>
      <sheetName val="添付資料表紙"/>
      <sheetName val="再認定様式１（養豚）"/>
      <sheetName val="再認定様式２"/>
      <sheetName val="再認定様式３"/>
      <sheetName val="用語"/>
    </sheetNames>
    <sheetDataSet>
      <sheetData sheetId="0">
        <row r="14">
          <cell r="C14" t="str">
            <v>現　　　状</v>
          </cell>
          <cell r="S14">
            <v>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01"/>
  <sheetViews>
    <sheetView tabSelected="1" zoomScaleNormal="100" zoomScaleSheetLayoutView="115" workbookViewId="0">
      <selection activeCell="P5" sqref="P5:Z5"/>
    </sheetView>
  </sheetViews>
  <sheetFormatPr defaultColWidth="9.33203125" defaultRowHeight="14.25"/>
  <cols>
    <col min="1" max="1" width="1.5" style="83" customWidth="1"/>
    <col min="2" max="19" width="5.5" style="83" customWidth="1"/>
    <col min="20" max="33" width="5.83203125" style="83" customWidth="1"/>
    <col min="34" max="34" width="2.33203125" style="83" customWidth="1"/>
    <col min="35" max="35" width="9.33203125" style="83"/>
    <col min="36" max="36" width="25.1640625" style="83" bestFit="1" customWidth="1"/>
    <col min="37" max="37" width="30.83203125" style="158" customWidth="1"/>
    <col min="38" max="69" width="9.33203125" style="158"/>
    <col min="70" max="16384" width="9.33203125" style="83"/>
  </cols>
  <sheetData>
    <row r="1" spans="1:69" ht="8.25" customHeight="1">
      <c r="A1" s="508"/>
      <c r="C1" s="79"/>
      <c r="D1" s="79"/>
      <c r="E1" s="79"/>
      <c r="F1" s="79"/>
      <c r="P1" s="79"/>
      <c r="S1" s="78"/>
      <c r="AF1" s="626"/>
      <c r="AG1" s="626"/>
    </row>
    <row r="2" spans="1:69" ht="8.25" customHeight="1">
      <c r="B2" s="2"/>
    </row>
    <row r="3" spans="1:69" ht="20.100000000000001" customHeight="1">
      <c r="B3" s="727" t="s">
        <v>0</v>
      </c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  <c r="AF3" s="727"/>
      <c r="AG3" s="727"/>
    </row>
    <row r="4" spans="1:69" ht="20.100000000000001" customHeight="1" thickBot="1">
      <c r="S4" s="3"/>
      <c r="AB4" s="171"/>
      <c r="AC4" s="745">
        <v>45383</v>
      </c>
      <c r="AD4" s="745"/>
      <c r="AE4" s="745"/>
      <c r="AF4" s="745"/>
      <c r="AG4" s="745"/>
    </row>
    <row r="5" spans="1:69" ht="24.95" customHeight="1">
      <c r="B5" s="77" t="s">
        <v>184</v>
      </c>
      <c r="C5" s="731" t="s">
        <v>87</v>
      </c>
      <c r="D5" s="731"/>
      <c r="E5" s="731"/>
      <c r="F5" s="731"/>
      <c r="G5" s="731"/>
      <c r="H5" s="732"/>
      <c r="K5" s="735" t="s">
        <v>63</v>
      </c>
      <c r="L5" s="741" t="s">
        <v>64</v>
      </c>
      <c r="M5" s="741"/>
      <c r="N5" s="741"/>
      <c r="O5" s="741"/>
      <c r="P5" s="1477"/>
      <c r="Q5" s="1477"/>
      <c r="R5" s="1477"/>
      <c r="S5" s="1477"/>
      <c r="T5" s="1477"/>
      <c r="U5" s="1477"/>
      <c r="V5" s="1477"/>
      <c r="W5" s="1477"/>
      <c r="X5" s="1477"/>
      <c r="Y5" s="1477"/>
      <c r="Z5" s="1477"/>
      <c r="AA5" s="741" t="s">
        <v>61</v>
      </c>
      <c r="AB5" s="741"/>
      <c r="AC5" s="1477"/>
      <c r="AD5" s="1477"/>
      <c r="AE5" s="1477"/>
      <c r="AF5" s="1477"/>
      <c r="AG5" s="1478"/>
      <c r="AL5" s="2"/>
    </row>
    <row r="6" spans="1:69" ht="24.95" customHeight="1">
      <c r="B6" s="6"/>
      <c r="C6" s="733" t="s">
        <v>88</v>
      </c>
      <c r="D6" s="733"/>
      <c r="E6" s="733"/>
      <c r="F6" s="733"/>
      <c r="G6" s="733"/>
      <c r="H6" s="734"/>
      <c r="K6" s="736"/>
      <c r="L6" s="740" t="s">
        <v>65</v>
      </c>
      <c r="M6" s="740"/>
      <c r="N6" s="740"/>
      <c r="O6" s="740"/>
      <c r="P6" s="1479"/>
      <c r="Q6" s="1479"/>
      <c r="R6" s="1479"/>
      <c r="S6" s="1479"/>
      <c r="T6" s="1479"/>
      <c r="U6" s="1479"/>
      <c r="V6" s="1479"/>
      <c r="W6" s="1479"/>
      <c r="X6" s="743" t="s">
        <v>2</v>
      </c>
      <c r="Y6" s="743"/>
      <c r="Z6" s="743"/>
      <c r="AA6" s="1473"/>
      <c r="AB6" s="1473"/>
      <c r="AC6" s="1473"/>
      <c r="AD6" s="1473"/>
      <c r="AE6" s="1473"/>
      <c r="AF6" s="1473"/>
      <c r="AG6" s="1474"/>
      <c r="AJ6" s="175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</row>
    <row r="7" spans="1:69" ht="24.95" customHeight="1">
      <c r="B7" s="6"/>
      <c r="C7" s="733" t="s">
        <v>89</v>
      </c>
      <c r="D7" s="733"/>
      <c r="E7" s="733"/>
      <c r="F7" s="733"/>
      <c r="G7" s="733"/>
      <c r="H7" s="734"/>
      <c r="K7" s="736"/>
      <c r="L7" s="650" t="s">
        <v>74</v>
      </c>
      <c r="M7" s="739"/>
      <c r="N7" s="739"/>
      <c r="O7" s="739"/>
      <c r="P7" s="1473"/>
      <c r="Q7" s="1473"/>
      <c r="R7" s="1473"/>
      <c r="S7" s="1473"/>
      <c r="T7" s="1473"/>
      <c r="U7" s="1473"/>
      <c r="V7" s="1473"/>
      <c r="W7" s="1473"/>
      <c r="X7" s="744" t="s">
        <v>68</v>
      </c>
      <c r="Y7" s="744"/>
      <c r="Z7" s="744"/>
      <c r="AA7" s="1473"/>
      <c r="AB7" s="1473"/>
      <c r="AC7" s="1473"/>
      <c r="AD7" s="1473"/>
      <c r="AE7" s="1473"/>
      <c r="AF7" s="1473"/>
      <c r="AG7" s="1474"/>
      <c r="AJ7" s="176"/>
      <c r="BC7" s="3"/>
      <c r="BQ7" s="3"/>
    </row>
    <row r="8" spans="1:69" ht="24.95" customHeight="1" thickBot="1">
      <c r="B8" s="7"/>
      <c r="C8" s="747" t="s">
        <v>1</v>
      </c>
      <c r="D8" s="747"/>
      <c r="E8" s="747"/>
      <c r="F8" s="747"/>
      <c r="G8" s="747"/>
      <c r="H8" s="748"/>
      <c r="K8" s="737"/>
      <c r="L8" s="738" t="s">
        <v>66</v>
      </c>
      <c r="M8" s="738"/>
      <c r="N8" s="738"/>
      <c r="O8" s="738"/>
      <c r="P8" s="1480"/>
      <c r="Q8" s="1480"/>
      <c r="R8" s="1480"/>
      <c r="S8" s="1480"/>
      <c r="T8" s="1480"/>
      <c r="U8" s="1480"/>
      <c r="V8" s="1480"/>
      <c r="W8" s="1480"/>
      <c r="X8" s="742" t="s">
        <v>3</v>
      </c>
      <c r="Y8" s="742"/>
      <c r="Z8" s="742"/>
      <c r="AA8" s="1475"/>
      <c r="AB8" s="1475"/>
      <c r="AC8" s="1475"/>
      <c r="AD8" s="1475"/>
      <c r="AE8" s="1475"/>
      <c r="AF8" s="1475"/>
      <c r="AG8" s="1476"/>
      <c r="AJ8" s="177"/>
      <c r="AL8" s="5"/>
      <c r="AM8" s="152"/>
      <c r="AN8" s="152"/>
      <c r="AO8" s="152"/>
      <c r="AP8" s="152"/>
      <c r="AQ8" s="152"/>
      <c r="AR8" s="152"/>
      <c r="AU8" s="5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20.100000000000001" customHeight="1">
      <c r="B9" s="5"/>
      <c r="C9" s="725"/>
      <c r="D9" s="725"/>
      <c r="E9" s="725"/>
      <c r="F9" s="725"/>
      <c r="G9" s="725"/>
      <c r="T9" s="4"/>
      <c r="AL9" s="5"/>
      <c r="AM9" s="154"/>
      <c r="AN9" s="154"/>
      <c r="AO9" s="154"/>
      <c r="AP9" s="154"/>
      <c r="AQ9" s="154"/>
      <c r="AR9" s="154"/>
      <c r="AU9" s="5"/>
      <c r="AV9" s="10"/>
      <c r="AW9" s="10"/>
      <c r="AX9" s="10"/>
      <c r="AY9" s="10"/>
      <c r="AZ9" s="1"/>
      <c r="BA9" s="1"/>
      <c r="BB9" s="1"/>
      <c r="BC9" s="1"/>
      <c r="BD9" s="1"/>
      <c r="BE9" s="1"/>
      <c r="BF9" s="1"/>
      <c r="BG9" s="1"/>
      <c r="BH9" s="165"/>
      <c r="BI9" s="165"/>
      <c r="BJ9" s="165"/>
      <c r="BK9" s="1"/>
      <c r="BL9" s="1"/>
      <c r="BM9" s="1"/>
      <c r="BN9" s="1"/>
      <c r="BO9" s="1"/>
      <c r="BP9" s="1"/>
      <c r="BQ9" s="1"/>
    </row>
    <row r="10" spans="1:69" ht="20.100000000000001" customHeight="1" thickBot="1">
      <c r="B10" s="726" t="s">
        <v>12</v>
      </c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726"/>
      <c r="AF10" s="726"/>
      <c r="AG10" s="726"/>
      <c r="AL10" s="5"/>
      <c r="AM10" s="154"/>
      <c r="AN10" s="154"/>
      <c r="AO10" s="154"/>
      <c r="AP10" s="154"/>
      <c r="AQ10" s="154"/>
      <c r="AR10" s="154"/>
      <c r="AU10" s="5"/>
      <c r="AV10" s="5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66"/>
      <c r="BI10" s="166"/>
      <c r="BJ10" s="166"/>
      <c r="BK10" s="1"/>
      <c r="BL10" s="1"/>
      <c r="BM10" s="1"/>
      <c r="BN10" s="1"/>
      <c r="BO10" s="1"/>
      <c r="BP10" s="1"/>
      <c r="BQ10" s="1"/>
    </row>
    <row r="11" spans="1:69" ht="30" customHeight="1" thickBot="1">
      <c r="B11" s="728" t="s">
        <v>13</v>
      </c>
      <c r="C11" s="729"/>
      <c r="D11" s="729"/>
      <c r="E11" s="729"/>
      <c r="F11" s="729"/>
      <c r="G11" s="729"/>
      <c r="H11" s="729"/>
      <c r="I11" s="729"/>
      <c r="J11" s="729"/>
      <c r="K11" s="729"/>
      <c r="L11" s="729"/>
      <c r="M11" s="729"/>
      <c r="N11" s="729"/>
      <c r="O11" s="729"/>
      <c r="P11" s="729"/>
      <c r="Q11" s="729"/>
      <c r="R11" s="729"/>
      <c r="S11" s="729"/>
      <c r="T11" s="729"/>
      <c r="U11" s="729"/>
      <c r="V11" s="729"/>
      <c r="W11" s="729"/>
      <c r="X11" s="729"/>
      <c r="Y11" s="729"/>
      <c r="Z11" s="729"/>
      <c r="AA11" s="729"/>
      <c r="AB11" s="729"/>
      <c r="AC11" s="729"/>
      <c r="AD11" s="729"/>
      <c r="AE11" s="729"/>
      <c r="AF11" s="729"/>
      <c r="AG11" s="730"/>
      <c r="AL11" s="5"/>
      <c r="AM11" s="154"/>
      <c r="AN11" s="154"/>
      <c r="AO11" s="154"/>
      <c r="AP11" s="154"/>
      <c r="AQ11" s="154"/>
      <c r="AR11" s="154"/>
      <c r="AU11" s="5"/>
      <c r="AV11" s="167"/>
      <c r="AW11" s="167"/>
      <c r="AX11" s="167"/>
      <c r="AY11" s="167"/>
      <c r="AZ11" s="1" t="s">
        <v>67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24.95" customHeight="1" thickBot="1">
      <c r="B12" s="758" t="s">
        <v>79</v>
      </c>
      <c r="C12" s="759"/>
      <c r="D12" s="759"/>
      <c r="E12" s="759"/>
      <c r="F12" s="759"/>
      <c r="G12" s="759"/>
      <c r="H12" s="759"/>
      <c r="I12" s="759"/>
      <c r="J12" s="759"/>
      <c r="K12" s="759"/>
      <c r="L12" s="759"/>
      <c r="M12" s="759"/>
      <c r="N12" s="759"/>
      <c r="O12" s="759"/>
      <c r="P12" s="759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9"/>
      <c r="AC12" s="759"/>
      <c r="AD12" s="759"/>
      <c r="AE12" s="759"/>
      <c r="AF12" s="759"/>
      <c r="AG12" s="760"/>
      <c r="AL12" s="5"/>
      <c r="AM12" s="154"/>
      <c r="AN12" s="154"/>
      <c r="AO12" s="154"/>
      <c r="AP12" s="154"/>
      <c r="AQ12" s="154"/>
      <c r="BD12" s="4"/>
    </row>
    <row r="13" spans="1:69" ht="20.100000000000001" customHeight="1">
      <c r="B13" s="657" t="s">
        <v>17</v>
      </c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81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</row>
    <row r="14" spans="1:69" ht="20.100000000000001" customHeight="1">
      <c r="B14" s="661" t="s">
        <v>14</v>
      </c>
      <c r="C14" s="662"/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O14" s="662"/>
      <c r="P14" s="662"/>
      <c r="Q14" s="753"/>
      <c r="R14" s="754">
        <f>DATE(YEAR($AC$4)+5,MONTH($AC$4),DAY($AC$4))</f>
        <v>47209</v>
      </c>
      <c r="S14" s="754"/>
      <c r="T14" s="754"/>
      <c r="U14" s="754"/>
      <c r="V14" s="754"/>
      <c r="W14" s="754"/>
      <c r="X14" s="754"/>
      <c r="Y14" s="754"/>
      <c r="Z14" s="754"/>
      <c r="AA14" s="754"/>
      <c r="AB14" s="754"/>
      <c r="AC14" s="754"/>
      <c r="AD14" s="754"/>
      <c r="AE14" s="754"/>
      <c r="AF14" s="754"/>
      <c r="AG14" s="755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</row>
    <row r="15" spans="1:69" ht="20.100000000000001" customHeight="1">
      <c r="B15" s="1481" t="s">
        <v>62</v>
      </c>
      <c r="C15" s="1482"/>
      <c r="D15" s="1482"/>
      <c r="E15" s="1482"/>
      <c r="F15" s="1482"/>
      <c r="G15" s="1482"/>
      <c r="H15" s="1482"/>
      <c r="I15" s="1482"/>
      <c r="J15" s="1482"/>
      <c r="K15" s="1482"/>
      <c r="L15" s="1482"/>
      <c r="M15" s="1482"/>
      <c r="N15" s="1482"/>
      <c r="O15" s="1483" t="s">
        <v>60</v>
      </c>
      <c r="P15" s="1483"/>
      <c r="Q15" s="1484"/>
      <c r="R15" s="1481" t="s">
        <v>62</v>
      </c>
      <c r="S15" s="1482"/>
      <c r="T15" s="1482"/>
      <c r="U15" s="1482"/>
      <c r="V15" s="1482"/>
      <c r="W15" s="1482"/>
      <c r="X15" s="1482"/>
      <c r="Y15" s="1482"/>
      <c r="Z15" s="1482"/>
      <c r="AA15" s="1482"/>
      <c r="AB15" s="1482"/>
      <c r="AC15" s="1482"/>
      <c r="AD15" s="1482"/>
      <c r="AE15" s="1483" t="s">
        <v>60</v>
      </c>
      <c r="AF15" s="1483"/>
      <c r="AG15" s="1484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</row>
    <row r="16" spans="1:69" ht="20.100000000000001" customHeight="1">
      <c r="B16" s="1485" t="s">
        <v>78</v>
      </c>
      <c r="C16" s="1486"/>
      <c r="D16" s="1486"/>
      <c r="E16" s="1486"/>
      <c r="F16" s="1486"/>
      <c r="G16" s="1486"/>
      <c r="H16" s="1486"/>
      <c r="I16" s="1486"/>
      <c r="J16" s="1486"/>
      <c r="K16" s="1486"/>
      <c r="L16" s="1486"/>
      <c r="M16" s="1486"/>
      <c r="N16" s="1486"/>
      <c r="O16" s="1487"/>
      <c r="P16" s="1487"/>
      <c r="Q16" s="1488"/>
      <c r="R16" s="1485" t="s">
        <v>77</v>
      </c>
      <c r="S16" s="1486"/>
      <c r="T16" s="1486"/>
      <c r="U16" s="1486"/>
      <c r="V16" s="1486"/>
      <c r="W16" s="1486"/>
      <c r="X16" s="1486"/>
      <c r="Y16" s="1486"/>
      <c r="Z16" s="1486"/>
      <c r="AA16" s="1486"/>
      <c r="AB16" s="1486"/>
      <c r="AC16" s="1486"/>
      <c r="AD16" s="1486"/>
      <c r="AE16" s="1487"/>
      <c r="AF16" s="1487"/>
      <c r="AG16" s="1488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</row>
    <row r="17" spans="2:69" ht="20.100000000000001" customHeight="1" thickBot="1">
      <c r="B17" s="1489" t="s">
        <v>30</v>
      </c>
      <c r="C17" s="1490"/>
      <c r="D17" s="1490"/>
      <c r="E17" s="1490"/>
      <c r="F17" s="1490"/>
      <c r="G17" s="1490"/>
      <c r="H17" s="1490"/>
      <c r="I17" s="1490"/>
      <c r="J17" s="1490"/>
      <c r="K17" s="1490"/>
      <c r="L17" s="1490"/>
      <c r="M17" s="1490"/>
      <c r="N17" s="1490"/>
      <c r="O17" s="1490"/>
      <c r="P17" s="1490"/>
      <c r="Q17" s="1491"/>
      <c r="R17" s="1489" t="s">
        <v>30</v>
      </c>
      <c r="S17" s="1490"/>
      <c r="T17" s="1490"/>
      <c r="U17" s="1490"/>
      <c r="V17" s="1490"/>
      <c r="W17" s="1490"/>
      <c r="X17" s="1490"/>
      <c r="Y17" s="1490"/>
      <c r="Z17" s="1490"/>
      <c r="AA17" s="1490"/>
      <c r="AB17" s="1490"/>
      <c r="AC17" s="1490"/>
      <c r="AD17" s="1490"/>
      <c r="AE17" s="1490"/>
      <c r="AF17" s="1490"/>
      <c r="AG17" s="1491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</row>
    <row r="18" spans="2:69" ht="20.100000000000001" customHeight="1">
      <c r="B18" s="749" t="s">
        <v>32</v>
      </c>
      <c r="C18" s="750"/>
      <c r="D18" s="750"/>
      <c r="E18" s="750"/>
      <c r="F18" s="750"/>
      <c r="G18" s="750"/>
      <c r="H18" s="750"/>
      <c r="I18" s="750"/>
      <c r="J18" s="750"/>
      <c r="K18" s="750"/>
      <c r="L18" s="750"/>
      <c r="M18" s="750"/>
      <c r="N18" s="750"/>
      <c r="O18" s="750"/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1"/>
      <c r="AB18" s="751"/>
      <c r="AC18" s="751"/>
      <c r="AD18" s="751"/>
      <c r="AE18" s="751"/>
      <c r="AF18" s="750"/>
      <c r="AG18" s="752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</row>
    <row r="19" spans="2:69" ht="20.100000000000001" customHeight="1">
      <c r="B19" s="719"/>
      <c r="C19" s="720"/>
      <c r="D19" s="720"/>
      <c r="E19" s="720"/>
      <c r="F19" s="720"/>
      <c r="G19" s="721"/>
      <c r="H19" s="746" t="s">
        <v>29</v>
      </c>
      <c r="I19" s="746"/>
      <c r="J19" s="746"/>
      <c r="K19" s="746"/>
      <c r="L19" s="718">
        <f>$R$14</f>
        <v>47209</v>
      </c>
      <c r="M19" s="718"/>
      <c r="N19" s="718"/>
      <c r="O19" s="718"/>
      <c r="P19" s="762"/>
      <c r="Q19" s="763"/>
      <c r="R19" s="763"/>
      <c r="S19" s="763"/>
      <c r="T19" s="763"/>
      <c r="U19" s="764"/>
      <c r="V19" s="756" t="s">
        <v>21</v>
      </c>
      <c r="W19" s="756"/>
      <c r="X19" s="756"/>
      <c r="Y19" s="756"/>
      <c r="Z19" s="757">
        <f>$R$14</f>
        <v>47209</v>
      </c>
      <c r="AA19" s="757"/>
      <c r="AB19" s="757"/>
      <c r="AC19" s="757"/>
      <c r="AD19" s="650" t="s">
        <v>23</v>
      </c>
      <c r="AE19" s="651"/>
      <c r="AF19" s="1492">
        <v>1</v>
      </c>
      <c r="AG19" s="1493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 ht="30" customHeight="1">
      <c r="B20" s="679" t="s">
        <v>28</v>
      </c>
      <c r="C20" s="680"/>
      <c r="D20" s="680"/>
      <c r="E20" s="680"/>
      <c r="F20" s="680"/>
      <c r="G20" s="680"/>
      <c r="H20" s="600" t="str">
        <f>IFERROR('所得計算(法人用)'!C12/10000,"")</f>
        <v/>
      </c>
      <c r="I20" s="609"/>
      <c r="J20" s="609"/>
      <c r="K20" s="93" t="s">
        <v>22</v>
      </c>
      <c r="L20" s="600" t="str">
        <f>IFERROR('所得計算(法人用)'!D12/10000,"")</f>
        <v/>
      </c>
      <c r="M20" s="609"/>
      <c r="N20" s="609"/>
      <c r="O20" s="93" t="s">
        <v>187</v>
      </c>
      <c r="P20" s="761" t="s">
        <v>34</v>
      </c>
      <c r="Q20" s="761"/>
      <c r="R20" s="761"/>
      <c r="S20" s="761"/>
      <c r="T20" s="761"/>
      <c r="U20" s="761"/>
      <c r="V20" s="600" t="str">
        <f>IF(SUM(M63:N66)=0,"",SUM(M63:N66))</f>
        <v/>
      </c>
      <c r="W20" s="609"/>
      <c r="X20" s="609"/>
      <c r="Y20" s="93" t="s">
        <v>188</v>
      </c>
      <c r="Z20" s="600" t="str">
        <f>IF(SUM(R63:S66)=0,"",SUM(R63:S66))</f>
        <v/>
      </c>
      <c r="AA20" s="609"/>
      <c r="AB20" s="609"/>
      <c r="AC20" s="93" t="s">
        <v>188</v>
      </c>
      <c r="AD20" s="652"/>
      <c r="AE20" s="651"/>
      <c r="AF20" s="1492"/>
      <c r="AG20" s="1493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 ht="30" customHeight="1" thickBot="1">
      <c r="B21" s="9"/>
      <c r="C21" s="655" t="s">
        <v>31</v>
      </c>
      <c r="D21" s="656"/>
      <c r="E21" s="656"/>
      <c r="F21" s="656"/>
      <c r="G21" s="656"/>
      <c r="H21" s="685" t="str">
        <f>IFERROR(H20/AF19,"")</f>
        <v/>
      </c>
      <c r="I21" s="686"/>
      <c r="J21" s="686"/>
      <c r="K21" s="94" t="s">
        <v>187</v>
      </c>
      <c r="L21" s="685" t="str">
        <f>IFERROR(L20/AF19,"")</f>
        <v/>
      </c>
      <c r="M21" s="686"/>
      <c r="N21" s="686"/>
      <c r="O21" s="92" t="s">
        <v>22</v>
      </c>
      <c r="P21" s="95"/>
      <c r="Q21" s="655" t="s">
        <v>33</v>
      </c>
      <c r="R21" s="656"/>
      <c r="S21" s="656"/>
      <c r="T21" s="656"/>
      <c r="U21" s="656"/>
      <c r="V21" s="685" t="str">
        <f>IF(M63=0,"",M63)</f>
        <v/>
      </c>
      <c r="W21" s="686"/>
      <c r="X21" s="686"/>
      <c r="Y21" s="94" t="s">
        <v>188</v>
      </c>
      <c r="Z21" s="685" t="str">
        <f>IF(R63=0,"",R63)</f>
        <v/>
      </c>
      <c r="AA21" s="686"/>
      <c r="AB21" s="686"/>
      <c r="AC21" s="92" t="s">
        <v>188</v>
      </c>
      <c r="AD21" s="653"/>
      <c r="AE21" s="654"/>
      <c r="AF21" s="1494"/>
      <c r="AG21" s="1495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2:69" ht="24.95" customHeight="1" thickBot="1">
      <c r="B22" s="722" t="s">
        <v>80</v>
      </c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3"/>
      <c r="U22" s="723"/>
      <c r="V22" s="723"/>
      <c r="W22" s="723"/>
      <c r="X22" s="723"/>
      <c r="Y22" s="723"/>
      <c r="Z22" s="723"/>
      <c r="AA22" s="723"/>
      <c r="AB22" s="723"/>
      <c r="AC22" s="723"/>
      <c r="AD22" s="723"/>
      <c r="AE22" s="723"/>
      <c r="AF22" s="723"/>
      <c r="AG22" s="724"/>
      <c r="AL22" s="154"/>
      <c r="AM22" s="154"/>
      <c r="AN22" s="154"/>
      <c r="AO22" s="154"/>
      <c r="AP22" s="154"/>
      <c r="AQ22" s="154"/>
      <c r="AR22" s="165"/>
      <c r="AS22" s="165"/>
      <c r="AT22" s="165"/>
      <c r="AU22" s="165"/>
      <c r="AV22" s="165"/>
      <c r="AW22" s="165"/>
      <c r="AX22" s="165"/>
      <c r="AY22" s="165"/>
      <c r="AZ22" s="1"/>
      <c r="BA22" s="1"/>
      <c r="BB22" s="1"/>
      <c r="BC22" s="1"/>
      <c r="BD22" s="1"/>
      <c r="BE22" s="1"/>
      <c r="BF22" s="168"/>
      <c r="BG22" s="168"/>
      <c r="BH22" s="168"/>
      <c r="BI22" s="168"/>
      <c r="BJ22" s="170"/>
      <c r="BK22" s="170"/>
      <c r="BL22" s="170"/>
      <c r="BM22" s="170"/>
      <c r="BN22" s="5"/>
      <c r="BO22" s="5"/>
      <c r="BP22" s="1"/>
      <c r="BQ22" s="1"/>
    </row>
    <row r="23" spans="2:69" ht="20.100000000000001" customHeight="1">
      <c r="B23" s="664" t="s">
        <v>18</v>
      </c>
      <c r="C23" s="665"/>
      <c r="D23" s="665"/>
      <c r="E23" s="665"/>
      <c r="F23" s="665"/>
      <c r="G23" s="665"/>
      <c r="H23" s="665"/>
      <c r="I23" s="665"/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711" t="s">
        <v>27</v>
      </c>
      <c r="Y23" s="712"/>
      <c r="Z23" s="712"/>
      <c r="AA23" s="712"/>
      <c r="AB23" s="712"/>
      <c r="AC23" s="712"/>
      <c r="AD23" s="712"/>
      <c r="AE23" s="712"/>
      <c r="AF23" s="712"/>
      <c r="AG23" s="713"/>
      <c r="AL23" s="154"/>
      <c r="AM23" s="154"/>
      <c r="AN23" s="154"/>
      <c r="AO23" s="154"/>
      <c r="AP23" s="154"/>
      <c r="AQ23" s="154"/>
      <c r="AR23" s="165"/>
      <c r="AS23" s="165"/>
      <c r="AT23" s="165"/>
      <c r="AU23" s="165"/>
      <c r="AV23" s="165"/>
      <c r="AW23" s="165"/>
      <c r="AX23" s="165"/>
      <c r="AY23" s="165"/>
      <c r="AZ23" s="152"/>
      <c r="BA23" s="152"/>
      <c r="BB23" s="152"/>
      <c r="BC23" s="152"/>
      <c r="BD23" s="152"/>
      <c r="BE23" s="152"/>
      <c r="BF23" s="168"/>
      <c r="BG23" s="168"/>
      <c r="BH23" s="168"/>
      <c r="BI23" s="168"/>
      <c r="BJ23" s="168"/>
      <c r="BK23" s="168"/>
      <c r="BL23" s="168"/>
      <c r="BM23" s="168"/>
      <c r="BN23" s="5"/>
      <c r="BO23" s="5"/>
      <c r="BP23" s="1"/>
      <c r="BQ23" s="1"/>
    </row>
    <row r="24" spans="2:69" ht="20.100000000000001" customHeight="1">
      <c r="B24" s="687" t="s">
        <v>25</v>
      </c>
      <c r="C24" s="667"/>
      <c r="D24" s="688"/>
      <c r="E24" s="666" t="s">
        <v>5</v>
      </c>
      <c r="F24" s="667"/>
      <c r="G24" s="668"/>
      <c r="H24" s="669"/>
      <c r="I24" s="670">
        <f>$R$14</f>
        <v>47209</v>
      </c>
      <c r="J24" s="671"/>
      <c r="K24" s="671"/>
      <c r="L24" s="672"/>
      <c r="M24" s="687" t="s">
        <v>26</v>
      </c>
      <c r="N24" s="667"/>
      <c r="O24" s="688"/>
      <c r="P24" s="700" t="s">
        <v>5</v>
      </c>
      <c r="Q24" s="668"/>
      <c r="R24" s="668"/>
      <c r="S24" s="669"/>
      <c r="T24" s="670">
        <f>$R$14</f>
        <v>47209</v>
      </c>
      <c r="U24" s="671"/>
      <c r="V24" s="671"/>
      <c r="W24" s="671"/>
      <c r="X24" s="676"/>
      <c r="Y24" s="677"/>
      <c r="Z24" s="677"/>
      <c r="AA24" s="677"/>
      <c r="AB24" s="677"/>
      <c r="AC24" s="677"/>
      <c r="AD24" s="677"/>
      <c r="AE24" s="677"/>
      <c r="AF24" s="677"/>
      <c r="AG24" s="714"/>
      <c r="AM24" s="166"/>
      <c r="AN24" s="166"/>
      <c r="AO24" s="166"/>
      <c r="AP24" s="166"/>
      <c r="AQ24" s="166"/>
      <c r="AR24" s="165"/>
      <c r="AS24" s="165"/>
      <c r="AT24" s="165"/>
      <c r="AU24" s="165"/>
      <c r="AV24" s="165"/>
      <c r="AW24" s="165"/>
      <c r="AX24" s="165"/>
      <c r="AY24" s="165"/>
      <c r="BA24" s="166"/>
      <c r="BB24" s="166"/>
      <c r="BC24" s="166"/>
      <c r="BD24" s="166"/>
      <c r="BE24" s="166"/>
      <c r="BF24" s="168"/>
      <c r="BG24" s="168"/>
      <c r="BH24" s="168"/>
      <c r="BI24" s="168"/>
      <c r="BJ24" s="168"/>
      <c r="BK24" s="168"/>
      <c r="BL24" s="168"/>
      <c r="BM24" s="168"/>
      <c r="BN24" s="5"/>
      <c r="BO24" s="5"/>
      <c r="BP24" s="1"/>
      <c r="BQ24" s="1"/>
    </row>
    <row r="25" spans="2:69" ht="20.100000000000001" customHeight="1">
      <c r="B25" s="689"/>
      <c r="C25" s="690"/>
      <c r="D25" s="690"/>
      <c r="E25" s="693" t="s">
        <v>75</v>
      </c>
      <c r="F25" s="694"/>
      <c r="G25" s="693" t="s">
        <v>58</v>
      </c>
      <c r="H25" s="694"/>
      <c r="I25" s="693" t="s">
        <v>75</v>
      </c>
      <c r="J25" s="694"/>
      <c r="K25" s="693" t="s">
        <v>58</v>
      </c>
      <c r="L25" s="694"/>
      <c r="M25" s="689"/>
      <c r="N25" s="690"/>
      <c r="O25" s="701"/>
      <c r="P25" s="697" t="s">
        <v>59</v>
      </c>
      <c r="Q25" s="698"/>
      <c r="R25" s="693" t="s">
        <v>58</v>
      </c>
      <c r="S25" s="694"/>
      <c r="T25" s="697" t="s">
        <v>59</v>
      </c>
      <c r="U25" s="698"/>
      <c r="V25" s="693" t="s">
        <v>58</v>
      </c>
      <c r="W25" s="667"/>
      <c r="X25" s="661" t="s">
        <v>24</v>
      </c>
      <c r="Y25" s="662"/>
      <c r="Z25" s="662"/>
      <c r="AA25" s="663"/>
      <c r="AB25" s="707" t="s">
        <v>4</v>
      </c>
      <c r="AC25" s="623"/>
      <c r="AD25" s="674"/>
      <c r="AE25" s="708">
        <f>R14</f>
        <v>47209</v>
      </c>
      <c r="AF25" s="709"/>
      <c r="AG25" s="710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 ht="20.100000000000001" customHeight="1">
      <c r="B26" s="691"/>
      <c r="C26" s="692"/>
      <c r="D26" s="692"/>
      <c r="E26" s="695"/>
      <c r="F26" s="696"/>
      <c r="G26" s="695"/>
      <c r="H26" s="696"/>
      <c r="I26" s="695"/>
      <c r="J26" s="696"/>
      <c r="K26" s="695"/>
      <c r="L26" s="696"/>
      <c r="M26" s="691"/>
      <c r="N26" s="692"/>
      <c r="O26" s="702"/>
      <c r="P26" s="699"/>
      <c r="Q26" s="692"/>
      <c r="R26" s="695"/>
      <c r="S26" s="696"/>
      <c r="T26" s="699"/>
      <c r="U26" s="692"/>
      <c r="V26" s="695"/>
      <c r="W26" s="706"/>
      <c r="X26" s="1496"/>
      <c r="Y26" s="1497"/>
      <c r="Z26" s="1497"/>
      <c r="AA26" s="1497"/>
      <c r="AB26" s="1498"/>
      <c r="AC26" s="1499"/>
      <c r="AD26" s="90" t="s">
        <v>189</v>
      </c>
      <c r="AE26" s="1498"/>
      <c r="AF26" s="1499"/>
      <c r="AG26" s="89" t="s">
        <v>189</v>
      </c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</row>
    <row r="27" spans="2:69" ht="20.100000000000001" customHeight="1">
      <c r="B27" s="715" t="str">
        <f>IF(再認定様式１!D23=0,"",再認定様式１!D23)</f>
        <v/>
      </c>
      <c r="C27" s="716"/>
      <c r="D27" s="717"/>
      <c r="E27" s="703" t="str">
        <f>IF(再認定様式１!H23=0,"",再認定様式１!H23)</f>
        <v/>
      </c>
      <c r="F27" s="704"/>
      <c r="G27" s="600" t="str">
        <f>IF(再認定様式１!Q23=0,"",再認定様式１!Q23)</f>
        <v/>
      </c>
      <c r="H27" s="601"/>
      <c r="I27" s="703" t="str">
        <f>IF(再認定様式１!H30=0,"",再認定様式１!H30)</f>
        <v/>
      </c>
      <c r="J27" s="704"/>
      <c r="K27" s="600" t="str">
        <f>IF(再認定様式１!Q30=0,"",再認定様式１!Q30)</f>
        <v/>
      </c>
      <c r="L27" s="705"/>
      <c r="M27" s="595" t="str">
        <f>IF(再認定様式１!AT25="","",再認定様式１!AP25)</f>
        <v/>
      </c>
      <c r="N27" s="596"/>
      <c r="O27" s="597"/>
      <c r="P27" s="598" t="str">
        <f>IF(再認定様式１!AT25="","",再認定様式１!AT25)</f>
        <v/>
      </c>
      <c r="Q27" s="599"/>
      <c r="R27" s="600" t="str">
        <f>IF(再認定様式１!BC25="","",再認定様式１!BC25)</f>
        <v/>
      </c>
      <c r="S27" s="601"/>
      <c r="T27" s="598" t="str">
        <f>IF(再認定様式１!AT33="","",再認定様式１!AT33)</f>
        <v/>
      </c>
      <c r="U27" s="599"/>
      <c r="V27" s="600" t="str">
        <f>IF(再認定様式１!BC33="","",再認定様式１!BC33)</f>
        <v/>
      </c>
      <c r="W27" s="601"/>
      <c r="X27" s="1496"/>
      <c r="Y27" s="1497"/>
      <c r="Z27" s="1497"/>
      <c r="AA27" s="1497"/>
      <c r="AB27" s="1498"/>
      <c r="AC27" s="1499"/>
      <c r="AD27" s="90" t="s">
        <v>189</v>
      </c>
      <c r="AE27" s="1498"/>
      <c r="AF27" s="1499"/>
      <c r="AG27" s="89" t="s">
        <v>189</v>
      </c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</row>
    <row r="28" spans="2:69" ht="20.100000000000001" customHeight="1">
      <c r="B28" s="715" t="str">
        <f>IF(再認定様式１!D24=0,"",再認定様式１!D24)</f>
        <v/>
      </c>
      <c r="C28" s="716"/>
      <c r="D28" s="717"/>
      <c r="E28" s="703" t="str">
        <f>IF(再認定様式１!H24=0,"",再認定様式１!H24)</f>
        <v/>
      </c>
      <c r="F28" s="704"/>
      <c r="G28" s="600" t="str">
        <f>IF(再認定様式１!Q24=0,"",再認定様式１!Q24)</f>
        <v/>
      </c>
      <c r="H28" s="601"/>
      <c r="I28" s="703" t="str">
        <f>IF(再認定様式１!H31=0,"",再認定様式１!H31)</f>
        <v/>
      </c>
      <c r="J28" s="704"/>
      <c r="K28" s="600" t="str">
        <f>IF(再認定様式１!Q31=0,"",再認定様式１!Q31)</f>
        <v/>
      </c>
      <c r="L28" s="705"/>
      <c r="M28" s="595" t="str">
        <f>IF(再認定様式１!AT27="","",再認定様式１!AP27)</f>
        <v/>
      </c>
      <c r="N28" s="596"/>
      <c r="O28" s="597"/>
      <c r="P28" s="598" t="str">
        <f>IF(再認定様式１!AT27="","",再認定様式１!AT27)</f>
        <v/>
      </c>
      <c r="Q28" s="599"/>
      <c r="R28" s="600" t="str">
        <f>IF(再認定様式１!BC27="","",再認定様式１!BC27)</f>
        <v/>
      </c>
      <c r="S28" s="601"/>
      <c r="T28" s="598" t="str">
        <f>IF(再認定様式１!AT35="","",再認定様式１!AT35)</f>
        <v/>
      </c>
      <c r="U28" s="599"/>
      <c r="V28" s="600" t="str">
        <f>IF(再認定様式１!BC35="","",再認定様式１!BC35)</f>
        <v/>
      </c>
      <c r="W28" s="601"/>
      <c r="X28" s="1496"/>
      <c r="Y28" s="1497"/>
      <c r="Z28" s="1497"/>
      <c r="AA28" s="1497"/>
      <c r="AB28" s="1498"/>
      <c r="AC28" s="1499"/>
      <c r="AD28" s="90" t="s">
        <v>189</v>
      </c>
      <c r="AE28" s="1498"/>
      <c r="AF28" s="1499"/>
      <c r="AG28" s="89" t="s">
        <v>189</v>
      </c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0"/>
      <c r="BI28" s="150"/>
      <c r="BJ28" s="150"/>
      <c r="BK28" s="150"/>
      <c r="BL28" s="150"/>
      <c r="BM28" s="150"/>
      <c r="BN28" s="150"/>
      <c r="BO28" s="154"/>
      <c r="BP28" s="154"/>
      <c r="BQ28" s="154"/>
    </row>
    <row r="29" spans="2:69" s="142" customFormat="1" ht="20.100000000000001" customHeight="1">
      <c r="B29" s="715" t="str">
        <f>IF(再認定様式１!D25=0,"",再認定様式１!D25)</f>
        <v/>
      </c>
      <c r="C29" s="716"/>
      <c r="D29" s="717"/>
      <c r="E29" s="703" t="str">
        <f>IF(再認定様式１!H25=0,"",再認定様式１!H25)</f>
        <v/>
      </c>
      <c r="F29" s="704"/>
      <c r="G29" s="600" t="str">
        <f>IF(再認定様式１!Q25=0,"",再認定様式１!Q25)</f>
        <v/>
      </c>
      <c r="H29" s="601"/>
      <c r="I29" s="703" t="str">
        <f>IF(再認定様式１!H32=0,"",再認定様式１!H32)</f>
        <v/>
      </c>
      <c r="J29" s="704"/>
      <c r="K29" s="600" t="str">
        <f>IF(再認定様式１!Q32=0,"",再認定様式１!Q32)</f>
        <v/>
      </c>
      <c r="L29" s="705"/>
      <c r="M29" s="595" t="str">
        <f>IF(再認定様式１!CR25="","",再認定様式１!CE25)</f>
        <v/>
      </c>
      <c r="N29" s="596"/>
      <c r="O29" s="597"/>
      <c r="P29" s="598" t="str">
        <f>IF(再認定様式１!CI25="","",再認定様式１!CI25)</f>
        <v/>
      </c>
      <c r="Q29" s="599"/>
      <c r="R29" s="600" t="str">
        <f>IF(再認定様式１!CR25="","",再認定様式１!CR25)</f>
        <v/>
      </c>
      <c r="S29" s="601"/>
      <c r="T29" s="598" t="str">
        <f>IF(再認定様式１!CI33=0,"",再認定様式１!CI33)</f>
        <v/>
      </c>
      <c r="U29" s="599"/>
      <c r="V29" s="600" t="str">
        <f>IF(再認定様式１!CR33=0,"",再認定様式１!CR33)</f>
        <v/>
      </c>
      <c r="W29" s="601"/>
      <c r="X29" s="1496"/>
      <c r="Y29" s="1497"/>
      <c r="Z29" s="1497"/>
      <c r="AA29" s="1497"/>
      <c r="AB29" s="1498"/>
      <c r="AC29" s="1499"/>
      <c r="AD29" s="141" t="s">
        <v>22</v>
      </c>
      <c r="AE29" s="1498"/>
      <c r="AF29" s="1499"/>
      <c r="AG29" s="140" t="s">
        <v>22</v>
      </c>
      <c r="AK29" s="158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44"/>
      <c r="BI29" s="144"/>
      <c r="BJ29" s="144"/>
      <c r="BK29" s="144"/>
      <c r="BL29" s="144"/>
      <c r="BM29" s="144"/>
      <c r="BN29" s="144"/>
      <c r="BO29" s="157"/>
      <c r="BP29" s="157"/>
      <c r="BQ29" s="157"/>
    </row>
    <row r="30" spans="2:69" s="158" customFormat="1" ht="20.100000000000001" customHeight="1">
      <c r="B30" s="715" t="str">
        <f>IF(再認定様式１!D26=0,"",再認定様式１!D26)</f>
        <v/>
      </c>
      <c r="C30" s="716"/>
      <c r="D30" s="717"/>
      <c r="E30" s="703" t="str">
        <f>IF(再認定様式１!H26=0,"",再認定様式１!H26)</f>
        <v/>
      </c>
      <c r="F30" s="704"/>
      <c r="G30" s="600" t="str">
        <f>IF(再認定様式１!Q26=0,"",再認定様式１!Q26)</f>
        <v/>
      </c>
      <c r="H30" s="601"/>
      <c r="I30" s="703" t="str">
        <f>IF(再認定様式１!H33=0,"",再認定様式１!H33)</f>
        <v/>
      </c>
      <c r="J30" s="704"/>
      <c r="K30" s="600" t="str">
        <f>IF(再認定様式１!Q33=0,"",再認定様式１!Q33)</f>
        <v/>
      </c>
      <c r="L30" s="705"/>
      <c r="M30" s="595" t="str">
        <f>IF(再認定様式１!CR26="","",再認定様式１!CE26)</f>
        <v/>
      </c>
      <c r="N30" s="596"/>
      <c r="O30" s="597"/>
      <c r="P30" s="598"/>
      <c r="Q30" s="599"/>
      <c r="R30" s="600" t="str">
        <f>IF(再認定様式１!CR26="","",再認定様式１!CR26)</f>
        <v/>
      </c>
      <c r="S30" s="601"/>
      <c r="T30" s="598"/>
      <c r="U30" s="599"/>
      <c r="V30" s="600" t="str">
        <f>IF(再認定様式１!CR34=0,"",再認定様式１!CR34)</f>
        <v/>
      </c>
      <c r="W30" s="601"/>
      <c r="X30" s="1496"/>
      <c r="Y30" s="1497"/>
      <c r="Z30" s="1497"/>
      <c r="AA30" s="1497"/>
      <c r="AB30" s="1498"/>
      <c r="AC30" s="1499"/>
      <c r="AD30" s="178" t="s">
        <v>22</v>
      </c>
      <c r="AE30" s="1498"/>
      <c r="AF30" s="1499"/>
      <c r="AG30" s="179" t="s">
        <v>22</v>
      </c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80"/>
      <c r="BI30" s="180"/>
      <c r="BJ30" s="180"/>
      <c r="BK30" s="180"/>
      <c r="BL30" s="180"/>
      <c r="BM30" s="180"/>
      <c r="BN30" s="180"/>
      <c r="BO30" s="157"/>
      <c r="BP30" s="157"/>
      <c r="BQ30" s="157"/>
    </row>
    <row r="31" spans="2:69" s="158" customFormat="1" ht="20.100000000000001" customHeight="1">
      <c r="B31" s="715" t="str">
        <f>IF(再認定様式１!D27=0,"",再認定様式１!D27)</f>
        <v/>
      </c>
      <c r="C31" s="716"/>
      <c r="D31" s="717"/>
      <c r="E31" s="703" t="str">
        <f>IF(再認定様式１!H27=0,"",再認定様式１!H27)</f>
        <v/>
      </c>
      <c r="F31" s="704"/>
      <c r="G31" s="600" t="str">
        <f>IF(再認定様式１!Q27=0,"",再認定様式１!Q27)</f>
        <v/>
      </c>
      <c r="H31" s="601"/>
      <c r="I31" s="703" t="str">
        <f>IF(再認定様式１!H34=0,"",再認定様式１!H34)</f>
        <v/>
      </c>
      <c r="J31" s="704"/>
      <c r="K31" s="600" t="str">
        <f>IF(再認定様式１!Q34=0,"",再認定様式１!Q34)</f>
        <v/>
      </c>
      <c r="L31" s="705"/>
      <c r="M31" s="595" t="str">
        <f>IF(再認定様式１!DZ21="","","採卵鶏")</f>
        <v/>
      </c>
      <c r="N31" s="596"/>
      <c r="O31" s="597"/>
      <c r="P31" s="598" t="str">
        <f>IF(再認定様式１!DZ21=0,"",再認定様式１!DZ21)</f>
        <v/>
      </c>
      <c r="Q31" s="599"/>
      <c r="R31" s="600" t="str">
        <f>IF(SUM(再認定様式１!EH21:EJ22)=0,"",SUM(再認定様式１!EH21:EJ22))</f>
        <v/>
      </c>
      <c r="S31" s="601"/>
      <c r="T31" s="598" t="str">
        <f>IF(再認定様式１!DZ27=0,"",再認定様式１!DZ27)</f>
        <v/>
      </c>
      <c r="U31" s="599"/>
      <c r="V31" s="600" t="str">
        <f>IF(SUM(再認定様式１!EH27:EJ28)=0,"",SUM(再認定様式１!EH27:EJ28))</f>
        <v/>
      </c>
      <c r="W31" s="601"/>
      <c r="X31" s="1496"/>
      <c r="Y31" s="1497"/>
      <c r="Z31" s="1497"/>
      <c r="AA31" s="1497"/>
      <c r="AB31" s="1498"/>
      <c r="AC31" s="1499"/>
      <c r="AD31" s="178" t="s">
        <v>22</v>
      </c>
      <c r="AE31" s="1498"/>
      <c r="AF31" s="1499"/>
      <c r="AG31" s="179" t="s">
        <v>22</v>
      </c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80"/>
      <c r="BI31" s="180"/>
      <c r="BJ31" s="180"/>
      <c r="BK31" s="180"/>
      <c r="BL31" s="180"/>
      <c r="BM31" s="180"/>
      <c r="BN31" s="180"/>
      <c r="BO31" s="157"/>
      <c r="BP31" s="157"/>
      <c r="BQ31" s="157"/>
    </row>
    <row r="32" spans="2:69" s="142" customFormat="1" ht="20.100000000000001" customHeight="1" thickBot="1">
      <c r="B32" s="715" t="str">
        <f>IF(再認定様式１!D28=0,"",再認定様式１!D28)</f>
        <v/>
      </c>
      <c r="C32" s="716"/>
      <c r="D32" s="717"/>
      <c r="E32" s="703" t="str">
        <f>IF(再認定様式１!H28=0,"",再認定様式１!H28)</f>
        <v/>
      </c>
      <c r="F32" s="704"/>
      <c r="G32" s="600" t="str">
        <f>IF(再認定様式１!Q28=0,"",再認定様式１!Q28)</f>
        <v/>
      </c>
      <c r="H32" s="601"/>
      <c r="I32" s="703" t="str">
        <f>IF(再認定様式１!H35=0,"",再認定様式１!H35)</f>
        <v/>
      </c>
      <c r="J32" s="704"/>
      <c r="K32" s="600" t="str">
        <f>IF(再認定様式１!Q35=0,"",再認定様式１!Q35)</f>
        <v/>
      </c>
      <c r="L32" s="705"/>
      <c r="M32" s="595" t="str">
        <f>IF(再認定様式１!O28=0,"",再認定様式１!O28)</f>
        <v/>
      </c>
      <c r="N32" s="596"/>
      <c r="O32" s="597"/>
      <c r="P32" s="598"/>
      <c r="Q32" s="599"/>
      <c r="R32" s="600"/>
      <c r="S32" s="601"/>
      <c r="T32" s="602"/>
      <c r="U32" s="603"/>
      <c r="V32" s="600"/>
      <c r="W32" s="609"/>
      <c r="X32" s="1496"/>
      <c r="Y32" s="1497"/>
      <c r="Z32" s="1497"/>
      <c r="AA32" s="1497"/>
      <c r="AB32" s="1498"/>
      <c r="AC32" s="1499"/>
      <c r="AD32" s="141" t="s">
        <v>22</v>
      </c>
      <c r="AE32" s="1498"/>
      <c r="AF32" s="1499"/>
      <c r="AG32" s="140" t="s">
        <v>22</v>
      </c>
      <c r="AK32" s="158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44"/>
      <c r="BI32" s="144"/>
      <c r="BJ32" s="144"/>
      <c r="BK32" s="144"/>
      <c r="BL32" s="144"/>
      <c r="BM32" s="144"/>
      <c r="BN32" s="144"/>
      <c r="BO32" s="157"/>
      <c r="BP32" s="157"/>
      <c r="BQ32" s="157"/>
    </row>
    <row r="33" spans="2:69" ht="11.25" customHeight="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  <c r="AC33" s="14"/>
      <c r="AD33" s="14"/>
      <c r="AE33" s="14"/>
      <c r="AF33" s="14"/>
      <c r="AG33" s="14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1"/>
      <c r="BM33" s="1"/>
      <c r="BN33" s="1"/>
      <c r="BO33" s="1"/>
      <c r="BP33" s="1"/>
      <c r="BQ33" s="1"/>
    </row>
    <row r="34" spans="2:69" ht="9" customHeight="1" thickBo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12"/>
      <c r="AC34" s="12"/>
      <c r="AD34" s="12"/>
      <c r="AE34" s="12"/>
      <c r="AF34" s="12"/>
      <c r="AG34" s="12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1"/>
      <c r="BM34" s="1"/>
      <c r="BN34" s="1"/>
      <c r="BO34" s="1"/>
      <c r="BP34" s="1"/>
      <c r="BQ34" s="1"/>
    </row>
    <row r="35" spans="2:69" ht="20.100000000000001" customHeight="1" thickBot="1">
      <c r="B35" s="778" t="s">
        <v>20</v>
      </c>
      <c r="C35" s="779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  <c r="V35" s="779"/>
      <c r="W35" s="779"/>
      <c r="X35" s="779"/>
      <c r="Y35" s="779"/>
      <c r="Z35" s="779"/>
      <c r="AA35" s="779"/>
      <c r="AB35" s="779"/>
      <c r="AC35" s="779"/>
      <c r="AD35" s="779"/>
      <c r="AE35" s="779"/>
      <c r="AF35" s="779"/>
      <c r="AG35" s="780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1"/>
      <c r="BM35" s="1"/>
      <c r="BN35" s="1"/>
      <c r="BO35" s="1"/>
      <c r="BP35" s="1"/>
      <c r="BQ35" s="1"/>
    </row>
    <row r="36" spans="2:69" ht="20.100000000000001" customHeight="1">
      <c r="B36" s="657" t="s">
        <v>81</v>
      </c>
      <c r="C36" s="658"/>
      <c r="D36" s="658"/>
      <c r="E36" s="658"/>
      <c r="F36" s="658"/>
      <c r="G36" s="658"/>
      <c r="H36" s="658"/>
      <c r="I36" s="658"/>
      <c r="J36" s="658"/>
      <c r="K36" s="658"/>
      <c r="L36" s="658"/>
      <c r="M36" s="658"/>
      <c r="N36" s="658"/>
      <c r="O36" s="658"/>
      <c r="P36" s="658"/>
      <c r="Q36" s="658"/>
      <c r="R36" s="657" t="s">
        <v>82</v>
      </c>
      <c r="S36" s="658"/>
      <c r="T36" s="658"/>
      <c r="U36" s="658"/>
      <c r="V36" s="658"/>
      <c r="W36" s="658"/>
      <c r="X36" s="658"/>
      <c r="Y36" s="658"/>
      <c r="Z36" s="658"/>
      <c r="AA36" s="658"/>
      <c r="AB36" s="658"/>
      <c r="AC36" s="658"/>
      <c r="AD36" s="658"/>
      <c r="AE36" s="658"/>
      <c r="AF36" s="658"/>
      <c r="AG36" s="681"/>
    </row>
    <row r="37" spans="2:69" ht="20.100000000000001" customHeight="1">
      <c r="B37" s="622" t="s">
        <v>15</v>
      </c>
      <c r="C37" s="623"/>
      <c r="D37" s="674"/>
      <c r="E37" s="707" t="s">
        <v>6</v>
      </c>
      <c r="F37" s="623"/>
      <c r="G37" s="623"/>
      <c r="H37" s="674"/>
      <c r="I37" s="766" t="s">
        <v>7</v>
      </c>
      <c r="J37" s="707" t="s">
        <v>186</v>
      </c>
      <c r="K37" s="623"/>
      <c r="L37" s="623"/>
      <c r="M37" s="674"/>
      <c r="N37" s="709">
        <f>$R$14</f>
        <v>47209</v>
      </c>
      <c r="O37" s="709"/>
      <c r="P37" s="709"/>
      <c r="Q37" s="709"/>
      <c r="R37" s="622" t="s">
        <v>19</v>
      </c>
      <c r="S37" s="623"/>
      <c r="T37" s="623"/>
      <c r="U37" s="624"/>
      <c r="V37" s="629" t="s">
        <v>6</v>
      </c>
      <c r="W37" s="623"/>
      <c r="X37" s="623"/>
      <c r="Y37" s="674"/>
      <c r="Z37" s="598" t="s">
        <v>16</v>
      </c>
      <c r="AA37" s="659"/>
      <c r="AB37" s="659"/>
      <c r="AC37" s="659"/>
      <c r="AD37" s="659"/>
      <c r="AE37" s="659"/>
      <c r="AF37" s="659"/>
      <c r="AG37" s="660"/>
    </row>
    <row r="38" spans="2:69" ht="15.75" customHeight="1">
      <c r="B38" s="625"/>
      <c r="C38" s="626"/>
      <c r="D38" s="675"/>
      <c r="E38" s="673" t="s">
        <v>8</v>
      </c>
      <c r="F38" s="673"/>
      <c r="G38" s="673" t="s">
        <v>9</v>
      </c>
      <c r="H38" s="673"/>
      <c r="I38" s="767"/>
      <c r="J38" s="639"/>
      <c r="K38" s="626"/>
      <c r="L38" s="626"/>
      <c r="M38" s="675"/>
      <c r="N38" s="769"/>
      <c r="O38" s="769"/>
      <c r="P38" s="769"/>
      <c r="Q38" s="769"/>
      <c r="R38" s="625"/>
      <c r="S38" s="626"/>
      <c r="T38" s="626"/>
      <c r="U38" s="626"/>
      <c r="V38" s="673" t="s">
        <v>8</v>
      </c>
      <c r="W38" s="673"/>
      <c r="X38" s="673" t="s">
        <v>9</v>
      </c>
      <c r="Y38" s="673"/>
      <c r="Z38" s="598" t="s">
        <v>69</v>
      </c>
      <c r="AA38" s="659"/>
      <c r="AB38" s="659"/>
      <c r="AC38" s="659"/>
      <c r="AD38" s="682">
        <f>R14</f>
        <v>47209</v>
      </c>
      <c r="AE38" s="683"/>
      <c r="AF38" s="683"/>
      <c r="AG38" s="684"/>
    </row>
    <row r="39" spans="2:69" ht="15" customHeight="1">
      <c r="B39" s="676"/>
      <c r="C39" s="677"/>
      <c r="D39" s="678"/>
      <c r="E39" s="673"/>
      <c r="F39" s="673"/>
      <c r="G39" s="673"/>
      <c r="H39" s="673"/>
      <c r="I39" s="768"/>
      <c r="J39" s="788" t="s">
        <v>185</v>
      </c>
      <c r="K39" s="770"/>
      <c r="L39" s="770"/>
      <c r="M39" s="789"/>
      <c r="N39" s="770" t="s">
        <v>185</v>
      </c>
      <c r="O39" s="770"/>
      <c r="P39" s="770"/>
      <c r="Q39" s="770"/>
      <c r="R39" s="676"/>
      <c r="S39" s="677"/>
      <c r="T39" s="677"/>
      <c r="U39" s="677"/>
      <c r="V39" s="673"/>
      <c r="W39" s="673"/>
      <c r="X39" s="673"/>
      <c r="Y39" s="673"/>
      <c r="Z39" s="606" t="s">
        <v>70</v>
      </c>
      <c r="AA39" s="607"/>
      <c r="AB39" s="604" t="s">
        <v>71</v>
      </c>
      <c r="AC39" s="605"/>
      <c r="AD39" s="606" t="s">
        <v>70</v>
      </c>
      <c r="AE39" s="607"/>
      <c r="AF39" s="604" t="s">
        <v>71</v>
      </c>
      <c r="AG39" s="608"/>
    </row>
    <row r="40" spans="2:69" ht="20.100000000000001" customHeight="1">
      <c r="B40" s="622" t="s">
        <v>10</v>
      </c>
      <c r="C40" s="623"/>
      <c r="D40" s="624"/>
      <c r="E40" s="1500"/>
      <c r="F40" s="1501"/>
      <c r="G40" s="1500"/>
      <c r="H40" s="1501"/>
      <c r="I40" s="1502"/>
      <c r="J40" s="1503"/>
      <c r="K40" s="1504"/>
      <c r="L40" s="1504"/>
      <c r="M40" s="1505"/>
      <c r="N40" s="1503"/>
      <c r="O40" s="1504"/>
      <c r="P40" s="1504"/>
      <c r="Q40" s="1504"/>
      <c r="R40" s="1506"/>
      <c r="S40" s="1507"/>
      <c r="T40" s="1507"/>
      <c r="U40" s="1508"/>
      <c r="V40" s="1500"/>
      <c r="W40" s="1501"/>
      <c r="X40" s="1500"/>
      <c r="Y40" s="1501"/>
      <c r="Z40" s="1498"/>
      <c r="AA40" s="1499"/>
      <c r="AB40" s="1509"/>
      <c r="AC40" s="1510"/>
      <c r="AD40" s="1498"/>
      <c r="AE40" s="1499"/>
      <c r="AF40" s="1509"/>
      <c r="AG40" s="1511"/>
    </row>
    <row r="41" spans="2:69" ht="20.100000000000001" customHeight="1">
      <c r="B41" s="625"/>
      <c r="C41" s="626"/>
      <c r="D41" s="627"/>
      <c r="E41" s="1500"/>
      <c r="F41" s="1501"/>
      <c r="G41" s="1500"/>
      <c r="H41" s="1501"/>
      <c r="I41" s="1502"/>
      <c r="J41" s="1503"/>
      <c r="K41" s="1504"/>
      <c r="L41" s="1504"/>
      <c r="M41" s="1505"/>
      <c r="N41" s="1503"/>
      <c r="O41" s="1504"/>
      <c r="P41" s="1504"/>
      <c r="Q41" s="1504"/>
      <c r="R41" s="1506"/>
      <c r="S41" s="1507"/>
      <c r="T41" s="1507"/>
      <c r="U41" s="1508"/>
      <c r="V41" s="1500"/>
      <c r="W41" s="1501"/>
      <c r="X41" s="1500"/>
      <c r="Y41" s="1501"/>
      <c r="Z41" s="1498"/>
      <c r="AA41" s="1499"/>
      <c r="AB41" s="1509"/>
      <c r="AC41" s="1510"/>
      <c r="AD41" s="1498"/>
      <c r="AE41" s="1499"/>
      <c r="AF41" s="1509"/>
      <c r="AG41" s="1511"/>
    </row>
    <row r="42" spans="2:69" ht="20.100000000000001" customHeight="1">
      <c r="B42" s="772" t="s">
        <v>11</v>
      </c>
      <c r="C42" s="637"/>
      <c r="D42" s="638"/>
      <c r="E42" s="1500"/>
      <c r="F42" s="1501"/>
      <c r="G42" s="1500"/>
      <c r="H42" s="1501"/>
      <c r="I42" s="1502"/>
      <c r="J42" s="1503"/>
      <c r="K42" s="1504"/>
      <c r="L42" s="1504"/>
      <c r="M42" s="1505"/>
      <c r="N42" s="1503"/>
      <c r="O42" s="1504"/>
      <c r="P42" s="1504"/>
      <c r="Q42" s="1504"/>
      <c r="R42" s="1506"/>
      <c r="S42" s="1507"/>
      <c r="T42" s="1507"/>
      <c r="U42" s="1508"/>
      <c r="V42" s="1500"/>
      <c r="W42" s="1501"/>
      <c r="X42" s="1500"/>
      <c r="Y42" s="1501"/>
      <c r="Z42" s="1498"/>
      <c r="AA42" s="1499"/>
      <c r="AB42" s="1509"/>
      <c r="AC42" s="1510"/>
      <c r="AD42" s="1498"/>
      <c r="AE42" s="1499"/>
      <c r="AF42" s="1509"/>
      <c r="AG42" s="1511"/>
      <c r="AJ42" s="158"/>
    </row>
    <row r="43" spans="2:69" ht="20.100000000000001" customHeight="1">
      <c r="B43" s="676"/>
      <c r="C43" s="677"/>
      <c r="D43" s="773"/>
      <c r="E43" s="1500"/>
      <c r="F43" s="1501"/>
      <c r="G43" s="1500"/>
      <c r="H43" s="1501"/>
      <c r="I43" s="1502"/>
      <c r="J43" s="1503"/>
      <c r="K43" s="1504"/>
      <c r="L43" s="1504"/>
      <c r="M43" s="1505"/>
      <c r="N43" s="1503"/>
      <c r="O43" s="1504"/>
      <c r="P43" s="1504"/>
      <c r="Q43" s="1504"/>
      <c r="R43" s="1506"/>
      <c r="S43" s="1507"/>
      <c r="T43" s="1507"/>
      <c r="U43" s="1508"/>
      <c r="V43" s="1500"/>
      <c r="W43" s="1501"/>
      <c r="X43" s="1500"/>
      <c r="Y43" s="1501"/>
      <c r="Z43" s="1498"/>
      <c r="AA43" s="1499"/>
      <c r="AB43" s="1509"/>
      <c r="AC43" s="1510"/>
      <c r="AD43" s="1498"/>
      <c r="AE43" s="1499"/>
      <c r="AF43" s="1509"/>
      <c r="AG43" s="1511"/>
    </row>
    <row r="44" spans="2:69" ht="20.100000000000001" customHeight="1">
      <c r="B44" s="622" t="s">
        <v>73</v>
      </c>
      <c r="C44" s="623"/>
      <c r="D44" s="623"/>
      <c r="E44" s="1500"/>
      <c r="F44" s="1501"/>
      <c r="G44" s="1500"/>
      <c r="H44" s="1501"/>
      <c r="I44" s="1502"/>
      <c r="J44" s="1503"/>
      <c r="K44" s="1504"/>
      <c r="L44" s="1504"/>
      <c r="M44" s="1505"/>
      <c r="N44" s="1503"/>
      <c r="O44" s="1504"/>
      <c r="P44" s="1504"/>
      <c r="Q44" s="1504"/>
      <c r="R44" s="1506"/>
      <c r="S44" s="1507"/>
      <c r="T44" s="1507"/>
      <c r="U44" s="1508"/>
      <c r="V44" s="1500"/>
      <c r="W44" s="1501"/>
      <c r="X44" s="1500"/>
      <c r="Y44" s="1501"/>
      <c r="Z44" s="1498"/>
      <c r="AA44" s="1499"/>
      <c r="AB44" s="1509"/>
      <c r="AC44" s="1510"/>
      <c r="AD44" s="1498"/>
      <c r="AE44" s="1499"/>
      <c r="AF44" s="1509"/>
      <c r="AG44" s="1511"/>
    </row>
    <row r="45" spans="2:69" ht="20.100000000000001" customHeight="1">
      <c r="B45" s="625"/>
      <c r="C45" s="626"/>
      <c r="D45" s="626"/>
      <c r="E45" s="1500"/>
      <c r="F45" s="1501"/>
      <c r="G45" s="1500"/>
      <c r="H45" s="1501"/>
      <c r="I45" s="1502"/>
      <c r="J45" s="1503"/>
      <c r="K45" s="1504"/>
      <c r="L45" s="1504"/>
      <c r="M45" s="1505"/>
      <c r="N45" s="1503"/>
      <c r="O45" s="1504"/>
      <c r="P45" s="1504"/>
      <c r="Q45" s="1504"/>
      <c r="R45" s="1506"/>
      <c r="S45" s="1507"/>
      <c r="T45" s="1507"/>
      <c r="U45" s="1508"/>
      <c r="V45" s="1500"/>
      <c r="W45" s="1501"/>
      <c r="X45" s="1500"/>
      <c r="Y45" s="1501"/>
      <c r="Z45" s="1498"/>
      <c r="AA45" s="1499"/>
      <c r="AB45" s="1509"/>
      <c r="AC45" s="1510"/>
      <c r="AD45" s="1498"/>
      <c r="AE45" s="1499"/>
      <c r="AF45" s="1509"/>
      <c r="AG45" s="1511"/>
    </row>
    <row r="46" spans="2:69" ht="20.100000000000001" customHeight="1" thickBot="1">
      <c r="B46" s="622" t="s">
        <v>72</v>
      </c>
      <c r="C46" s="623"/>
      <c r="D46" s="623"/>
      <c r="E46" s="623"/>
      <c r="F46" s="623"/>
      <c r="G46" s="623"/>
      <c r="H46" s="623"/>
      <c r="I46" s="674"/>
      <c r="J46" s="790" t="str">
        <f>IF(SUM(J40:M45)=0,"",SUM(J40:M45))</f>
        <v/>
      </c>
      <c r="K46" s="791"/>
      <c r="L46" s="791"/>
      <c r="M46" s="792"/>
      <c r="N46" s="790" t="str">
        <f>IF(SUM(N40:Q45)=0,"",SUM(N40:Q45))</f>
        <v/>
      </c>
      <c r="O46" s="791"/>
      <c r="P46" s="791"/>
      <c r="Q46" s="791"/>
      <c r="R46" s="781" t="s">
        <v>72</v>
      </c>
      <c r="S46" s="782"/>
      <c r="T46" s="782"/>
      <c r="U46" s="782"/>
      <c r="V46" s="782"/>
      <c r="W46" s="782"/>
      <c r="X46" s="782"/>
      <c r="Y46" s="783"/>
      <c r="Z46" s="793" t="str">
        <f>IF(SUM(Z40:AA45)=0,"",SUM(Z40:AA45))</f>
        <v/>
      </c>
      <c r="AA46" s="794"/>
      <c r="AB46" s="795" t="str">
        <f>IF(SUM(AB40:AC45)=0,"",SUM(AB40:AC45))</f>
        <v/>
      </c>
      <c r="AC46" s="796"/>
      <c r="AD46" s="793" t="str">
        <f>IF(SUM(AD40:AE45)=0,"",SUM(AD40:AE45))</f>
        <v/>
      </c>
      <c r="AE46" s="794"/>
      <c r="AF46" s="795" t="str">
        <f>IF(SUM(AF40:AG45)=0,"",SUM(AF40:AG45))</f>
        <v/>
      </c>
      <c r="AG46" s="797"/>
    </row>
    <row r="47" spans="2:69" ht="20.100000000000001" customHeight="1">
      <c r="B47" s="774" t="s">
        <v>83</v>
      </c>
      <c r="C47" s="775"/>
      <c r="D47" s="775"/>
      <c r="E47" s="775"/>
      <c r="F47" s="775"/>
      <c r="G47" s="775"/>
      <c r="H47" s="775"/>
      <c r="I47" s="775"/>
      <c r="J47" s="775"/>
      <c r="K47" s="775"/>
      <c r="L47" s="775"/>
      <c r="M47" s="775"/>
      <c r="N47" s="775"/>
      <c r="O47" s="775"/>
      <c r="P47" s="775"/>
      <c r="Q47" s="776"/>
      <c r="R47" s="777" t="s">
        <v>84</v>
      </c>
      <c r="S47" s="614"/>
      <c r="T47" s="614"/>
      <c r="U47" s="614"/>
      <c r="V47" s="614"/>
      <c r="W47" s="614"/>
      <c r="X47" s="614"/>
      <c r="Y47" s="614"/>
      <c r="Z47" s="614"/>
      <c r="AA47" s="614"/>
      <c r="AB47" s="614"/>
      <c r="AC47" s="614"/>
      <c r="AD47" s="614"/>
      <c r="AE47" s="614"/>
      <c r="AF47" s="614"/>
      <c r="AG47" s="615"/>
    </row>
    <row r="48" spans="2:69" ht="20.100000000000001" customHeight="1">
      <c r="B48" s="1512"/>
      <c r="C48" s="1513"/>
      <c r="D48" s="1513"/>
      <c r="E48" s="1513"/>
      <c r="F48" s="1513"/>
      <c r="G48" s="1513"/>
      <c r="H48" s="1513"/>
      <c r="I48" s="1513"/>
      <c r="J48" s="1513"/>
      <c r="K48" s="1513"/>
      <c r="L48" s="1513"/>
      <c r="M48" s="1513"/>
      <c r="N48" s="1513"/>
      <c r="O48" s="1513"/>
      <c r="P48" s="1513"/>
      <c r="Q48" s="1514"/>
      <c r="R48" s="1515"/>
      <c r="S48" s="1513"/>
      <c r="T48" s="1513"/>
      <c r="U48" s="1513"/>
      <c r="V48" s="1513"/>
      <c r="W48" s="1513"/>
      <c r="X48" s="1513"/>
      <c r="Y48" s="1513"/>
      <c r="Z48" s="1513"/>
      <c r="AA48" s="1513"/>
      <c r="AB48" s="1513"/>
      <c r="AC48" s="1513"/>
      <c r="AD48" s="1513"/>
      <c r="AE48" s="1513"/>
      <c r="AF48" s="1513"/>
      <c r="AG48" s="1514"/>
    </row>
    <row r="49" spans="2:37" ht="20.100000000000001" customHeight="1">
      <c r="B49" s="1512"/>
      <c r="C49" s="1513"/>
      <c r="D49" s="1513"/>
      <c r="E49" s="1513"/>
      <c r="F49" s="1513"/>
      <c r="G49" s="1513"/>
      <c r="H49" s="1513"/>
      <c r="I49" s="1513"/>
      <c r="J49" s="1513"/>
      <c r="K49" s="1513"/>
      <c r="L49" s="1513"/>
      <c r="M49" s="1513"/>
      <c r="N49" s="1513"/>
      <c r="O49" s="1513"/>
      <c r="P49" s="1513"/>
      <c r="Q49" s="1514"/>
      <c r="R49" s="1515"/>
      <c r="S49" s="1513"/>
      <c r="T49" s="1513"/>
      <c r="U49" s="1513"/>
      <c r="V49" s="1513"/>
      <c r="W49" s="1513"/>
      <c r="X49" s="1513"/>
      <c r="Y49" s="1513"/>
      <c r="Z49" s="1513"/>
      <c r="AA49" s="1513"/>
      <c r="AB49" s="1513"/>
      <c r="AC49" s="1513"/>
      <c r="AD49" s="1513"/>
      <c r="AE49" s="1513"/>
      <c r="AF49" s="1513"/>
      <c r="AG49" s="1514"/>
    </row>
    <row r="50" spans="2:37" ht="20.100000000000001" customHeight="1">
      <c r="B50" s="1512"/>
      <c r="C50" s="1513"/>
      <c r="D50" s="1513"/>
      <c r="E50" s="1513"/>
      <c r="F50" s="1513"/>
      <c r="G50" s="1513"/>
      <c r="H50" s="1513"/>
      <c r="I50" s="1513"/>
      <c r="J50" s="1513"/>
      <c r="K50" s="1513"/>
      <c r="L50" s="1513"/>
      <c r="M50" s="1513"/>
      <c r="N50" s="1513"/>
      <c r="O50" s="1513"/>
      <c r="P50" s="1513"/>
      <c r="Q50" s="1514"/>
      <c r="R50" s="1515"/>
      <c r="S50" s="1513"/>
      <c r="T50" s="1513"/>
      <c r="U50" s="1513"/>
      <c r="V50" s="1513"/>
      <c r="W50" s="1513"/>
      <c r="X50" s="1513"/>
      <c r="Y50" s="1513"/>
      <c r="Z50" s="1513"/>
      <c r="AA50" s="1513"/>
      <c r="AB50" s="1513"/>
      <c r="AC50" s="1513"/>
      <c r="AD50" s="1513"/>
      <c r="AE50" s="1513"/>
      <c r="AF50" s="1513"/>
      <c r="AG50" s="1514"/>
    </row>
    <row r="51" spans="2:37" ht="20.100000000000001" customHeight="1" thickBot="1">
      <c r="B51" s="1516"/>
      <c r="C51" s="1517"/>
      <c r="D51" s="1517"/>
      <c r="E51" s="1517"/>
      <c r="F51" s="1517"/>
      <c r="G51" s="1517"/>
      <c r="H51" s="1517"/>
      <c r="I51" s="1517"/>
      <c r="J51" s="1517"/>
      <c r="K51" s="1517"/>
      <c r="L51" s="1517"/>
      <c r="M51" s="1517"/>
      <c r="N51" s="1517"/>
      <c r="O51" s="1517"/>
      <c r="P51" s="1517"/>
      <c r="Q51" s="1518"/>
      <c r="R51" s="1519"/>
      <c r="S51" s="1520"/>
      <c r="T51" s="1520"/>
      <c r="U51" s="1520"/>
      <c r="V51" s="1520"/>
      <c r="W51" s="1520"/>
      <c r="X51" s="1520"/>
      <c r="Y51" s="1520"/>
      <c r="Z51" s="1520"/>
      <c r="AA51" s="1520"/>
      <c r="AB51" s="1520"/>
      <c r="AC51" s="1520"/>
      <c r="AD51" s="1520"/>
      <c r="AE51" s="1520"/>
      <c r="AF51" s="1520"/>
      <c r="AG51" s="1521"/>
    </row>
    <row r="52" spans="2:37" ht="20.100000000000001" customHeight="1">
      <c r="B52" s="610" t="s">
        <v>85</v>
      </c>
      <c r="C52" s="611"/>
      <c r="D52" s="611"/>
      <c r="E52" s="611"/>
      <c r="F52" s="611"/>
      <c r="G52" s="611"/>
      <c r="H52" s="611"/>
      <c r="I52" s="611"/>
      <c r="J52" s="611"/>
      <c r="K52" s="611"/>
      <c r="L52" s="611"/>
      <c r="M52" s="611"/>
      <c r="N52" s="611"/>
      <c r="O52" s="611"/>
      <c r="P52" s="611"/>
      <c r="Q52" s="612"/>
      <c r="R52" s="613" t="s">
        <v>86</v>
      </c>
      <c r="S52" s="614"/>
      <c r="T52" s="614"/>
      <c r="U52" s="614"/>
      <c r="V52" s="614"/>
      <c r="W52" s="614"/>
      <c r="X52" s="614"/>
      <c r="Y52" s="614"/>
      <c r="Z52" s="614"/>
      <c r="AA52" s="614"/>
      <c r="AB52" s="614"/>
      <c r="AC52" s="614"/>
      <c r="AD52" s="614"/>
      <c r="AE52" s="614"/>
      <c r="AF52" s="614"/>
      <c r="AG52" s="615"/>
    </row>
    <row r="53" spans="2:37" ht="20.100000000000001" customHeight="1">
      <c r="B53" s="1512"/>
      <c r="C53" s="1513"/>
      <c r="D53" s="1513"/>
      <c r="E53" s="1513"/>
      <c r="F53" s="1513"/>
      <c r="G53" s="1513"/>
      <c r="H53" s="1513"/>
      <c r="I53" s="1513"/>
      <c r="J53" s="1513"/>
      <c r="K53" s="1513"/>
      <c r="L53" s="1513"/>
      <c r="M53" s="1513"/>
      <c r="N53" s="1513"/>
      <c r="O53" s="1513"/>
      <c r="P53" s="1513"/>
      <c r="Q53" s="1522"/>
      <c r="R53" s="1523"/>
      <c r="S53" s="1524"/>
      <c r="T53" s="1524"/>
      <c r="U53" s="1524"/>
      <c r="V53" s="1524"/>
      <c r="W53" s="1524"/>
      <c r="X53" s="1524"/>
      <c r="Y53" s="1524"/>
      <c r="Z53" s="1524"/>
      <c r="AA53" s="1524"/>
      <c r="AB53" s="1524"/>
      <c r="AC53" s="1524"/>
      <c r="AD53" s="1524"/>
      <c r="AE53" s="1524"/>
      <c r="AF53" s="1524"/>
      <c r="AG53" s="1525"/>
    </row>
    <row r="54" spans="2:37" ht="20.100000000000001" customHeight="1">
      <c r="B54" s="1512"/>
      <c r="C54" s="1513"/>
      <c r="D54" s="1513"/>
      <c r="E54" s="1513"/>
      <c r="F54" s="1513"/>
      <c r="G54" s="1513"/>
      <c r="H54" s="1513"/>
      <c r="I54" s="1513"/>
      <c r="J54" s="1513"/>
      <c r="K54" s="1513"/>
      <c r="L54" s="1513"/>
      <c r="M54" s="1513"/>
      <c r="N54" s="1513"/>
      <c r="O54" s="1513"/>
      <c r="P54" s="1513"/>
      <c r="Q54" s="1522"/>
      <c r="R54" s="1523"/>
      <c r="S54" s="1524"/>
      <c r="T54" s="1524"/>
      <c r="U54" s="1524"/>
      <c r="V54" s="1524"/>
      <c r="W54" s="1524"/>
      <c r="X54" s="1524"/>
      <c r="Y54" s="1524"/>
      <c r="Z54" s="1524"/>
      <c r="AA54" s="1524"/>
      <c r="AB54" s="1524"/>
      <c r="AC54" s="1524"/>
      <c r="AD54" s="1524"/>
      <c r="AE54" s="1524"/>
      <c r="AF54" s="1524"/>
      <c r="AG54" s="1525"/>
    </row>
    <row r="55" spans="2:37" ht="20.100000000000001" customHeight="1">
      <c r="B55" s="1512"/>
      <c r="C55" s="1513"/>
      <c r="D55" s="1513"/>
      <c r="E55" s="1513"/>
      <c r="F55" s="1513"/>
      <c r="G55" s="1513"/>
      <c r="H55" s="1513"/>
      <c r="I55" s="1513"/>
      <c r="J55" s="1513"/>
      <c r="K55" s="1513"/>
      <c r="L55" s="1513"/>
      <c r="M55" s="1513"/>
      <c r="N55" s="1513"/>
      <c r="O55" s="1513"/>
      <c r="P55" s="1513"/>
      <c r="Q55" s="1522"/>
      <c r="R55" s="1523"/>
      <c r="S55" s="1524"/>
      <c r="T55" s="1524"/>
      <c r="U55" s="1524"/>
      <c r="V55" s="1524"/>
      <c r="W55" s="1524"/>
      <c r="X55" s="1524"/>
      <c r="Y55" s="1524"/>
      <c r="Z55" s="1524"/>
      <c r="AA55" s="1524"/>
      <c r="AB55" s="1524"/>
      <c r="AC55" s="1524"/>
      <c r="AD55" s="1524"/>
      <c r="AE55" s="1524"/>
      <c r="AF55" s="1524"/>
      <c r="AG55" s="1525"/>
    </row>
    <row r="56" spans="2:37" ht="20.100000000000001" customHeight="1" thickBot="1">
      <c r="B56" s="1516"/>
      <c r="C56" s="1517"/>
      <c r="D56" s="1517"/>
      <c r="E56" s="1517"/>
      <c r="F56" s="1517"/>
      <c r="G56" s="1517"/>
      <c r="H56" s="1517"/>
      <c r="I56" s="1517"/>
      <c r="J56" s="1517"/>
      <c r="K56" s="1517"/>
      <c r="L56" s="1517"/>
      <c r="M56" s="1517"/>
      <c r="N56" s="1517"/>
      <c r="O56" s="1517"/>
      <c r="P56" s="1517"/>
      <c r="Q56" s="1526"/>
      <c r="R56" s="1527"/>
      <c r="S56" s="1528"/>
      <c r="T56" s="1528"/>
      <c r="U56" s="1528"/>
      <c r="V56" s="1528"/>
      <c r="W56" s="1528"/>
      <c r="X56" s="1528"/>
      <c r="Y56" s="1528"/>
      <c r="Z56" s="1528"/>
      <c r="AA56" s="1528"/>
      <c r="AB56" s="1528"/>
      <c r="AC56" s="1528"/>
      <c r="AD56" s="1528"/>
      <c r="AE56" s="1528"/>
      <c r="AF56" s="1528"/>
      <c r="AG56" s="1529"/>
    </row>
    <row r="57" spans="2:37" ht="8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</row>
    <row r="58" spans="2:37" ht="20.100000000000001" customHeight="1" thickBot="1">
      <c r="B58" s="785" t="s">
        <v>35</v>
      </c>
      <c r="C58" s="785"/>
      <c r="D58" s="785"/>
      <c r="E58" s="785"/>
      <c r="F58" s="785"/>
      <c r="G58" s="785"/>
      <c r="H58" s="785"/>
      <c r="I58" s="785"/>
      <c r="J58" s="785"/>
      <c r="K58" s="785"/>
      <c r="L58" s="785"/>
      <c r="M58" s="785"/>
      <c r="N58" s="785"/>
      <c r="O58" s="785"/>
      <c r="P58" s="785"/>
      <c r="Q58" s="785"/>
      <c r="R58" s="785"/>
      <c r="S58" s="785"/>
      <c r="T58" s="785"/>
      <c r="U58" s="785"/>
      <c r="V58" s="785"/>
      <c r="W58" s="785"/>
      <c r="X58" s="785"/>
      <c r="Y58" s="785"/>
      <c r="Z58" s="785"/>
      <c r="AA58" s="785"/>
      <c r="AB58" s="785"/>
      <c r="AC58" s="785"/>
      <c r="AD58" s="785"/>
      <c r="AE58" s="785"/>
      <c r="AF58" s="785"/>
      <c r="AG58" s="785"/>
      <c r="AJ58" s="83" t="str">
        <f>LEFT(AJ57)</f>
        <v/>
      </c>
    </row>
    <row r="59" spans="2:37" ht="20.100000000000001" customHeight="1">
      <c r="B59" s="657" t="s">
        <v>36</v>
      </c>
      <c r="C59" s="658"/>
      <c r="D59" s="658"/>
      <c r="E59" s="658"/>
      <c r="F59" s="658"/>
      <c r="G59" s="658"/>
      <c r="H59" s="658"/>
      <c r="I59" s="658"/>
      <c r="J59" s="658"/>
      <c r="K59" s="658"/>
      <c r="L59" s="658"/>
      <c r="M59" s="658"/>
      <c r="N59" s="658"/>
      <c r="O59" s="658"/>
      <c r="P59" s="658"/>
      <c r="Q59" s="658"/>
      <c r="R59" s="658"/>
      <c r="S59" s="784"/>
      <c r="T59" s="786" t="s">
        <v>43</v>
      </c>
      <c r="U59" s="665"/>
      <c r="V59" s="665"/>
      <c r="W59" s="665"/>
      <c r="X59" s="665"/>
      <c r="Y59" s="665"/>
      <c r="Z59" s="665"/>
      <c r="AA59" s="665"/>
      <c r="AB59" s="665"/>
      <c r="AC59" s="665"/>
      <c r="AD59" s="665"/>
      <c r="AE59" s="665"/>
      <c r="AF59" s="665"/>
      <c r="AG59" s="787"/>
    </row>
    <row r="60" spans="2:37" ht="20.100000000000001" customHeight="1">
      <c r="B60" s="622" t="s">
        <v>37</v>
      </c>
      <c r="C60" s="623"/>
      <c r="D60" s="623"/>
      <c r="E60" s="624"/>
      <c r="F60" s="629" t="s">
        <v>38</v>
      </c>
      <c r="G60" s="629" t="s">
        <v>39</v>
      </c>
      <c r="H60" s="644" t="s">
        <v>40</v>
      </c>
      <c r="I60" s="645"/>
      <c r="J60" s="629" t="s">
        <v>4</v>
      </c>
      <c r="K60" s="623"/>
      <c r="L60" s="623"/>
      <c r="M60" s="623"/>
      <c r="N60" s="624"/>
      <c r="O60" s="616">
        <f>IF(R14="目標（令和　年）","見通し（令和　年）",R14)</f>
        <v>47209</v>
      </c>
      <c r="P60" s="617"/>
      <c r="Q60" s="617"/>
      <c r="R60" s="617"/>
      <c r="S60" s="618"/>
      <c r="T60" s="619" t="s">
        <v>44</v>
      </c>
      <c r="U60" s="620"/>
      <c r="V60" s="620"/>
      <c r="W60" s="621"/>
      <c r="X60" s="765" t="s">
        <v>45</v>
      </c>
      <c r="Y60" s="631"/>
      <c r="Z60" s="619" t="s">
        <v>46</v>
      </c>
      <c r="AA60" s="631"/>
      <c r="AB60" s="1553"/>
      <c r="AC60" s="149" t="s">
        <v>47</v>
      </c>
      <c r="AD60" s="619" t="s">
        <v>48</v>
      </c>
      <c r="AE60" s="631"/>
      <c r="AF60" s="1553"/>
      <c r="AG60" s="160" t="s">
        <v>47</v>
      </c>
      <c r="AJ60" s="97"/>
    </row>
    <row r="61" spans="2:37" ht="20.100000000000001" customHeight="1">
      <c r="B61" s="625"/>
      <c r="C61" s="626"/>
      <c r="D61" s="626"/>
      <c r="E61" s="627"/>
      <c r="F61" s="630"/>
      <c r="G61" s="630"/>
      <c r="H61" s="646"/>
      <c r="I61" s="647"/>
      <c r="J61" s="632" t="s">
        <v>41</v>
      </c>
      <c r="K61" s="632"/>
      <c r="L61" s="633" t="s">
        <v>42</v>
      </c>
      <c r="M61" s="634" t="s">
        <v>76</v>
      </c>
      <c r="N61" s="635"/>
      <c r="O61" s="632" t="s">
        <v>41</v>
      </c>
      <c r="P61" s="632"/>
      <c r="Q61" s="633" t="s">
        <v>42</v>
      </c>
      <c r="R61" s="634" t="s">
        <v>76</v>
      </c>
      <c r="S61" s="635"/>
      <c r="T61" s="636" t="s">
        <v>49</v>
      </c>
      <c r="U61" s="637"/>
      <c r="V61" s="637"/>
      <c r="W61" s="638"/>
      <c r="X61" s="771" t="s">
        <v>45</v>
      </c>
      <c r="Y61" s="641"/>
      <c r="Z61" s="640" t="s">
        <v>46</v>
      </c>
      <c r="AA61" s="641"/>
      <c r="AB61" s="1553"/>
      <c r="AC61" s="148" t="s">
        <v>47</v>
      </c>
      <c r="AD61" s="640" t="s">
        <v>48</v>
      </c>
      <c r="AE61" s="641"/>
      <c r="AF61" s="1553"/>
      <c r="AG61" s="146" t="s">
        <v>47</v>
      </c>
    </row>
    <row r="62" spans="2:37" ht="20.100000000000001" customHeight="1" thickBot="1">
      <c r="B62" s="628"/>
      <c r="C62" s="620"/>
      <c r="D62" s="620"/>
      <c r="E62" s="621"/>
      <c r="F62" s="630"/>
      <c r="G62" s="630"/>
      <c r="H62" s="648"/>
      <c r="I62" s="649"/>
      <c r="J62" s="632"/>
      <c r="K62" s="632"/>
      <c r="L62" s="633"/>
      <c r="M62" s="635"/>
      <c r="N62" s="635"/>
      <c r="O62" s="632"/>
      <c r="P62" s="632"/>
      <c r="Q62" s="633"/>
      <c r="R62" s="635"/>
      <c r="S62" s="635"/>
      <c r="T62" s="639"/>
      <c r="U62" s="626"/>
      <c r="V62" s="626"/>
      <c r="W62" s="627"/>
      <c r="X62" s="642" t="s">
        <v>50</v>
      </c>
      <c r="Y62" s="643"/>
      <c r="Z62" s="636" t="s">
        <v>46</v>
      </c>
      <c r="AA62" s="643"/>
      <c r="AB62" s="1554"/>
      <c r="AC62" s="147" t="s">
        <v>47</v>
      </c>
      <c r="AD62" s="636" t="s">
        <v>48</v>
      </c>
      <c r="AE62" s="643"/>
      <c r="AF62" s="1554"/>
      <c r="AG62" s="99" t="s">
        <v>47</v>
      </c>
      <c r="AJ62" s="161" t="s">
        <v>191</v>
      </c>
      <c r="AK62" s="161" t="s">
        <v>192</v>
      </c>
    </row>
    <row r="63" spans="2:37" ht="20.100000000000001" customHeight="1">
      <c r="B63" s="803" t="str">
        <f>IF(P7="","",P7)</f>
        <v/>
      </c>
      <c r="C63" s="804"/>
      <c r="D63" s="804"/>
      <c r="E63" s="805"/>
      <c r="F63" s="492" t="str">
        <f>IF(B63="","",DATEDIF(AK63,$AC$4,"y"))</f>
        <v/>
      </c>
      <c r="G63" s="1533"/>
      <c r="H63" s="806" t="s">
        <v>51</v>
      </c>
      <c r="I63" s="807"/>
      <c r="J63" s="1540"/>
      <c r="K63" s="1541"/>
      <c r="L63" s="143" t="s">
        <v>190</v>
      </c>
      <c r="M63" s="1545"/>
      <c r="N63" s="1546"/>
      <c r="O63" s="1540"/>
      <c r="P63" s="1541"/>
      <c r="Q63" s="143" t="s">
        <v>190</v>
      </c>
      <c r="R63" s="1545"/>
      <c r="S63" s="1551"/>
      <c r="T63" s="100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58"/>
      <c r="AI63" s="158"/>
      <c r="AJ63" s="161" t="str">
        <f>B63</f>
        <v/>
      </c>
      <c r="AK63" s="162">
        <f>P8</f>
        <v>0</v>
      </c>
    </row>
    <row r="64" spans="2:37" ht="20.100000000000001" customHeight="1">
      <c r="B64" s="1506"/>
      <c r="C64" s="1507"/>
      <c r="D64" s="1507"/>
      <c r="E64" s="1508"/>
      <c r="F64" s="492" t="str">
        <f>IF(B64="","",DATEDIF(AK64,$AC$4,"y"))</f>
        <v/>
      </c>
      <c r="G64" s="1534"/>
      <c r="H64" s="1536"/>
      <c r="I64" s="1537"/>
      <c r="J64" s="1542"/>
      <c r="K64" s="1501"/>
      <c r="L64" s="96"/>
      <c r="M64" s="1547"/>
      <c r="N64" s="1548"/>
      <c r="O64" s="1542"/>
      <c r="P64" s="1501"/>
      <c r="Q64" s="96"/>
      <c r="R64" s="1547"/>
      <c r="S64" s="1499"/>
      <c r="T64" s="101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61" t="str">
        <f>IF(B64="","",B64)</f>
        <v/>
      </c>
      <c r="AK64" s="1555"/>
    </row>
    <row r="65" spans="2:68" ht="20.100000000000001" customHeight="1">
      <c r="B65" s="1506"/>
      <c r="C65" s="1507"/>
      <c r="D65" s="1507"/>
      <c r="E65" s="1508"/>
      <c r="F65" s="492" t="str">
        <f>IF(B65="","",DATEDIF(AK65,$AC$4,"y"))</f>
        <v/>
      </c>
      <c r="G65" s="1534"/>
      <c r="H65" s="1536"/>
      <c r="I65" s="1537"/>
      <c r="J65" s="1542"/>
      <c r="K65" s="1501"/>
      <c r="L65" s="96"/>
      <c r="M65" s="1547"/>
      <c r="N65" s="1548"/>
      <c r="O65" s="1542"/>
      <c r="P65" s="1501"/>
      <c r="Q65" s="96"/>
      <c r="R65" s="1547"/>
      <c r="S65" s="1499"/>
      <c r="T65" s="101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61" t="str">
        <f>IF(B65="","",B65)</f>
        <v/>
      </c>
      <c r="AK65" s="1555"/>
    </row>
    <row r="66" spans="2:68" ht="20.100000000000001" customHeight="1" thickBot="1">
      <c r="B66" s="1530"/>
      <c r="C66" s="1531"/>
      <c r="D66" s="1531"/>
      <c r="E66" s="1532"/>
      <c r="F66" s="493" t="str">
        <f>IF(B66="","",DATEDIF(AK66,$AC$4,"y"))</f>
        <v/>
      </c>
      <c r="G66" s="1535"/>
      <c r="H66" s="1538"/>
      <c r="I66" s="1539"/>
      <c r="J66" s="1543"/>
      <c r="K66" s="1544"/>
      <c r="L66" s="98"/>
      <c r="M66" s="1549"/>
      <c r="N66" s="1550"/>
      <c r="O66" s="1543"/>
      <c r="P66" s="1544"/>
      <c r="Q66" s="98"/>
      <c r="R66" s="1549"/>
      <c r="S66" s="1552"/>
      <c r="T66" s="101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61" t="str">
        <f>IF(B66="","",B66)</f>
        <v/>
      </c>
      <c r="AK66" s="1555"/>
    </row>
    <row r="67" spans="2:68" ht="12.7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91"/>
      <c r="AI67" s="91"/>
    </row>
    <row r="68" spans="2:68" ht="7.5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68" ht="20.100000000000001" customHeight="1" thickBot="1">
      <c r="B69" s="4" t="s">
        <v>54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81"/>
      <c r="S69" s="81"/>
      <c r="T69" s="81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</row>
    <row r="70" spans="2:68" ht="24" customHeight="1">
      <c r="B70" s="798" t="s">
        <v>53</v>
      </c>
      <c r="C70" s="799"/>
      <c r="D70" s="799"/>
      <c r="E70" s="799"/>
      <c r="F70" s="799"/>
      <c r="G70" s="799"/>
      <c r="H70" s="799"/>
      <c r="I70" s="799"/>
      <c r="J70" s="799"/>
      <c r="K70" s="799"/>
      <c r="L70" s="799"/>
      <c r="M70" s="799"/>
      <c r="N70" s="799"/>
      <c r="O70" s="800"/>
      <c r="P70" s="801" t="s">
        <v>105</v>
      </c>
      <c r="Q70" s="799"/>
      <c r="R70" s="799"/>
      <c r="S70" s="799"/>
      <c r="T70" s="802"/>
      <c r="U70" s="798" t="s">
        <v>106</v>
      </c>
      <c r="V70" s="799"/>
      <c r="W70" s="799"/>
      <c r="X70" s="799"/>
      <c r="Y70" s="802"/>
    </row>
    <row r="71" spans="2:68" ht="24" customHeight="1">
      <c r="B71" s="1556"/>
      <c r="C71" s="1557"/>
      <c r="D71" s="1557"/>
      <c r="E71" s="1557"/>
      <c r="F71" s="1557"/>
      <c r="G71" s="1557"/>
      <c r="H71" s="1557"/>
      <c r="I71" s="1557"/>
      <c r="J71" s="1557"/>
      <c r="K71" s="1557"/>
      <c r="L71" s="1557"/>
      <c r="M71" s="1557"/>
      <c r="N71" s="1557"/>
      <c r="O71" s="1558"/>
      <c r="P71" s="1559"/>
      <c r="Q71" s="1497"/>
      <c r="R71" s="1497"/>
      <c r="S71" s="1497"/>
      <c r="T71" s="1560"/>
      <c r="U71" s="1496"/>
      <c r="V71" s="1497"/>
      <c r="W71" s="1497"/>
      <c r="X71" s="1497"/>
      <c r="Y71" s="1560"/>
    </row>
    <row r="72" spans="2:68" ht="24" customHeight="1">
      <c r="B72" s="1556"/>
      <c r="C72" s="1557"/>
      <c r="D72" s="1557"/>
      <c r="E72" s="1557"/>
      <c r="F72" s="1557"/>
      <c r="G72" s="1557"/>
      <c r="H72" s="1557"/>
      <c r="I72" s="1557"/>
      <c r="J72" s="1557"/>
      <c r="K72" s="1557"/>
      <c r="L72" s="1557"/>
      <c r="M72" s="1557"/>
      <c r="N72" s="1557"/>
      <c r="O72" s="1558"/>
      <c r="P72" s="1559"/>
      <c r="Q72" s="1497"/>
      <c r="R72" s="1497"/>
      <c r="S72" s="1497"/>
      <c r="T72" s="1560"/>
      <c r="U72" s="1496"/>
      <c r="V72" s="1497"/>
      <c r="W72" s="1497"/>
      <c r="X72" s="1497"/>
      <c r="Y72" s="1560"/>
    </row>
    <row r="73" spans="2:68" ht="24" customHeight="1">
      <c r="B73" s="1556"/>
      <c r="C73" s="1557"/>
      <c r="D73" s="1557"/>
      <c r="E73" s="1557"/>
      <c r="F73" s="1557"/>
      <c r="G73" s="1557"/>
      <c r="H73" s="1557"/>
      <c r="I73" s="1557"/>
      <c r="J73" s="1557"/>
      <c r="K73" s="1557"/>
      <c r="L73" s="1557"/>
      <c r="M73" s="1557"/>
      <c r="N73" s="1557"/>
      <c r="O73" s="1558"/>
      <c r="P73" s="1559"/>
      <c r="Q73" s="1497"/>
      <c r="R73" s="1497"/>
      <c r="S73" s="1497"/>
      <c r="T73" s="1560"/>
      <c r="U73" s="1496"/>
      <c r="V73" s="1497"/>
      <c r="W73" s="1497"/>
      <c r="X73" s="1497"/>
      <c r="Y73" s="1560"/>
    </row>
    <row r="74" spans="2:68" ht="24" customHeight="1">
      <c r="B74" s="1556"/>
      <c r="C74" s="1557"/>
      <c r="D74" s="1557"/>
      <c r="E74" s="1557"/>
      <c r="F74" s="1557"/>
      <c r="G74" s="1557"/>
      <c r="H74" s="1557"/>
      <c r="I74" s="1557"/>
      <c r="J74" s="1557"/>
      <c r="K74" s="1557"/>
      <c r="L74" s="1557"/>
      <c r="M74" s="1557"/>
      <c r="N74" s="1557"/>
      <c r="O74" s="1558"/>
      <c r="P74" s="1559"/>
      <c r="Q74" s="1497"/>
      <c r="R74" s="1497"/>
      <c r="S74" s="1497"/>
      <c r="T74" s="1560"/>
      <c r="U74" s="1496"/>
      <c r="V74" s="1497"/>
      <c r="W74" s="1497"/>
      <c r="X74" s="1497"/>
      <c r="Y74" s="1560"/>
    </row>
    <row r="75" spans="2:68" ht="24" customHeight="1">
      <c r="B75" s="1556"/>
      <c r="C75" s="1557"/>
      <c r="D75" s="1557"/>
      <c r="E75" s="1557"/>
      <c r="F75" s="1557"/>
      <c r="G75" s="1557"/>
      <c r="H75" s="1557"/>
      <c r="I75" s="1557"/>
      <c r="J75" s="1557"/>
      <c r="K75" s="1557"/>
      <c r="L75" s="1557"/>
      <c r="M75" s="1557"/>
      <c r="N75" s="1557"/>
      <c r="O75" s="1558"/>
      <c r="P75" s="1559"/>
      <c r="Q75" s="1497"/>
      <c r="R75" s="1497"/>
      <c r="S75" s="1497"/>
      <c r="T75" s="1560"/>
      <c r="U75" s="1496"/>
      <c r="V75" s="1497"/>
      <c r="W75" s="1497"/>
      <c r="X75" s="1497"/>
      <c r="Y75" s="1560"/>
    </row>
    <row r="76" spans="2:68" ht="24" customHeight="1">
      <c r="B76" s="1556"/>
      <c r="C76" s="1557"/>
      <c r="D76" s="1557"/>
      <c r="E76" s="1557"/>
      <c r="F76" s="1557"/>
      <c r="G76" s="1557"/>
      <c r="H76" s="1557"/>
      <c r="I76" s="1557"/>
      <c r="J76" s="1557"/>
      <c r="K76" s="1557"/>
      <c r="L76" s="1557"/>
      <c r="M76" s="1557"/>
      <c r="N76" s="1557"/>
      <c r="O76" s="1558"/>
      <c r="P76" s="1559"/>
      <c r="Q76" s="1497"/>
      <c r="R76" s="1497"/>
      <c r="S76" s="1497"/>
      <c r="T76" s="1560"/>
      <c r="U76" s="1496"/>
      <c r="V76" s="1497"/>
      <c r="W76" s="1497"/>
      <c r="X76" s="1497"/>
      <c r="Y76" s="1560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151"/>
      <c r="BB76" s="151"/>
      <c r="BC76" s="151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</row>
    <row r="77" spans="2:68" ht="24" customHeight="1">
      <c r="B77" s="1556"/>
      <c r="C77" s="1557"/>
      <c r="D77" s="1557"/>
      <c r="E77" s="1557"/>
      <c r="F77" s="1557"/>
      <c r="G77" s="1557"/>
      <c r="H77" s="1557"/>
      <c r="I77" s="1557"/>
      <c r="J77" s="1557"/>
      <c r="K77" s="1557"/>
      <c r="L77" s="1557"/>
      <c r="M77" s="1557"/>
      <c r="N77" s="1557"/>
      <c r="O77" s="1558"/>
      <c r="P77" s="1559"/>
      <c r="Q77" s="1497"/>
      <c r="R77" s="1497"/>
      <c r="S77" s="1497"/>
      <c r="T77" s="1560"/>
      <c r="U77" s="1496"/>
      <c r="V77" s="1497"/>
      <c r="W77" s="1497"/>
      <c r="X77" s="1497"/>
      <c r="Y77" s="1560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2:68" ht="24" customHeight="1">
      <c r="B78" s="1556"/>
      <c r="C78" s="1557"/>
      <c r="D78" s="1557"/>
      <c r="E78" s="1557"/>
      <c r="F78" s="1557"/>
      <c r="G78" s="1557"/>
      <c r="H78" s="1557"/>
      <c r="I78" s="1557"/>
      <c r="J78" s="1557"/>
      <c r="K78" s="1557"/>
      <c r="L78" s="1557"/>
      <c r="M78" s="1557"/>
      <c r="N78" s="1557"/>
      <c r="O78" s="1558"/>
      <c r="P78" s="1559"/>
      <c r="Q78" s="1497"/>
      <c r="R78" s="1497"/>
      <c r="S78" s="1497"/>
      <c r="T78" s="1560"/>
      <c r="U78" s="1496"/>
      <c r="V78" s="1497"/>
      <c r="W78" s="1497"/>
      <c r="X78" s="1497"/>
      <c r="Y78" s="1560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"/>
      <c r="AW78" s="1"/>
      <c r="AX78" s="1"/>
      <c r="AY78" s="153"/>
      <c r="AZ78" s="153"/>
      <c r="BA78" s="153"/>
      <c r="BB78" s="153"/>
      <c r="BC78" s="153"/>
    </row>
    <row r="79" spans="2:68" ht="24" customHeight="1">
      <c r="B79" s="1556"/>
      <c r="C79" s="1557"/>
      <c r="D79" s="1557"/>
      <c r="E79" s="1557"/>
      <c r="F79" s="1557"/>
      <c r="G79" s="1557"/>
      <c r="H79" s="1557"/>
      <c r="I79" s="1557"/>
      <c r="J79" s="1557"/>
      <c r="K79" s="1557"/>
      <c r="L79" s="1557"/>
      <c r="M79" s="1557"/>
      <c r="N79" s="1557"/>
      <c r="O79" s="1558"/>
      <c r="P79" s="1559"/>
      <c r="Q79" s="1497"/>
      <c r="R79" s="1497"/>
      <c r="S79" s="1497"/>
      <c r="T79" s="1560"/>
      <c r="U79" s="1496"/>
      <c r="V79" s="1497"/>
      <c r="W79" s="1497"/>
      <c r="X79" s="1497"/>
      <c r="Y79" s="1560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"/>
      <c r="AW79" s="1"/>
      <c r="AX79" s="1"/>
      <c r="AY79" s="153"/>
      <c r="AZ79" s="153"/>
      <c r="BA79" s="153"/>
      <c r="BB79" s="153"/>
      <c r="BC79" s="153"/>
    </row>
    <row r="80" spans="2:68" ht="24" customHeight="1">
      <c r="B80" s="1556"/>
      <c r="C80" s="1557"/>
      <c r="D80" s="1557"/>
      <c r="E80" s="1557"/>
      <c r="F80" s="1557"/>
      <c r="G80" s="1557"/>
      <c r="H80" s="1557"/>
      <c r="I80" s="1557"/>
      <c r="J80" s="1557"/>
      <c r="K80" s="1557"/>
      <c r="L80" s="1557"/>
      <c r="M80" s="1557"/>
      <c r="N80" s="1557"/>
      <c r="O80" s="1558"/>
      <c r="P80" s="1559"/>
      <c r="Q80" s="1497"/>
      <c r="R80" s="1497"/>
      <c r="S80" s="1497"/>
      <c r="T80" s="1560"/>
      <c r="U80" s="1496"/>
      <c r="V80" s="1497"/>
      <c r="W80" s="1497"/>
      <c r="X80" s="1497"/>
      <c r="Y80" s="1560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"/>
      <c r="AW80" s="1"/>
      <c r="AX80" s="1"/>
      <c r="AY80" s="153"/>
      <c r="AZ80" s="153"/>
      <c r="BA80" s="153"/>
      <c r="BB80" s="153"/>
      <c r="BC80" s="153"/>
    </row>
    <row r="81" spans="2:55" ht="24" customHeight="1">
      <c r="B81" s="1556"/>
      <c r="C81" s="1557"/>
      <c r="D81" s="1557"/>
      <c r="E81" s="1557"/>
      <c r="F81" s="1557"/>
      <c r="G81" s="1557"/>
      <c r="H81" s="1557"/>
      <c r="I81" s="1557"/>
      <c r="J81" s="1557"/>
      <c r="K81" s="1557"/>
      <c r="L81" s="1557"/>
      <c r="M81" s="1557"/>
      <c r="N81" s="1557"/>
      <c r="O81" s="1558"/>
      <c r="P81" s="1559"/>
      <c r="Q81" s="1497"/>
      <c r="R81" s="1497"/>
      <c r="S81" s="1497"/>
      <c r="T81" s="1560"/>
      <c r="U81" s="1496"/>
      <c r="V81" s="1497"/>
      <c r="W81" s="1497"/>
      <c r="X81" s="1497"/>
      <c r="Y81" s="1560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"/>
      <c r="AW81" s="1"/>
      <c r="AX81" s="1"/>
      <c r="AY81" s="153"/>
      <c r="AZ81" s="153"/>
      <c r="BA81" s="153"/>
      <c r="BB81" s="153"/>
      <c r="BC81" s="153"/>
    </row>
    <row r="82" spans="2:55" ht="24" customHeight="1">
      <c r="B82" s="1556"/>
      <c r="C82" s="1557"/>
      <c r="D82" s="1557"/>
      <c r="E82" s="1557"/>
      <c r="F82" s="1557"/>
      <c r="G82" s="1557"/>
      <c r="H82" s="1557"/>
      <c r="I82" s="1557"/>
      <c r="J82" s="1557"/>
      <c r="K82" s="1557"/>
      <c r="L82" s="1557"/>
      <c r="M82" s="1557"/>
      <c r="N82" s="1557"/>
      <c r="O82" s="1558"/>
      <c r="P82" s="1559"/>
      <c r="Q82" s="1497"/>
      <c r="R82" s="1497"/>
      <c r="S82" s="1497"/>
      <c r="T82" s="1560"/>
      <c r="U82" s="1496"/>
      <c r="V82" s="1497"/>
      <c r="W82" s="1497"/>
      <c r="X82" s="1497"/>
      <c r="Y82" s="1560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"/>
      <c r="AW82" s="1"/>
      <c r="AX82" s="1"/>
      <c r="AY82" s="153"/>
      <c r="AZ82" s="153"/>
      <c r="BA82" s="153"/>
      <c r="BB82" s="153"/>
      <c r="BC82" s="153"/>
    </row>
    <row r="83" spans="2:55" ht="24" customHeight="1">
      <c r="B83" s="1556"/>
      <c r="C83" s="1557"/>
      <c r="D83" s="1557"/>
      <c r="E83" s="1557"/>
      <c r="F83" s="1557"/>
      <c r="G83" s="1557"/>
      <c r="H83" s="1557"/>
      <c r="I83" s="1557"/>
      <c r="J83" s="1557"/>
      <c r="K83" s="1557"/>
      <c r="L83" s="1557"/>
      <c r="M83" s="1557"/>
      <c r="N83" s="1557"/>
      <c r="O83" s="1558"/>
      <c r="P83" s="1559"/>
      <c r="Q83" s="1497"/>
      <c r="R83" s="1497"/>
      <c r="S83" s="1497"/>
      <c r="T83" s="1560"/>
      <c r="U83" s="1496"/>
      <c r="V83" s="1497"/>
      <c r="W83" s="1497"/>
      <c r="X83" s="1497"/>
      <c r="Y83" s="1560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"/>
      <c r="AW83" s="1"/>
      <c r="AX83" s="1"/>
      <c r="AY83" s="153"/>
      <c r="AZ83" s="153"/>
      <c r="BA83" s="153"/>
      <c r="BB83" s="153"/>
      <c r="BC83" s="153"/>
    </row>
    <row r="84" spans="2:55" ht="24" customHeight="1">
      <c r="B84" s="1556"/>
      <c r="C84" s="1557"/>
      <c r="D84" s="1557"/>
      <c r="E84" s="1557"/>
      <c r="F84" s="1557"/>
      <c r="G84" s="1557"/>
      <c r="H84" s="1557"/>
      <c r="I84" s="1557"/>
      <c r="J84" s="1557"/>
      <c r="K84" s="1557"/>
      <c r="L84" s="1557"/>
      <c r="M84" s="1557"/>
      <c r="N84" s="1557"/>
      <c r="O84" s="1558"/>
      <c r="P84" s="1559"/>
      <c r="Q84" s="1497"/>
      <c r="R84" s="1497"/>
      <c r="S84" s="1497"/>
      <c r="T84" s="1560"/>
      <c r="U84" s="1496"/>
      <c r="V84" s="1497"/>
      <c r="W84" s="1497"/>
      <c r="X84" s="1497"/>
      <c r="Y84" s="1560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"/>
      <c r="AW84" s="1"/>
      <c r="AX84" s="1"/>
      <c r="AY84" s="153"/>
      <c r="AZ84" s="153"/>
      <c r="BA84" s="153"/>
      <c r="BB84" s="153"/>
      <c r="BC84" s="153"/>
    </row>
    <row r="85" spans="2:55" ht="24" customHeight="1">
      <c r="B85" s="1556"/>
      <c r="C85" s="1557"/>
      <c r="D85" s="1557"/>
      <c r="E85" s="1557"/>
      <c r="F85" s="1557"/>
      <c r="G85" s="1557"/>
      <c r="H85" s="1557"/>
      <c r="I85" s="1557"/>
      <c r="J85" s="1557"/>
      <c r="K85" s="1557"/>
      <c r="L85" s="1557"/>
      <c r="M85" s="1557"/>
      <c r="N85" s="1557"/>
      <c r="O85" s="1558"/>
      <c r="P85" s="1559"/>
      <c r="Q85" s="1497"/>
      <c r="R85" s="1497"/>
      <c r="S85" s="1497"/>
      <c r="T85" s="1560"/>
      <c r="U85" s="1496"/>
      <c r="V85" s="1497"/>
      <c r="W85" s="1497"/>
      <c r="X85" s="1497"/>
      <c r="Y85" s="1560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"/>
      <c r="AW85" s="1"/>
      <c r="AX85" s="1"/>
      <c r="AY85" s="153"/>
      <c r="AZ85" s="153"/>
      <c r="BA85" s="153"/>
      <c r="BB85" s="153"/>
      <c r="BC85" s="153"/>
    </row>
    <row r="86" spans="2:55" ht="24" customHeight="1">
      <c r="B86" s="1556"/>
      <c r="C86" s="1557"/>
      <c r="D86" s="1557"/>
      <c r="E86" s="1557"/>
      <c r="F86" s="1557"/>
      <c r="G86" s="1557"/>
      <c r="H86" s="1557"/>
      <c r="I86" s="1557"/>
      <c r="J86" s="1557"/>
      <c r="K86" s="1557"/>
      <c r="L86" s="1557"/>
      <c r="M86" s="1557"/>
      <c r="N86" s="1557"/>
      <c r="O86" s="1558"/>
      <c r="P86" s="1559"/>
      <c r="Q86" s="1497"/>
      <c r="R86" s="1497"/>
      <c r="S86" s="1497"/>
      <c r="T86" s="1560"/>
      <c r="U86" s="1496"/>
      <c r="V86" s="1497"/>
      <c r="W86" s="1497"/>
      <c r="X86" s="1497"/>
      <c r="Y86" s="1560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"/>
      <c r="AW86" s="1"/>
      <c r="AX86" s="1"/>
      <c r="AY86" s="153"/>
      <c r="AZ86" s="153"/>
      <c r="BA86" s="153"/>
      <c r="BB86" s="153"/>
      <c r="BC86" s="153"/>
    </row>
    <row r="87" spans="2:55" ht="24" customHeight="1">
      <c r="B87" s="1556"/>
      <c r="C87" s="1557"/>
      <c r="D87" s="1557"/>
      <c r="E87" s="1557"/>
      <c r="F87" s="1557"/>
      <c r="G87" s="1557"/>
      <c r="H87" s="1557"/>
      <c r="I87" s="1557"/>
      <c r="J87" s="1557"/>
      <c r="K87" s="1557"/>
      <c r="L87" s="1557"/>
      <c r="M87" s="1557"/>
      <c r="N87" s="1557"/>
      <c r="O87" s="1558"/>
      <c r="P87" s="1559"/>
      <c r="Q87" s="1497"/>
      <c r="R87" s="1497"/>
      <c r="S87" s="1497"/>
      <c r="T87" s="1560"/>
      <c r="U87" s="1496"/>
      <c r="V87" s="1497"/>
      <c r="W87" s="1497"/>
      <c r="X87" s="1497"/>
      <c r="Y87" s="1560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"/>
      <c r="AW87" s="1"/>
      <c r="AX87" s="1"/>
      <c r="AY87" s="153"/>
      <c r="AZ87" s="153"/>
      <c r="BA87" s="153"/>
      <c r="BB87" s="153"/>
      <c r="BC87" s="153"/>
    </row>
    <row r="88" spans="2:55" ht="24" customHeight="1">
      <c r="B88" s="1556"/>
      <c r="C88" s="1557"/>
      <c r="D88" s="1557"/>
      <c r="E88" s="1557"/>
      <c r="F88" s="1557"/>
      <c r="G88" s="1557"/>
      <c r="H88" s="1557"/>
      <c r="I88" s="1557"/>
      <c r="J88" s="1557"/>
      <c r="K88" s="1557"/>
      <c r="L88" s="1557"/>
      <c r="M88" s="1557"/>
      <c r="N88" s="1557"/>
      <c r="O88" s="1558"/>
      <c r="P88" s="1559"/>
      <c r="Q88" s="1497"/>
      <c r="R88" s="1497"/>
      <c r="S88" s="1497"/>
      <c r="T88" s="1560"/>
      <c r="U88" s="1496"/>
      <c r="V88" s="1497"/>
      <c r="W88" s="1497"/>
      <c r="X88" s="1497"/>
      <c r="Y88" s="1560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"/>
      <c r="AW88" s="1"/>
      <c r="AX88" s="1"/>
      <c r="AY88" s="153"/>
      <c r="AZ88" s="153"/>
      <c r="BA88" s="153"/>
      <c r="BB88" s="153"/>
      <c r="BC88" s="153"/>
    </row>
    <row r="89" spans="2:55" ht="24" customHeight="1">
      <c r="B89" s="1556"/>
      <c r="C89" s="1557"/>
      <c r="D89" s="1557"/>
      <c r="E89" s="1557"/>
      <c r="F89" s="1557"/>
      <c r="G89" s="1557"/>
      <c r="H89" s="1557"/>
      <c r="I89" s="1557"/>
      <c r="J89" s="1557"/>
      <c r="K89" s="1557"/>
      <c r="L89" s="1557"/>
      <c r="M89" s="1557"/>
      <c r="N89" s="1557"/>
      <c r="O89" s="1558"/>
      <c r="P89" s="1559"/>
      <c r="Q89" s="1497"/>
      <c r="R89" s="1497"/>
      <c r="S89" s="1497"/>
      <c r="T89" s="1560"/>
      <c r="U89" s="1496"/>
      <c r="V89" s="1497"/>
      <c r="W89" s="1497"/>
      <c r="X89" s="1497"/>
      <c r="Y89" s="1560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"/>
      <c r="AW89" s="1"/>
      <c r="AX89" s="1"/>
      <c r="AY89" s="153"/>
      <c r="AZ89" s="153"/>
      <c r="BA89" s="153"/>
      <c r="BB89" s="153"/>
      <c r="BC89" s="153"/>
    </row>
    <row r="90" spans="2:55" ht="24" customHeight="1" thickBot="1">
      <c r="B90" s="1561"/>
      <c r="C90" s="1562"/>
      <c r="D90" s="1562"/>
      <c r="E90" s="1562"/>
      <c r="F90" s="1562"/>
      <c r="G90" s="1562"/>
      <c r="H90" s="1562"/>
      <c r="I90" s="1562"/>
      <c r="J90" s="1562"/>
      <c r="K90" s="1562"/>
      <c r="L90" s="1562"/>
      <c r="M90" s="1562"/>
      <c r="N90" s="1562"/>
      <c r="O90" s="1563"/>
      <c r="P90" s="1564"/>
      <c r="Q90" s="1565"/>
      <c r="R90" s="1565"/>
      <c r="S90" s="1565"/>
      <c r="T90" s="1566"/>
      <c r="U90" s="1567"/>
      <c r="V90" s="1565"/>
      <c r="W90" s="1565"/>
      <c r="X90" s="1565"/>
      <c r="Y90" s="1566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"/>
      <c r="AW90" s="1"/>
      <c r="AX90" s="1"/>
      <c r="AY90" s="153"/>
      <c r="AZ90" s="153"/>
      <c r="BA90" s="153"/>
      <c r="BB90" s="153"/>
      <c r="BC90" s="153"/>
    </row>
    <row r="91" spans="2:55" ht="20.100000000000001" customHeight="1">
      <c r="B91" s="1" t="s">
        <v>52</v>
      </c>
      <c r="C91" s="10"/>
      <c r="D91" s="10"/>
      <c r="E91" s="10"/>
      <c r="F91" s="10"/>
      <c r="G91" s="10"/>
      <c r="H91" s="10"/>
      <c r="I91" s="10"/>
      <c r="J91" s="82"/>
      <c r="K91" s="82"/>
      <c r="L91" s="82"/>
      <c r="M91" s="82"/>
      <c r="N91" s="82"/>
      <c r="O91" s="10"/>
      <c r="P91" s="10"/>
      <c r="Q91" s="10"/>
      <c r="R91" s="10"/>
      <c r="S91" s="1"/>
      <c r="T91" s="1"/>
      <c r="U91" s="1"/>
      <c r="V91" s="1"/>
      <c r="W91" s="1"/>
      <c r="X91" s="80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"/>
      <c r="AW91" s="1"/>
      <c r="AX91" s="1"/>
      <c r="AY91" s="153"/>
      <c r="AZ91" s="153"/>
      <c r="BA91" s="153"/>
      <c r="BB91" s="153"/>
      <c r="BC91" s="153"/>
    </row>
    <row r="92" spans="2:55" ht="20.100000000000001" customHeight="1">
      <c r="B92" s="1" t="s">
        <v>55</v>
      </c>
      <c r="C92" s="11"/>
      <c r="D92" s="11"/>
      <c r="E92" s="11"/>
      <c r="F92" s="11"/>
      <c r="G92" s="11"/>
      <c r="H92" s="11"/>
      <c r="I92" s="10"/>
      <c r="J92" s="10"/>
      <c r="K92" s="10"/>
      <c r="L92" s="10"/>
      <c r="M92" s="10"/>
      <c r="N92" s="10"/>
      <c r="O92" s="10"/>
      <c r="P92" s="10"/>
      <c r="Q92" s="10"/>
      <c r="R92" s="82"/>
      <c r="S92" s="80"/>
      <c r="T92" s="80"/>
      <c r="U92" s="80"/>
      <c r="V92" s="80"/>
      <c r="W92" s="1"/>
      <c r="X92" s="80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"/>
      <c r="AW92" s="1"/>
      <c r="AX92" s="1"/>
      <c r="AY92" s="153"/>
      <c r="AZ92" s="153"/>
      <c r="BA92" s="153"/>
      <c r="BB92" s="153"/>
      <c r="BC92" s="153"/>
    </row>
    <row r="93" spans="2:55" ht="20.100000000000001" customHeight="1">
      <c r="B93" s="1" t="s">
        <v>57</v>
      </c>
      <c r="C93" s="11"/>
      <c r="D93" s="11"/>
      <c r="E93" s="11"/>
      <c r="F93" s="11"/>
      <c r="G93" s="11"/>
      <c r="H93" s="11"/>
      <c r="I93" s="10"/>
      <c r="J93" s="10"/>
      <c r="K93" s="10"/>
      <c r="L93" s="10"/>
      <c r="M93" s="10"/>
      <c r="N93" s="10"/>
      <c r="O93" s="10"/>
      <c r="P93" s="10"/>
      <c r="Q93" s="10"/>
      <c r="R93" s="82"/>
      <c r="S93" s="80"/>
      <c r="T93" s="80"/>
      <c r="U93" s="80"/>
      <c r="V93" s="80"/>
      <c r="Z93" s="80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"/>
      <c r="AW93" s="1"/>
      <c r="AX93" s="1"/>
      <c r="AY93" s="153"/>
      <c r="AZ93" s="153"/>
      <c r="BA93" s="153"/>
      <c r="BB93" s="153"/>
      <c r="BC93" s="153"/>
    </row>
    <row r="94" spans="2:55" ht="19.5" customHeight="1">
      <c r="B94" s="1" t="s">
        <v>56</v>
      </c>
      <c r="C94" s="11"/>
      <c r="D94" s="11"/>
      <c r="E94" s="11"/>
      <c r="F94" s="11"/>
      <c r="G94" s="11"/>
      <c r="H94" s="11"/>
      <c r="I94" s="10"/>
      <c r="J94" s="10"/>
      <c r="K94" s="10"/>
      <c r="L94" s="10"/>
      <c r="M94" s="10"/>
      <c r="N94" s="10"/>
      <c r="O94" s="10"/>
      <c r="P94" s="10"/>
      <c r="Q94" s="10"/>
      <c r="R94" s="82"/>
      <c r="S94" s="80"/>
      <c r="T94" s="80"/>
      <c r="U94" s="80"/>
      <c r="V94" s="80"/>
      <c r="Z94" s="80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"/>
      <c r="AW94" s="1"/>
      <c r="AX94" s="1"/>
      <c r="AY94" s="153"/>
      <c r="AZ94" s="153"/>
      <c r="BA94" s="153"/>
      <c r="BB94" s="153"/>
      <c r="BC94" s="153"/>
    </row>
    <row r="95" spans="2:55" ht="20.100000000000001" customHeight="1">
      <c r="B95" s="1"/>
      <c r="I95" s="1"/>
      <c r="J95" s="1"/>
      <c r="K95" s="1"/>
      <c r="L95" s="1"/>
      <c r="M95" s="1"/>
      <c r="N95" s="1"/>
      <c r="O95" s="1"/>
      <c r="P95" s="1"/>
      <c r="Q95" s="1"/>
      <c r="R95" s="80"/>
      <c r="S95" s="80"/>
      <c r="T95" s="80"/>
      <c r="U95" s="80"/>
      <c r="V95" s="80"/>
      <c r="Z95" s="80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"/>
      <c r="AW95" s="1"/>
      <c r="AX95" s="1"/>
      <c r="AY95" s="153"/>
      <c r="AZ95" s="153"/>
      <c r="BA95" s="153"/>
      <c r="BB95" s="153"/>
      <c r="BC95" s="153"/>
    </row>
    <row r="96" spans="2:55" ht="20.100000000000001" customHeight="1">
      <c r="B96" s="1"/>
      <c r="I96" s="1"/>
      <c r="J96" s="1"/>
      <c r="K96" s="1"/>
      <c r="L96" s="1"/>
      <c r="M96" s="1"/>
      <c r="N96" s="1"/>
      <c r="O96" s="1"/>
      <c r="P96" s="1"/>
      <c r="Q96" s="1"/>
      <c r="R96" s="80"/>
      <c r="S96" s="80"/>
      <c r="T96" s="80"/>
      <c r="U96" s="80"/>
      <c r="V96" s="80"/>
      <c r="Z96" s="80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"/>
      <c r="AW96" s="1"/>
      <c r="AX96" s="1"/>
      <c r="AY96" s="153"/>
      <c r="AZ96" s="153"/>
      <c r="BA96" s="153"/>
      <c r="BB96" s="153"/>
      <c r="BC96" s="153"/>
    </row>
    <row r="97" spans="2:61" ht="20.100000000000001" customHeight="1">
      <c r="B97" s="1"/>
      <c r="I97" s="1"/>
      <c r="J97" s="1"/>
      <c r="K97" s="1"/>
      <c r="L97" s="1"/>
      <c r="M97" s="1"/>
      <c r="N97" s="1"/>
      <c r="O97" s="1"/>
      <c r="P97" s="1"/>
      <c r="Q97" s="1"/>
      <c r="R97" s="80"/>
      <c r="S97" s="80"/>
      <c r="T97" s="80"/>
      <c r="U97" s="80"/>
      <c r="V97" s="80"/>
      <c r="W97" s="1"/>
      <c r="X97" s="1"/>
      <c r="AE97" s="80"/>
      <c r="AK97" s="1"/>
      <c r="AL97" s="1"/>
      <c r="AM97" s="1"/>
      <c r="AN97" s="1"/>
      <c r="AO97" s="1"/>
      <c r="AP97" s="153"/>
      <c r="AQ97" s="153"/>
      <c r="AR97" s="153"/>
      <c r="AS97" s="153"/>
      <c r="AT97" s="153"/>
      <c r="AU97" s="153"/>
      <c r="AV97" s="1"/>
      <c r="AW97" s="1"/>
      <c r="AX97" s="1"/>
      <c r="AY97" s="1"/>
      <c r="AZ97" s="1"/>
      <c r="BA97" s="1"/>
      <c r="BB97" s="1"/>
      <c r="BC97" s="1"/>
    </row>
    <row r="98" spans="2:61" ht="20.100000000000001" customHeight="1">
      <c r="B98" s="1"/>
      <c r="I98" s="1"/>
      <c r="J98" s="1"/>
      <c r="K98" s="1"/>
      <c r="L98" s="1"/>
      <c r="M98" s="1"/>
      <c r="N98" s="1"/>
      <c r="O98" s="1"/>
      <c r="P98" s="1"/>
      <c r="Q98" s="1"/>
      <c r="R98" s="80"/>
      <c r="S98" s="80"/>
      <c r="T98" s="80"/>
      <c r="U98" s="80"/>
      <c r="V98" s="80"/>
      <c r="W98" s="80"/>
      <c r="X98" s="80"/>
      <c r="AE98" s="80"/>
      <c r="AF98" s="80"/>
      <c r="AG98" s="80"/>
      <c r="AK98" s="1"/>
      <c r="AL98" s="10"/>
      <c r="AM98" s="10"/>
      <c r="AN98" s="10"/>
      <c r="AO98" s="10"/>
      <c r="AP98" s="10"/>
      <c r="AQ98" s="10"/>
      <c r="AR98" s="10"/>
      <c r="AS98" s="155"/>
      <c r="AT98" s="155"/>
      <c r="AU98" s="155"/>
      <c r="AV98" s="155"/>
      <c r="AW98" s="155"/>
      <c r="AX98" s="10"/>
      <c r="AY98" s="10"/>
      <c r="AZ98" s="10"/>
      <c r="BA98" s="10"/>
      <c r="BB98" s="1"/>
      <c r="BC98" s="1"/>
      <c r="BD98" s="1"/>
      <c r="BE98" s="1"/>
      <c r="BF98" s="1"/>
      <c r="BG98" s="153"/>
    </row>
    <row r="99" spans="2:61">
      <c r="AK99" s="1"/>
      <c r="AL99" s="11"/>
      <c r="AM99" s="11"/>
      <c r="AN99" s="11"/>
      <c r="AO99" s="11"/>
      <c r="AP99" s="11"/>
      <c r="AQ99" s="11"/>
      <c r="AR99" s="10"/>
      <c r="AS99" s="10"/>
      <c r="AT99" s="10"/>
      <c r="AU99" s="10"/>
      <c r="AV99" s="10"/>
      <c r="AW99" s="10"/>
      <c r="AX99" s="10"/>
      <c r="AY99" s="10"/>
      <c r="AZ99" s="10"/>
      <c r="BA99" s="155"/>
      <c r="BB99" s="153"/>
      <c r="BC99" s="153"/>
      <c r="BD99" s="153"/>
      <c r="BE99" s="153"/>
      <c r="BF99" s="1"/>
      <c r="BG99" s="153"/>
    </row>
    <row r="100" spans="2:61">
      <c r="AK100" s="1"/>
      <c r="AL100" s="11"/>
      <c r="AM100" s="11"/>
      <c r="AN100" s="11"/>
      <c r="AO100" s="11"/>
      <c r="AP100" s="11"/>
      <c r="AQ100" s="11"/>
      <c r="AR100" s="10"/>
      <c r="AS100" s="10"/>
      <c r="AT100" s="10"/>
      <c r="AU100" s="10"/>
      <c r="AV100" s="10"/>
      <c r="AW100" s="10"/>
      <c r="AX100" s="10"/>
      <c r="AY100" s="10"/>
      <c r="AZ100" s="10"/>
      <c r="BA100" s="155"/>
      <c r="BB100" s="153"/>
      <c r="BC100" s="153"/>
      <c r="BD100" s="153"/>
      <c r="BE100" s="153"/>
      <c r="BI100" s="153"/>
    </row>
    <row r="101" spans="2:61">
      <c r="AK101" s="1"/>
      <c r="AL101" s="11"/>
      <c r="AM101" s="11"/>
      <c r="AN101" s="11"/>
      <c r="AO101" s="11"/>
      <c r="AP101" s="11"/>
      <c r="AQ101" s="11"/>
      <c r="AR101" s="10"/>
      <c r="AS101" s="10"/>
      <c r="AT101" s="10"/>
      <c r="AU101" s="10"/>
      <c r="AV101" s="10"/>
      <c r="AW101" s="10"/>
      <c r="AX101" s="10"/>
      <c r="AY101" s="10"/>
      <c r="AZ101" s="10"/>
      <c r="BA101" s="155"/>
      <c r="BB101" s="153"/>
      <c r="BC101" s="153"/>
      <c r="BD101" s="153"/>
      <c r="BE101" s="153"/>
      <c r="BI101" s="153"/>
    </row>
  </sheetData>
  <sheetProtection algorithmName="SHA-512" hashValue="nr6xQGjHcECYXxKR2ossVF6fjADeCMN2N6cG5rJn3kb9d8cIKlmdYl7tFUGCYrB76XgFzLOTgqDHRmWSpt8sNg==" saltValue="W9ecdXWNx3H4QNT8xvXm+A==" spinCount="100000" sheet="1" objects="1" scenarios="1" selectLockedCells="1"/>
  <mergeCells count="382">
    <mergeCell ref="U79:Y79"/>
    <mergeCell ref="U80:Y80"/>
    <mergeCell ref="U81:Y81"/>
    <mergeCell ref="U82:Y82"/>
    <mergeCell ref="U83:Y83"/>
    <mergeCell ref="U84:Y84"/>
    <mergeCell ref="U85:Y85"/>
    <mergeCell ref="M30:O30"/>
    <mergeCell ref="B30:D30"/>
    <mergeCell ref="B31:D31"/>
    <mergeCell ref="E30:F30"/>
    <mergeCell ref="E31:F31"/>
    <mergeCell ref="G30:H30"/>
    <mergeCell ref="G31:H31"/>
    <mergeCell ref="I30:J30"/>
    <mergeCell ref="I31:J31"/>
    <mergeCell ref="K30:L30"/>
    <mergeCell ref="K31:L31"/>
    <mergeCell ref="X30:AA30"/>
    <mergeCell ref="X31:AA31"/>
    <mergeCell ref="U70:Y70"/>
    <mergeCell ref="P71:T71"/>
    <mergeCell ref="P72:T72"/>
    <mergeCell ref="P73:T73"/>
    <mergeCell ref="U86:Y86"/>
    <mergeCell ref="U87:Y87"/>
    <mergeCell ref="U88:Y88"/>
    <mergeCell ref="U89:Y89"/>
    <mergeCell ref="U90:Y90"/>
    <mergeCell ref="B86:O86"/>
    <mergeCell ref="B87:O87"/>
    <mergeCell ref="B88:O88"/>
    <mergeCell ref="B89:O89"/>
    <mergeCell ref="B90:O90"/>
    <mergeCell ref="P88:T88"/>
    <mergeCell ref="P89:T89"/>
    <mergeCell ref="P90:T90"/>
    <mergeCell ref="P77:T77"/>
    <mergeCell ref="P78:T78"/>
    <mergeCell ref="U71:Y71"/>
    <mergeCell ref="U72:Y72"/>
    <mergeCell ref="U73:Y73"/>
    <mergeCell ref="U74:Y74"/>
    <mergeCell ref="U75:Y75"/>
    <mergeCell ref="U76:Y76"/>
    <mergeCell ref="U77:Y77"/>
    <mergeCell ref="U78:Y78"/>
    <mergeCell ref="P79:T79"/>
    <mergeCell ref="P80:T80"/>
    <mergeCell ref="P81:T81"/>
    <mergeCell ref="P82:T82"/>
    <mergeCell ref="P83:T83"/>
    <mergeCell ref="P84:T84"/>
    <mergeCell ref="P85:T85"/>
    <mergeCell ref="P86:T86"/>
    <mergeCell ref="P87:T87"/>
    <mergeCell ref="B77:O77"/>
    <mergeCell ref="B78:O78"/>
    <mergeCell ref="B79:O79"/>
    <mergeCell ref="B80:O80"/>
    <mergeCell ref="B81:O81"/>
    <mergeCell ref="B82:O82"/>
    <mergeCell ref="B83:O83"/>
    <mergeCell ref="B84:O84"/>
    <mergeCell ref="B85:O85"/>
    <mergeCell ref="M63:N63"/>
    <mergeCell ref="M64:N64"/>
    <mergeCell ref="M65:N65"/>
    <mergeCell ref="M66:N66"/>
    <mergeCell ref="O63:P63"/>
    <mergeCell ref="O64:P64"/>
    <mergeCell ref="O65:P65"/>
    <mergeCell ref="O66:P66"/>
    <mergeCell ref="B76:O76"/>
    <mergeCell ref="B63:E63"/>
    <mergeCell ref="H63:I63"/>
    <mergeCell ref="J63:K63"/>
    <mergeCell ref="P74:T74"/>
    <mergeCell ref="P75:T75"/>
    <mergeCell ref="P76:T76"/>
    <mergeCell ref="R65:S65"/>
    <mergeCell ref="R66:S66"/>
    <mergeCell ref="B71:O71"/>
    <mergeCell ref="B72:O72"/>
    <mergeCell ref="B73:O73"/>
    <mergeCell ref="B74:O74"/>
    <mergeCell ref="B75:O75"/>
    <mergeCell ref="J66:K66"/>
    <mergeCell ref="H64:I64"/>
    <mergeCell ref="H65:I65"/>
    <mergeCell ref="H66:I66"/>
    <mergeCell ref="B70:O70"/>
    <mergeCell ref="P70:T70"/>
    <mergeCell ref="B64:E64"/>
    <mergeCell ref="B65:E65"/>
    <mergeCell ref="B66:E66"/>
    <mergeCell ref="J64:K64"/>
    <mergeCell ref="J65:K65"/>
    <mergeCell ref="AD40:AE40"/>
    <mergeCell ref="AD41:AE41"/>
    <mergeCell ref="AD42:AE42"/>
    <mergeCell ref="AD43:AE43"/>
    <mergeCell ref="AD44:AE44"/>
    <mergeCell ref="AD45:AE45"/>
    <mergeCell ref="AD46:AE46"/>
    <mergeCell ref="AF40:AG40"/>
    <mergeCell ref="AF41:AG41"/>
    <mergeCell ref="AF42:AG42"/>
    <mergeCell ref="AF43:AG43"/>
    <mergeCell ref="AF44:AG44"/>
    <mergeCell ref="AF45:AG45"/>
    <mergeCell ref="AF46:AG46"/>
    <mergeCell ref="Z40:AA40"/>
    <mergeCell ref="Z41:AA41"/>
    <mergeCell ref="Z42:AA42"/>
    <mergeCell ref="Z43:AA43"/>
    <mergeCell ref="Z44:AA44"/>
    <mergeCell ref="Z45:AA45"/>
    <mergeCell ref="Z46:AA46"/>
    <mergeCell ref="AB40:AC40"/>
    <mergeCell ref="AB41:AC41"/>
    <mergeCell ref="AB42:AC42"/>
    <mergeCell ref="AB43:AC43"/>
    <mergeCell ref="AB44:AC44"/>
    <mergeCell ref="AB45:AC45"/>
    <mergeCell ref="AB46:AC46"/>
    <mergeCell ref="V40:W40"/>
    <mergeCell ref="X40:Y40"/>
    <mergeCell ref="V41:W41"/>
    <mergeCell ref="V42:W42"/>
    <mergeCell ref="V43:W43"/>
    <mergeCell ref="V44:W44"/>
    <mergeCell ref="V45:W45"/>
    <mergeCell ref="X41:Y41"/>
    <mergeCell ref="X42:Y42"/>
    <mergeCell ref="X43:Y43"/>
    <mergeCell ref="X44:Y44"/>
    <mergeCell ref="X45:Y45"/>
    <mergeCell ref="N40:Q40"/>
    <mergeCell ref="N41:Q41"/>
    <mergeCell ref="N42:Q42"/>
    <mergeCell ref="N43:Q43"/>
    <mergeCell ref="N44:Q44"/>
    <mergeCell ref="N45:Q45"/>
    <mergeCell ref="N46:Q46"/>
    <mergeCell ref="R40:U40"/>
    <mergeCell ref="R41:U41"/>
    <mergeCell ref="R42:U42"/>
    <mergeCell ref="R43:U43"/>
    <mergeCell ref="R44:U44"/>
    <mergeCell ref="R45:U45"/>
    <mergeCell ref="G41:H41"/>
    <mergeCell ref="G42:H42"/>
    <mergeCell ref="G43:H43"/>
    <mergeCell ref="G44:H44"/>
    <mergeCell ref="G45:H45"/>
    <mergeCell ref="J43:M43"/>
    <mergeCell ref="J44:M44"/>
    <mergeCell ref="J45:M45"/>
    <mergeCell ref="J46:M46"/>
    <mergeCell ref="T59:AG59"/>
    <mergeCell ref="R53:AG56"/>
    <mergeCell ref="B44:D45"/>
    <mergeCell ref="B29:D29"/>
    <mergeCell ref="E29:F29"/>
    <mergeCell ref="G29:H29"/>
    <mergeCell ref="I29:J29"/>
    <mergeCell ref="K29:L29"/>
    <mergeCell ref="E40:F40"/>
    <mergeCell ref="E41:F41"/>
    <mergeCell ref="E42:F42"/>
    <mergeCell ref="J40:M40"/>
    <mergeCell ref="J41:M41"/>
    <mergeCell ref="J42:M42"/>
    <mergeCell ref="B32:D32"/>
    <mergeCell ref="E32:F32"/>
    <mergeCell ref="G32:H32"/>
    <mergeCell ref="I32:J32"/>
    <mergeCell ref="K32:L32"/>
    <mergeCell ref="J39:M39"/>
    <mergeCell ref="E43:F43"/>
    <mergeCell ref="E44:F44"/>
    <mergeCell ref="E45:F45"/>
    <mergeCell ref="G40:H40"/>
    <mergeCell ref="R61:S62"/>
    <mergeCell ref="X60:Y60"/>
    <mergeCell ref="Z60:AA60"/>
    <mergeCell ref="M28:O28"/>
    <mergeCell ref="E37:H37"/>
    <mergeCell ref="I37:I39"/>
    <mergeCell ref="B40:D41"/>
    <mergeCell ref="J37:M38"/>
    <mergeCell ref="N37:Q38"/>
    <mergeCell ref="N39:Q39"/>
    <mergeCell ref="P28:Q28"/>
    <mergeCell ref="X61:Y61"/>
    <mergeCell ref="G28:H28"/>
    <mergeCell ref="I28:J28"/>
    <mergeCell ref="X29:AA29"/>
    <mergeCell ref="X32:AA32"/>
    <mergeCell ref="B42:D43"/>
    <mergeCell ref="B47:Q47"/>
    <mergeCell ref="R47:AG47"/>
    <mergeCell ref="B35:AG35"/>
    <mergeCell ref="R46:Y46"/>
    <mergeCell ref="B59:S59"/>
    <mergeCell ref="B46:I46"/>
    <mergeCell ref="B58:AG58"/>
    <mergeCell ref="R63:S63"/>
    <mergeCell ref="R64:S64"/>
    <mergeCell ref="P5:Z5"/>
    <mergeCell ref="R17:AG17"/>
    <mergeCell ref="H19:K19"/>
    <mergeCell ref="C7:H7"/>
    <mergeCell ref="C8:H8"/>
    <mergeCell ref="O15:Q16"/>
    <mergeCell ref="B15:N15"/>
    <mergeCell ref="B16:N16"/>
    <mergeCell ref="R15:AD15"/>
    <mergeCell ref="AE15:AG16"/>
    <mergeCell ref="R16:AD16"/>
    <mergeCell ref="B18:AG18"/>
    <mergeCell ref="B14:Q14"/>
    <mergeCell ref="R14:AG14"/>
    <mergeCell ref="V19:Y19"/>
    <mergeCell ref="Z19:AC19"/>
    <mergeCell ref="B12:AG12"/>
    <mergeCell ref="B13:AG13"/>
    <mergeCell ref="B17:Q17"/>
    <mergeCell ref="AF19:AG21"/>
    <mergeCell ref="P20:U20"/>
    <mergeCell ref="P19:U19"/>
    <mergeCell ref="AF1:AG1"/>
    <mergeCell ref="C9:G9"/>
    <mergeCell ref="B10:AG10"/>
    <mergeCell ref="B3:AG3"/>
    <mergeCell ref="B11:AG11"/>
    <mergeCell ref="C5:H5"/>
    <mergeCell ref="C6:H6"/>
    <mergeCell ref="K5:K8"/>
    <mergeCell ref="L8:O8"/>
    <mergeCell ref="L7:O7"/>
    <mergeCell ref="L6:O6"/>
    <mergeCell ref="L5:O5"/>
    <mergeCell ref="AA6:AG6"/>
    <mergeCell ref="AA7:AG7"/>
    <mergeCell ref="AA5:AB5"/>
    <mergeCell ref="AC5:AG5"/>
    <mergeCell ref="X8:Z8"/>
    <mergeCell ref="AA8:AG8"/>
    <mergeCell ref="X6:Z6"/>
    <mergeCell ref="X7:Z7"/>
    <mergeCell ref="AC4:AG4"/>
    <mergeCell ref="B27:D27"/>
    <mergeCell ref="B28:D28"/>
    <mergeCell ref="P6:W6"/>
    <mergeCell ref="P7:W7"/>
    <mergeCell ref="P27:Q27"/>
    <mergeCell ref="R27:S27"/>
    <mergeCell ref="T27:U27"/>
    <mergeCell ref="V27:W27"/>
    <mergeCell ref="T28:U28"/>
    <mergeCell ref="V28:W28"/>
    <mergeCell ref="L19:O19"/>
    <mergeCell ref="P8:W8"/>
    <mergeCell ref="C21:G21"/>
    <mergeCell ref="B19:G19"/>
    <mergeCell ref="L21:N21"/>
    <mergeCell ref="L20:N20"/>
    <mergeCell ref="H21:J21"/>
    <mergeCell ref="H20:J20"/>
    <mergeCell ref="V20:X20"/>
    <mergeCell ref="K28:L28"/>
    <mergeCell ref="B22:AG22"/>
    <mergeCell ref="AE26:AF26"/>
    <mergeCell ref="AE27:AF27"/>
    <mergeCell ref="AE28:AF28"/>
    <mergeCell ref="T24:W24"/>
    <mergeCell ref="E27:F27"/>
    <mergeCell ref="E28:F28"/>
    <mergeCell ref="G27:H27"/>
    <mergeCell ref="I27:J27"/>
    <mergeCell ref="K27:L27"/>
    <mergeCell ref="V25:W26"/>
    <mergeCell ref="AB25:AD25"/>
    <mergeCell ref="AE25:AG25"/>
    <mergeCell ref="X23:AG24"/>
    <mergeCell ref="T25:U26"/>
    <mergeCell ref="R28:S28"/>
    <mergeCell ref="X26:AA26"/>
    <mergeCell ref="X27:AA27"/>
    <mergeCell ref="X28:AA28"/>
    <mergeCell ref="M27:O27"/>
    <mergeCell ref="B24:D26"/>
    <mergeCell ref="E25:F26"/>
    <mergeCell ref="G25:H26"/>
    <mergeCell ref="I25:J26"/>
    <mergeCell ref="K25:L26"/>
    <mergeCell ref="P25:Q26"/>
    <mergeCell ref="R25:S26"/>
    <mergeCell ref="P24:S24"/>
    <mergeCell ref="M24:O26"/>
    <mergeCell ref="AD19:AE21"/>
    <mergeCell ref="Q21:U21"/>
    <mergeCell ref="B36:Q36"/>
    <mergeCell ref="Z37:AG37"/>
    <mergeCell ref="X25:AA25"/>
    <mergeCell ref="B23:W23"/>
    <mergeCell ref="E24:H24"/>
    <mergeCell ref="I24:L24"/>
    <mergeCell ref="E38:F39"/>
    <mergeCell ref="G38:H39"/>
    <mergeCell ref="V38:W39"/>
    <mergeCell ref="X38:Y39"/>
    <mergeCell ref="Z38:AC38"/>
    <mergeCell ref="B37:D39"/>
    <mergeCell ref="B20:G20"/>
    <mergeCell ref="R37:U39"/>
    <mergeCell ref="V37:Y37"/>
    <mergeCell ref="R36:AG36"/>
    <mergeCell ref="AD38:AG38"/>
    <mergeCell ref="Z20:AB20"/>
    <mergeCell ref="V21:X21"/>
    <mergeCell ref="Z21:AB21"/>
    <mergeCell ref="AB26:AC26"/>
    <mergeCell ref="AB27:AC27"/>
    <mergeCell ref="B48:Q51"/>
    <mergeCell ref="B52:Q52"/>
    <mergeCell ref="R52:AG52"/>
    <mergeCell ref="R48:AG51"/>
    <mergeCell ref="O60:S60"/>
    <mergeCell ref="T60:W60"/>
    <mergeCell ref="B53:Q56"/>
    <mergeCell ref="B60:E62"/>
    <mergeCell ref="F60:F62"/>
    <mergeCell ref="AD60:AE60"/>
    <mergeCell ref="J61:K62"/>
    <mergeCell ref="L61:L62"/>
    <mergeCell ref="M61:N62"/>
    <mergeCell ref="O61:P62"/>
    <mergeCell ref="Q61:Q62"/>
    <mergeCell ref="T61:W62"/>
    <mergeCell ref="Z61:AA61"/>
    <mergeCell ref="AD61:AE61"/>
    <mergeCell ref="X62:Y62"/>
    <mergeCell ref="Z62:AA62"/>
    <mergeCell ref="G60:G62"/>
    <mergeCell ref="H60:I62"/>
    <mergeCell ref="J60:N60"/>
    <mergeCell ref="AD62:AE62"/>
    <mergeCell ref="AB39:AC39"/>
    <mergeCell ref="Z39:AA39"/>
    <mergeCell ref="AD39:AE39"/>
    <mergeCell ref="AF39:AG39"/>
    <mergeCell ref="AB28:AC28"/>
    <mergeCell ref="AB32:AC32"/>
    <mergeCell ref="AE32:AF32"/>
    <mergeCell ref="V29:W29"/>
    <mergeCell ref="V32:W32"/>
    <mergeCell ref="AB29:AC29"/>
    <mergeCell ref="AE29:AF29"/>
    <mergeCell ref="V30:W30"/>
    <mergeCell ref="V31:W31"/>
    <mergeCell ref="M32:O32"/>
    <mergeCell ref="P32:Q32"/>
    <mergeCell ref="R32:S32"/>
    <mergeCell ref="T32:U32"/>
    <mergeCell ref="AB30:AC30"/>
    <mergeCell ref="AB31:AC31"/>
    <mergeCell ref="AE30:AF30"/>
    <mergeCell ref="AE31:AF31"/>
    <mergeCell ref="M29:O29"/>
    <mergeCell ref="P29:Q29"/>
    <mergeCell ref="R29:S29"/>
    <mergeCell ref="M31:O31"/>
    <mergeCell ref="P30:Q30"/>
    <mergeCell ref="P31:Q31"/>
    <mergeCell ref="R30:S30"/>
    <mergeCell ref="R31:S31"/>
    <mergeCell ref="T30:U30"/>
    <mergeCell ref="T31:U31"/>
    <mergeCell ref="T29:U29"/>
  </mergeCells>
  <phoneticPr fontId="5"/>
  <conditionalFormatting sqref="AF19">
    <cfRule type="cellIs" dxfId="49" priority="1" operator="equal">
      <formula>0</formula>
    </cfRule>
  </conditionalFormatting>
  <dataValidations count="4">
    <dataValidation type="list" allowBlank="1" showInputMessage="1" showErrorMessage="1" sqref="G63:G66" xr:uid="{2C8065D5-6AFF-4B77-9D3D-94E1E6A3AC0B}">
      <formula1>"男,女"</formula1>
    </dataValidation>
    <dataValidation type="decimal" allowBlank="1" showInputMessage="1" showErrorMessage="1" sqref="M63:N66 R63:S66" xr:uid="{D587693E-EB3B-4366-AA51-37EEDC66ED91}">
      <formula1>0</formula1>
      <formula2>8760</formula2>
    </dataValidation>
    <dataValidation type="whole" operator="greaterThanOrEqual" allowBlank="1" showInputMessage="1" showErrorMessage="1" sqref="AB60:AB61 AF60:AF61" xr:uid="{6C0C5E1F-B983-4B66-885F-04AC4342FF74}">
      <formula1>0</formula1>
    </dataValidation>
    <dataValidation type="decimal" operator="greaterThanOrEqual" allowBlank="1" showInputMessage="1" showErrorMessage="1" sqref="AB62 AF62" xr:uid="{B1D5A386-FA20-427B-8795-DB4C6A0AB5AC}">
      <formula1>0</formula1>
    </dataValidation>
  </dataValidations>
  <pageMargins left="0.70866141732283472" right="0.59055118110236227" top="0.55118110236220474" bottom="0.35433070866141736" header="0.31496062992125984" footer="0.31496062992125984"/>
  <pageSetup paperSize="9" scale="80" fitToHeight="0" orientation="landscape" blackAndWhite="1" r:id="rId1"/>
  <rowBreaks count="2" manualBreakCount="2">
    <brk id="33" max="33" man="1"/>
    <brk id="67" max="33" man="1"/>
  </rowBreaks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2F6-F391-4E50-8C13-C0BCFB291080}">
  <dimension ref="A1:D18"/>
  <sheetViews>
    <sheetView zoomScale="145" zoomScaleNormal="145" workbookViewId="0">
      <selection activeCell="C4" sqref="C4"/>
    </sheetView>
  </sheetViews>
  <sheetFormatPr defaultRowHeight="12"/>
  <cols>
    <col min="1" max="1" width="3.83203125" style="494" bestFit="1" customWidth="1"/>
    <col min="2" max="2" width="32.83203125" style="494" bestFit="1" customWidth="1"/>
    <col min="3" max="4" width="15.83203125" style="495" customWidth="1"/>
    <col min="5" max="5" width="32.1640625" style="494" customWidth="1"/>
    <col min="6" max="16384" width="9.33203125" style="494"/>
  </cols>
  <sheetData>
    <row r="1" spans="1:4">
      <c r="A1" s="494" t="s">
        <v>257</v>
      </c>
    </row>
    <row r="3" spans="1:4" ht="14.25">
      <c r="B3" s="496"/>
      <c r="C3" s="497" t="str">
        <f>[1]申請書!C14</f>
        <v>現　　　状</v>
      </c>
      <c r="D3" s="498">
        <f>[1]申請書!S14</f>
        <v>10</v>
      </c>
    </row>
    <row r="4" spans="1:4" ht="21">
      <c r="A4" s="499" t="s">
        <v>258</v>
      </c>
      <c r="B4" s="500" t="s">
        <v>259</v>
      </c>
      <c r="C4" s="1568"/>
      <c r="D4" s="1568"/>
    </row>
    <row r="5" spans="1:4">
      <c r="A5" s="499" t="s">
        <v>260</v>
      </c>
      <c r="B5" s="501" t="s">
        <v>261</v>
      </c>
      <c r="C5" s="1568"/>
      <c r="D5" s="1568"/>
    </row>
    <row r="6" spans="1:4">
      <c r="A6" s="499" t="s">
        <v>262</v>
      </c>
      <c r="B6" s="500" t="s">
        <v>263</v>
      </c>
      <c r="C6" s="502">
        <f>再認定様式１!AI29</f>
        <v>0</v>
      </c>
      <c r="D6" s="502">
        <f>再認定様式１!AI37</f>
        <v>0</v>
      </c>
    </row>
    <row r="7" spans="1:4">
      <c r="A7" s="499" t="s">
        <v>264</v>
      </c>
      <c r="B7" s="501" t="s">
        <v>265</v>
      </c>
      <c r="C7" s="1568"/>
      <c r="D7" s="1568"/>
    </row>
    <row r="8" spans="1:4">
      <c r="A8" s="499" t="s">
        <v>266</v>
      </c>
      <c r="B8" s="501" t="s">
        <v>267</v>
      </c>
      <c r="C8" s="502" t="str">
        <f>IF(SUM(C6:C7)=0,"",SUM(C6:C7))</f>
        <v/>
      </c>
      <c r="D8" s="502" t="str">
        <f>IF(SUM(D6:D7)=0,"",SUM(D6:D7))</f>
        <v/>
      </c>
    </row>
    <row r="9" spans="1:4" ht="24">
      <c r="A9" s="499" t="s">
        <v>268</v>
      </c>
      <c r="B9" s="500" t="s">
        <v>269</v>
      </c>
      <c r="C9" s="503">
        <f>申請書!AF19</f>
        <v>1</v>
      </c>
      <c r="D9" s="503">
        <f>C9</f>
        <v>1</v>
      </c>
    </row>
    <row r="11" spans="1:4" ht="12.75" thickBot="1"/>
    <row r="12" spans="1:4" ht="12.75" thickBot="1">
      <c r="B12" s="504" t="s">
        <v>270</v>
      </c>
      <c r="C12" s="505" t="str">
        <f>IFERROR(((C4+C5)*(C6/C8))/C9,"")</f>
        <v/>
      </c>
      <c r="D12" s="506" t="str">
        <f>IFERROR(((D4+D5)*(D6/D8))/D9,"")</f>
        <v/>
      </c>
    </row>
    <row r="15" spans="1:4">
      <c r="A15" s="507" t="s">
        <v>271</v>
      </c>
    </row>
    <row r="16" spans="1:4">
      <c r="B16" s="507"/>
    </row>
    <row r="17" spans="2:4">
      <c r="B17" s="808" t="s">
        <v>272</v>
      </c>
      <c r="C17" s="808"/>
      <c r="D17" s="808"/>
    </row>
    <row r="18" spans="2:4">
      <c r="B18" s="809" t="s">
        <v>273</v>
      </c>
      <c r="C18" s="809"/>
      <c r="D18" s="809"/>
    </row>
  </sheetData>
  <sheetProtection algorithmName="SHA-512" hashValue="VgID5RlzH4vicTCx1pi9JsCWkQSIPE3sEToN3YwPLvAKeNc10pm3PWMFxdblsv7aL5fhuzUjQMdg5q4sHjxooA==" saltValue="kHOUkQCA3qyfFKS14py7OQ==" spinCount="100000" sheet="1" objects="1" scenarios="1" selectLockedCells="1"/>
  <mergeCells count="2">
    <mergeCell ref="B17:D17"/>
    <mergeCell ref="B18:D18"/>
  </mergeCells>
  <phoneticPr fontId="5"/>
  <conditionalFormatting sqref="D3">
    <cfRule type="cellIs" dxfId="48" priority="1" operator="equal">
      <formula>"目標（令和　年）"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B34"/>
  <sheetViews>
    <sheetView workbookViewId="0">
      <selection activeCell="G31" sqref="G31:R33"/>
    </sheetView>
  </sheetViews>
  <sheetFormatPr defaultColWidth="4.83203125" defaultRowHeight="13.5"/>
  <cols>
    <col min="1" max="6" width="4.83203125" style="26"/>
    <col min="7" max="7" width="3.5" style="26" customWidth="1"/>
    <col min="8" max="262" width="4.83203125" style="26"/>
    <col min="263" max="263" width="3.5" style="26" customWidth="1"/>
    <col min="264" max="518" width="4.83203125" style="26"/>
    <col min="519" max="519" width="3.5" style="26" customWidth="1"/>
    <col min="520" max="774" width="4.83203125" style="26"/>
    <col min="775" max="775" width="3.5" style="26" customWidth="1"/>
    <col min="776" max="1030" width="4.83203125" style="26"/>
    <col min="1031" max="1031" width="3.5" style="26" customWidth="1"/>
    <col min="1032" max="1286" width="4.83203125" style="26"/>
    <col min="1287" max="1287" width="3.5" style="26" customWidth="1"/>
    <col min="1288" max="1542" width="4.83203125" style="26"/>
    <col min="1543" max="1543" width="3.5" style="26" customWidth="1"/>
    <col min="1544" max="1798" width="4.83203125" style="26"/>
    <col min="1799" max="1799" width="3.5" style="26" customWidth="1"/>
    <col min="1800" max="2054" width="4.83203125" style="26"/>
    <col min="2055" max="2055" width="3.5" style="26" customWidth="1"/>
    <col min="2056" max="2310" width="4.83203125" style="26"/>
    <col min="2311" max="2311" width="3.5" style="26" customWidth="1"/>
    <col min="2312" max="2566" width="4.83203125" style="26"/>
    <col min="2567" max="2567" width="3.5" style="26" customWidth="1"/>
    <col min="2568" max="2822" width="4.83203125" style="26"/>
    <col min="2823" max="2823" width="3.5" style="26" customWidth="1"/>
    <col min="2824" max="3078" width="4.83203125" style="26"/>
    <col min="3079" max="3079" width="3.5" style="26" customWidth="1"/>
    <col min="3080" max="3334" width="4.83203125" style="26"/>
    <col min="3335" max="3335" width="3.5" style="26" customWidth="1"/>
    <col min="3336" max="3590" width="4.83203125" style="26"/>
    <col min="3591" max="3591" width="3.5" style="26" customWidth="1"/>
    <col min="3592" max="3846" width="4.83203125" style="26"/>
    <col min="3847" max="3847" width="3.5" style="26" customWidth="1"/>
    <col min="3848" max="4102" width="4.83203125" style="26"/>
    <col min="4103" max="4103" width="3.5" style="26" customWidth="1"/>
    <col min="4104" max="4358" width="4.83203125" style="26"/>
    <col min="4359" max="4359" width="3.5" style="26" customWidth="1"/>
    <col min="4360" max="4614" width="4.83203125" style="26"/>
    <col min="4615" max="4615" width="3.5" style="26" customWidth="1"/>
    <col min="4616" max="4870" width="4.83203125" style="26"/>
    <col min="4871" max="4871" width="3.5" style="26" customWidth="1"/>
    <col min="4872" max="5126" width="4.83203125" style="26"/>
    <col min="5127" max="5127" width="3.5" style="26" customWidth="1"/>
    <col min="5128" max="5382" width="4.83203125" style="26"/>
    <col min="5383" max="5383" width="3.5" style="26" customWidth="1"/>
    <col min="5384" max="5638" width="4.83203125" style="26"/>
    <col min="5639" max="5639" width="3.5" style="26" customWidth="1"/>
    <col min="5640" max="5894" width="4.83203125" style="26"/>
    <col min="5895" max="5895" width="3.5" style="26" customWidth="1"/>
    <col min="5896" max="6150" width="4.83203125" style="26"/>
    <col min="6151" max="6151" width="3.5" style="26" customWidth="1"/>
    <col min="6152" max="6406" width="4.83203125" style="26"/>
    <col min="6407" max="6407" width="3.5" style="26" customWidth="1"/>
    <col min="6408" max="6662" width="4.83203125" style="26"/>
    <col min="6663" max="6663" width="3.5" style="26" customWidth="1"/>
    <col min="6664" max="6918" width="4.83203125" style="26"/>
    <col min="6919" max="6919" width="3.5" style="26" customWidth="1"/>
    <col min="6920" max="7174" width="4.83203125" style="26"/>
    <col min="7175" max="7175" width="3.5" style="26" customWidth="1"/>
    <col min="7176" max="7430" width="4.83203125" style="26"/>
    <col min="7431" max="7431" width="3.5" style="26" customWidth="1"/>
    <col min="7432" max="7686" width="4.83203125" style="26"/>
    <col min="7687" max="7687" width="3.5" style="26" customWidth="1"/>
    <col min="7688" max="7942" width="4.83203125" style="26"/>
    <col min="7943" max="7943" width="3.5" style="26" customWidth="1"/>
    <col min="7944" max="8198" width="4.83203125" style="26"/>
    <col min="8199" max="8199" width="3.5" style="26" customWidth="1"/>
    <col min="8200" max="8454" width="4.83203125" style="26"/>
    <col min="8455" max="8455" width="3.5" style="26" customWidth="1"/>
    <col min="8456" max="8710" width="4.83203125" style="26"/>
    <col min="8711" max="8711" width="3.5" style="26" customWidth="1"/>
    <col min="8712" max="8966" width="4.83203125" style="26"/>
    <col min="8967" max="8967" width="3.5" style="26" customWidth="1"/>
    <col min="8968" max="9222" width="4.83203125" style="26"/>
    <col min="9223" max="9223" width="3.5" style="26" customWidth="1"/>
    <col min="9224" max="9478" width="4.83203125" style="26"/>
    <col min="9479" max="9479" width="3.5" style="26" customWidth="1"/>
    <col min="9480" max="9734" width="4.83203125" style="26"/>
    <col min="9735" max="9735" width="3.5" style="26" customWidth="1"/>
    <col min="9736" max="9990" width="4.83203125" style="26"/>
    <col min="9991" max="9991" width="3.5" style="26" customWidth="1"/>
    <col min="9992" max="10246" width="4.83203125" style="26"/>
    <col min="10247" max="10247" width="3.5" style="26" customWidth="1"/>
    <col min="10248" max="10502" width="4.83203125" style="26"/>
    <col min="10503" max="10503" width="3.5" style="26" customWidth="1"/>
    <col min="10504" max="10758" width="4.83203125" style="26"/>
    <col min="10759" max="10759" width="3.5" style="26" customWidth="1"/>
    <col min="10760" max="11014" width="4.83203125" style="26"/>
    <col min="11015" max="11015" width="3.5" style="26" customWidth="1"/>
    <col min="11016" max="11270" width="4.83203125" style="26"/>
    <col min="11271" max="11271" width="3.5" style="26" customWidth="1"/>
    <col min="11272" max="11526" width="4.83203125" style="26"/>
    <col min="11527" max="11527" width="3.5" style="26" customWidth="1"/>
    <col min="11528" max="11782" width="4.83203125" style="26"/>
    <col min="11783" max="11783" width="3.5" style="26" customWidth="1"/>
    <col min="11784" max="12038" width="4.83203125" style="26"/>
    <col min="12039" max="12039" width="3.5" style="26" customWidth="1"/>
    <col min="12040" max="12294" width="4.83203125" style="26"/>
    <col min="12295" max="12295" width="3.5" style="26" customWidth="1"/>
    <col min="12296" max="12550" width="4.83203125" style="26"/>
    <col min="12551" max="12551" width="3.5" style="26" customWidth="1"/>
    <col min="12552" max="12806" width="4.83203125" style="26"/>
    <col min="12807" max="12807" width="3.5" style="26" customWidth="1"/>
    <col min="12808" max="13062" width="4.83203125" style="26"/>
    <col min="13063" max="13063" width="3.5" style="26" customWidth="1"/>
    <col min="13064" max="13318" width="4.83203125" style="26"/>
    <col min="13319" max="13319" width="3.5" style="26" customWidth="1"/>
    <col min="13320" max="13574" width="4.83203125" style="26"/>
    <col min="13575" max="13575" width="3.5" style="26" customWidth="1"/>
    <col min="13576" max="13830" width="4.83203125" style="26"/>
    <col min="13831" max="13831" width="3.5" style="26" customWidth="1"/>
    <col min="13832" max="14086" width="4.83203125" style="26"/>
    <col min="14087" max="14087" width="3.5" style="26" customWidth="1"/>
    <col min="14088" max="14342" width="4.83203125" style="26"/>
    <col min="14343" max="14343" width="3.5" style="26" customWidth="1"/>
    <col min="14344" max="14598" width="4.83203125" style="26"/>
    <col min="14599" max="14599" width="3.5" style="26" customWidth="1"/>
    <col min="14600" max="14854" width="4.83203125" style="26"/>
    <col min="14855" max="14855" width="3.5" style="26" customWidth="1"/>
    <col min="14856" max="15110" width="4.83203125" style="26"/>
    <col min="15111" max="15111" width="3.5" style="26" customWidth="1"/>
    <col min="15112" max="15366" width="4.83203125" style="26"/>
    <col min="15367" max="15367" width="3.5" style="26" customWidth="1"/>
    <col min="15368" max="15622" width="4.83203125" style="26"/>
    <col min="15623" max="15623" width="3.5" style="26" customWidth="1"/>
    <col min="15624" max="15878" width="4.83203125" style="26"/>
    <col min="15879" max="15879" width="3.5" style="26" customWidth="1"/>
    <col min="15880" max="16134" width="4.83203125" style="26"/>
    <col min="16135" max="16135" width="3.5" style="26" customWidth="1"/>
    <col min="16136" max="16384" width="4.83203125" style="26"/>
  </cols>
  <sheetData>
    <row r="5" spans="1:28" ht="21">
      <c r="A5" s="810" t="s">
        <v>100</v>
      </c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810"/>
      <c r="S5" s="810"/>
      <c r="T5" s="810"/>
      <c r="U5" s="46"/>
      <c r="V5" s="46"/>
      <c r="W5" s="46"/>
      <c r="X5" s="46"/>
      <c r="Y5" s="46"/>
      <c r="Z5" s="46"/>
      <c r="AA5" s="46"/>
      <c r="AB5" s="46"/>
    </row>
    <row r="8" spans="1:28">
      <c r="A8" s="811" t="s">
        <v>101</v>
      </c>
      <c r="B8" s="811"/>
      <c r="C8" s="811"/>
      <c r="D8" s="811"/>
      <c r="E8" s="811"/>
      <c r="F8" s="811"/>
      <c r="G8" s="811"/>
      <c r="H8" s="811"/>
      <c r="I8" s="811"/>
      <c r="J8" s="811"/>
      <c r="K8" s="811"/>
      <c r="L8" s="811"/>
      <c r="M8" s="811"/>
      <c r="N8" s="811"/>
      <c r="O8" s="811"/>
      <c r="P8" s="811"/>
      <c r="Q8" s="811"/>
      <c r="R8" s="811"/>
      <c r="S8" s="811"/>
      <c r="T8" s="811"/>
      <c r="U8" s="47"/>
      <c r="V8" s="47"/>
      <c r="W8" s="47"/>
      <c r="X8" s="47"/>
      <c r="Y8" s="47"/>
      <c r="Z8" s="47"/>
      <c r="AA8" s="47"/>
      <c r="AB8" s="47"/>
    </row>
    <row r="17" spans="1:18" ht="14.25">
      <c r="A17" s="17"/>
      <c r="B17" s="17"/>
    </row>
    <row r="18" spans="1:18" ht="14.25">
      <c r="A18" s="17"/>
      <c r="B18" s="17"/>
    </row>
    <row r="19" spans="1:18" ht="14.25">
      <c r="A19" s="17"/>
      <c r="B19" s="17"/>
    </row>
    <row r="20" spans="1:18" ht="14.2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8" ht="15" thickBot="1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8" ht="14.25">
      <c r="C22" s="102"/>
      <c r="D22" s="103"/>
      <c r="E22" s="103"/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</row>
    <row r="23" spans="1:18" ht="17.25">
      <c r="C23" s="119" t="s">
        <v>102</v>
      </c>
      <c r="D23" s="120"/>
      <c r="E23" s="120"/>
      <c r="F23" s="121"/>
      <c r="G23" s="122" t="str">
        <f>IF(申請書!P7="","",申請書!P7)</f>
        <v/>
      </c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4"/>
    </row>
    <row r="24" spans="1:18" ht="17.25">
      <c r="C24" s="119"/>
      <c r="D24" s="120"/>
      <c r="E24" s="120"/>
      <c r="F24" s="121"/>
      <c r="G24" s="122" t="str">
        <f>IF(申請書!AA7="","","代表者　"&amp;申請書!PAA7)</f>
        <v/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4"/>
    </row>
    <row r="25" spans="1:18" ht="17.25">
      <c r="C25" s="119" t="s">
        <v>274</v>
      </c>
      <c r="D25" s="120"/>
      <c r="E25" s="120"/>
      <c r="F25" s="121"/>
      <c r="G25" s="125" t="str">
        <f>IF(申請書!P8="","(　　　年)","(　"&amp;DATEDIF(申請書!P8,申請書!AC4,"Y")&amp;"年　)")</f>
        <v>(　　　年)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7"/>
    </row>
    <row r="26" spans="1:18" s="27" customFormat="1" ht="17.25">
      <c r="C26" s="107"/>
      <c r="D26" s="28"/>
      <c r="E26" s="28"/>
      <c r="F26" s="29"/>
      <c r="G26" s="30"/>
      <c r="H26" s="84"/>
      <c r="I26" s="84"/>
      <c r="J26" s="84"/>
      <c r="K26" s="84"/>
      <c r="L26" s="84"/>
      <c r="M26" s="84"/>
      <c r="N26" s="85"/>
      <c r="O26" s="85"/>
      <c r="P26" s="84"/>
      <c r="Q26" s="86"/>
      <c r="R26" s="108"/>
    </row>
    <row r="27" spans="1:18" s="31" customFormat="1" ht="17.25">
      <c r="C27" s="109"/>
      <c r="D27" s="32"/>
      <c r="E27" s="32"/>
      <c r="F27" s="33"/>
      <c r="G27" s="34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110"/>
    </row>
    <row r="28" spans="1:18" ht="17.25">
      <c r="C28" s="116" t="s">
        <v>64</v>
      </c>
      <c r="D28" s="117"/>
      <c r="E28" s="117"/>
      <c r="F28" s="118"/>
      <c r="G28" s="122" t="str">
        <f>IF(申請書!P5="","",申請書!P5)</f>
        <v/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4"/>
    </row>
    <row r="29" spans="1:18" ht="17.25">
      <c r="C29" s="116" t="s">
        <v>103</v>
      </c>
      <c r="D29" s="117"/>
      <c r="E29" s="117"/>
      <c r="F29" s="118"/>
      <c r="G29" s="122" t="str">
        <f>IF(申請書!AC5="","",申請書!AC5)</f>
        <v/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4"/>
    </row>
    <row r="30" spans="1:18" s="31" customFormat="1" ht="17.25">
      <c r="C30" s="111"/>
      <c r="D30" s="35"/>
      <c r="E30" s="35"/>
      <c r="F30" s="36"/>
      <c r="G30" s="3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112"/>
    </row>
    <row r="31" spans="1:18" s="31" customFormat="1" ht="17.25">
      <c r="C31" s="107"/>
      <c r="D31" s="38"/>
      <c r="E31" s="38"/>
      <c r="F31" s="39"/>
      <c r="G31" s="1569"/>
      <c r="H31" s="1570"/>
      <c r="I31" s="1570"/>
      <c r="J31" s="1570"/>
      <c r="K31" s="1570"/>
      <c r="L31" s="1570"/>
      <c r="M31" s="1570"/>
      <c r="N31" s="1570"/>
      <c r="O31" s="1570"/>
      <c r="P31" s="1570"/>
      <c r="Q31" s="1570"/>
      <c r="R31" s="1571"/>
    </row>
    <row r="32" spans="1:18" ht="17.25">
      <c r="C32" s="116" t="s">
        <v>104</v>
      </c>
      <c r="D32" s="117"/>
      <c r="E32" s="117"/>
      <c r="F32" s="118"/>
      <c r="G32" s="1572"/>
      <c r="H32" s="1573"/>
      <c r="I32" s="1573"/>
      <c r="J32" s="1573"/>
      <c r="K32" s="1573"/>
      <c r="L32" s="1573"/>
      <c r="M32" s="1573"/>
      <c r="N32" s="1573"/>
      <c r="O32" s="1573"/>
      <c r="P32" s="1573"/>
      <c r="Q32" s="1573"/>
      <c r="R32" s="1574"/>
    </row>
    <row r="33" spans="3:18" ht="15" customHeight="1" thickBot="1">
      <c r="C33" s="113"/>
      <c r="D33" s="114"/>
      <c r="E33" s="114"/>
      <c r="F33" s="115"/>
      <c r="G33" s="1575"/>
      <c r="H33" s="1576"/>
      <c r="I33" s="1576"/>
      <c r="J33" s="1576"/>
      <c r="K33" s="1576"/>
      <c r="L33" s="1576"/>
      <c r="M33" s="1576"/>
      <c r="N33" s="1576"/>
      <c r="O33" s="1576"/>
      <c r="P33" s="1576"/>
      <c r="Q33" s="1576"/>
      <c r="R33" s="1577"/>
    </row>
    <row r="34" spans="3:18" s="31" customFormat="1" ht="17.25"/>
  </sheetData>
  <sheetProtection algorithmName="SHA-512" hashValue="Ocwq8F+2yPLPUfhl0LOGGikTY8+lcXWPSAEBLLg0BHHCoyzXkvPp3stNahukMzIzAotF4FD7hGTlnX+svFBfoA==" saltValue="PnCJ00x6zqAXifrMonY1JQ==" spinCount="100000" sheet="1" objects="1" scenarios="1" selectLockedCells="1"/>
  <mergeCells count="3">
    <mergeCell ref="A5:T5"/>
    <mergeCell ref="A8:T8"/>
    <mergeCell ref="G31:R33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D62"/>
  <sheetViews>
    <sheetView zoomScaleNormal="100" workbookViewId="0">
      <selection activeCell="I4" sqref="I4:K4"/>
    </sheetView>
  </sheetViews>
  <sheetFormatPr defaultRowHeight="15.75"/>
  <cols>
    <col min="1" max="1" width="8.5" style="49" customWidth="1"/>
    <col min="2" max="2" width="5.6640625" style="49" customWidth="1"/>
    <col min="3" max="3" width="3.6640625" style="49" customWidth="1"/>
    <col min="4" max="4" width="5.1640625" style="49" customWidth="1"/>
    <col min="5" max="5" width="6.1640625" style="49" customWidth="1"/>
    <col min="6" max="6" width="5.1640625" style="49" customWidth="1"/>
    <col min="7" max="7" width="6.1640625" style="49" customWidth="1"/>
    <col min="8" max="8" width="3.1640625" style="49" customWidth="1"/>
    <col min="9" max="9" width="3.83203125" style="49" customWidth="1"/>
    <col min="10" max="10" width="5.33203125" style="49" customWidth="1"/>
    <col min="11" max="11" width="7.6640625" style="49" customWidth="1"/>
    <col min="12" max="12" width="5.1640625" style="49" hidden="1" customWidth="1"/>
    <col min="13" max="13" width="3.83203125" style="49" customWidth="1"/>
    <col min="14" max="14" width="5.33203125" style="49" customWidth="1"/>
    <col min="15" max="15" width="3.6640625" style="49" customWidth="1"/>
    <col min="16" max="16" width="4.83203125" style="49" customWidth="1"/>
    <col min="17" max="17" width="3.83203125" style="49" customWidth="1"/>
    <col min="18" max="18" width="5.33203125" style="49" customWidth="1"/>
    <col min="19" max="19" width="4.6640625" style="49" customWidth="1"/>
    <col min="20" max="20" width="6" style="49" customWidth="1"/>
    <col min="21" max="21" width="3.83203125" style="49" customWidth="1"/>
    <col min="22" max="22" width="5.33203125" style="49" customWidth="1"/>
    <col min="23" max="23" width="3.1640625" style="49" customWidth="1"/>
    <col min="24" max="24" width="6" style="49" customWidth="1"/>
    <col min="25" max="25" width="3.83203125" style="49" customWidth="1"/>
    <col min="26" max="26" width="5.33203125" style="49" customWidth="1"/>
    <col min="27" max="27" width="3.1640625" style="49" customWidth="1"/>
    <col min="28" max="28" width="4.6640625" style="49" customWidth="1"/>
    <col min="29" max="29" width="3.33203125" style="49" customWidth="1"/>
    <col min="30" max="30" width="5" style="49" customWidth="1"/>
    <col min="31" max="31" width="5.33203125" style="49" customWidth="1"/>
    <col min="32" max="32" width="2.83203125" style="49" customWidth="1"/>
    <col min="33" max="33" width="5.1640625" style="49" customWidth="1"/>
    <col min="34" max="34" width="4.6640625" style="49" customWidth="1"/>
    <col min="35" max="35" width="7" style="49" customWidth="1"/>
    <col min="36" max="36" width="4.1640625" style="49" customWidth="1"/>
    <col min="37" max="37" width="9.33203125" style="49" customWidth="1"/>
    <col min="38" max="38" width="5.33203125" style="49" customWidth="1"/>
    <col min="39" max="39" width="50.83203125" style="49" customWidth="1"/>
    <col min="40" max="40" width="5.6640625" style="183" customWidth="1"/>
    <col min="41" max="41" width="3.6640625" style="183" customWidth="1"/>
    <col min="42" max="42" width="5.1640625" style="183" customWidth="1"/>
    <col min="43" max="43" width="6.1640625" style="183" customWidth="1"/>
    <col min="44" max="44" width="5.1640625" style="183" customWidth="1"/>
    <col min="45" max="45" width="6.1640625" style="183" customWidth="1"/>
    <col min="46" max="47" width="5.6640625" style="183" customWidth="1"/>
    <col min="48" max="48" width="5.33203125" style="183" customWidth="1"/>
    <col min="49" max="49" width="7.6640625" style="183" customWidth="1"/>
    <col min="50" max="50" width="5.1640625" style="183" hidden="1" customWidth="1"/>
    <col min="51" max="51" width="3.83203125" style="183" customWidth="1"/>
    <col min="52" max="52" width="5.33203125" style="183" customWidth="1"/>
    <col min="53" max="53" width="5.5" style="183" customWidth="1"/>
    <col min="54" max="54" width="4.83203125" style="183" customWidth="1"/>
    <col min="55" max="55" width="3.83203125" style="183" customWidth="1"/>
    <col min="56" max="56" width="5.33203125" style="183" customWidth="1"/>
    <col min="57" max="57" width="4.6640625" style="183" customWidth="1"/>
    <col min="58" max="58" width="6" style="183" customWidth="1"/>
    <col min="59" max="59" width="3.83203125" style="183" customWidth="1"/>
    <col min="60" max="61" width="5.33203125" style="183" customWidth="1"/>
    <col min="62" max="62" width="6" style="183" customWidth="1"/>
    <col min="63" max="63" width="3" style="183" customWidth="1"/>
    <col min="64" max="64" width="5.33203125" style="183" customWidth="1"/>
    <col min="65" max="65" width="4.6640625" style="183" customWidth="1"/>
    <col min="66" max="66" width="5.83203125" style="183" bestFit="1" customWidth="1"/>
    <col min="67" max="67" width="4.83203125" style="183" customWidth="1"/>
    <col min="68" max="68" width="2.1640625" style="183" customWidth="1"/>
    <col min="69" max="69" width="5" style="183" customWidth="1"/>
    <col min="70" max="70" width="5.33203125" style="183" customWidth="1"/>
    <col min="71" max="71" width="2.83203125" style="183" customWidth="1"/>
    <col min="72" max="72" width="5.1640625" style="183" customWidth="1"/>
    <col min="73" max="73" width="4.6640625" style="183" customWidth="1"/>
    <col min="74" max="74" width="7.5" style="183" customWidth="1"/>
    <col min="75" max="75" width="6.5" style="183" customWidth="1"/>
    <col min="76" max="76" width="9.33203125" style="183"/>
    <col min="77" max="77" width="5.33203125" style="183" customWidth="1"/>
    <col min="78" max="78" width="9.33203125" style="183"/>
    <col min="79" max="79" width="11.5" style="183" customWidth="1"/>
    <col min="80" max="80" width="50.83203125" style="49" customWidth="1"/>
    <col min="81" max="81" width="5.6640625" style="183" customWidth="1"/>
    <col min="82" max="82" width="3.6640625" style="183" customWidth="1"/>
    <col min="83" max="83" width="5.1640625" style="183" customWidth="1"/>
    <col min="84" max="84" width="6.1640625" style="183" customWidth="1"/>
    <col min="85" max="85" width="5.1640625" style="183" customWidth="1"/>
    <col min="86" max="86" width="6.1640625" style="183" customWidth="1"/>
    <col min="87" max="87" width="3.1640625" style="183" customWidth="1"/>
    <col min="88" max="88" width="3.83203125" style="183" customWidth="1"/>
    <col min="89" max="89" width="5.33203125" style="183" customWidth="1"/>
    <col min="90" max="90" width="7.6640625" style="183" customWidth="1"/>
    <col min="91" max="91" width="5.1640625" style="183" hidden="1" customWidth="1"/>
    <col min="92" max="92" width="3.83203125" style="183" customWidth="1"/>
    <col min="93" max="93" width="5.33203125" style="183" customWidth="1"/>
    <col min="94" max="94" width="5.5" style="183" customWidth="1"/>
    <col min="95" max="95" width="4.83203125" style="183" customWidth="1"/>
    <col min="96" max="96" width="3.83203125" style="183" customWidth="1"/>
    <col min="97" max="97" width="5.33203125" style="183" customWidth="1"/>
    <col min="98" max="98" width="4.6640625" style="183" customWidth="1"/>
    <col min="99" max="99" width="6" style="183" customWidth="1"/>
    <col min="100" max="100" width="3.83203125" style="183" customWidth="1"/>
    <col min="101" max="101" width="5.33203125" style="183" customWidth="1"/>
    <col min="102" max="102" width="3.1640625" style="183" customWidth="1"/>
    <col min="103" max="103" width="6" style="183" customWidth="1"/>
    <col min="104" max="104" width="2.33203125" style="183" customWidth="1"/>
    <col min="105" max="105" width="4.6640625" style="183" customWidth="1"/>
    <col min="106" max="106" width="9" style="183" customWidth="1"/>
    <col min="107" max="108" width="4.83203125" style="183" customWidth="1"/>
    <col min="109" max="109" width="5" style="183" customWidth="1"/>
    <col min="110" max="110" width="5.33203125" style="183" customWidth="1"/>
    <col min="111" max="111" width="2.83203125" style="183" customWidth="1"/>
    <col min="112" max="112" width="5.1640625" style="183" customWidth="1"/>
    <col min="113" max="113" width="4.6640625" style="183" customWidth="1"/>
    <col min="114" max="114" width="7.5" style="183" customWidth="1"/>
    <col min="115" max="115" width="4.1640625" style="183" customWidth="1"/>
    <col min="116" max="116" width="9.33203125" style="183"/>
    <col min="117" max="118" width="5.33203125" style="183" customWidth="1"/>
    <col min="119" max="119" width="11.5" style="183" customWidth="1"/>
    <col min="120" max="120" width="9.33203125" style="183"/>
    <col min="121" max="121" width="11.5" style="183" customWidth="1"/>
    <col min="122" max="122" width="9.33203125" style="183"/>
    <col min="123" max="123" width="50.83203125" style="49" customWidth="1"/>
    <col min="124" max="124" width="5.6640625" style="208" customWidth="1"/>
    <col min="125" max="125" width="3.6640625" style="208" customWidth="1"/>
    <col min="126" max="126" width="5.1640625" style="208" customWidth="1"/>
    <col min="127" max="127" width="6.1640625" style="208" customWidth="1"/>
    <col min="128" max="128" width="5.1640625" style="208" customWidth="1"/>
    <col min="129" max="129" width="4.5" style="208" customWidth="1"/>
    <col min="130" max="131" width="6.83203125" style="208" customWidth="1"/>
    <col min="132" max="132" width="5.33203125" style="208" customWidth="1"/>
    <col min="133" max="133" width="13" style="208" customWidth="1"/>
    <col min="134" max="134" width="4.33203125" style="208" customWidth="1"/>
    <col min="135" max="135" width="5.33203125" style="208" customWidth="1"/>
    <col min="136" max="136" width="4.6640625" style="208" customWidth="1"/>
    <col min="137" max="137" width="4.83203125" style="208" customWidth="1"/>
    <col min="138" max="138" width="5.6640625" style="208" customWidth="1"/>
    <col min="139" max="139" width="6" style="208" customWidth="1"/>
    <col min="140" max="140" width="5.1640625" style="208" customWidth="1"/>
    <col min="141" max="141" width="6" style="208" customWidth="1"/>
    <col min="142" max="142" width="3.83203125" style="208" customWidth="1"/>
    <col min="143" max="143" width="5.33203125" style="208" customWidth="1"/>
    <col min="144" max="144" width="3.1640625" style="208" customWidth="1"/>
    <col min="145" max="145" width="6" style="208" customWidth="1"/>
    <col min="146" max="146" width="0.83203125" style="208" customWidth="1"/>
    <col min="147" max="147" width="2.1640625" style="208" customWidth="1"/>
    <col min="148" max="148" width="5" style="208" customWidth="1"/>
    <col min="149" max="149" width="5.33203125" style="208" customWidth="1"/>
    <col min="150" max="150" width="2.83203125" style="208" customWidth="1"/>
    <col min="151" max="151" width="5.1640625" style="208" customWidth="1"/>
    <col min="152" max="152" width="4.6640625" style="208" customWidth="1"/>
    <col min="153" max="153" width="7.5" style="208" customWidth="1"/>
    <col min="154" max="154" width="4.1640625" style="208" customWidth="1"/>
    <col min="155" max="155" width="9.6640625" style="208" customWidth="1"/>
    <col min="156" max="156" width="5.33203125" style="208" customWidth="1"/>
    <col min="157" max="16384" width="9.33203125" style="49"/>
  </cols>
  <sheetData>
    <row r="1" spans="2:160" ht="24.95" customHeight="1">
      <c r="B1" s="40" t="s">
        <v>107</v>
      </c>
      <c r="AN1" s="182" t="s">
        <v>197</v>
      </c>
      <c r="CC1" s="182" t="s">
        <v>213</v>
      </c>
      <c r="DS1" s="518"/>
      <c r="DT1" s="362" t="s">
        <v>226</v>
      </c>
      <c r="FA1" s="518"/>
      <c r="FB1" s="518"/>
      <c r="FC1" s="518"/>
      <c r="FD1" s="518"/>
    </row>
    <row r="2" spans="2:160" ht="24.95" customHeight="1"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1261" t="s">
        <v>108</v>
      </c>
      <c r="O2" s="1261"/>
      <c r="P2" s="1083" t="str">
        <f>IF(申請書!P7="","",申請書!$P$7)</f>
        <v/>
      </c>
      <c r="Q2" s="1083"/>
      <c r="R2" s="1083"/>
      <c r="S2" s="1083"/>
      <c r="T2" s="1083"/>
      <c r="U2" s="1083"/>
      <c r="V2" s="1083"/>
      <c r="W2" s="1083"/>
      <c r="X2" s="1083"/>
      <c r="Y2" s="1083"/>
      <c r="AA2" s="1261" t="s">
        <v>109</v>
      </c>
      <c r="AB2" s="1261"/>
      <c r="AC2" s="1281" t="str">
        <f>IF(申請書!P5="","",申請書!$P$5)</f>
        <v/>
      </c>
      <c r="AD2" s="1281"/>
      <c r="AE2" s="1281"/>
      <c r="AF2" s="1281"/>
      <c r="AG2" s="1281"/>
      <c r="AH2" s="1281"/>
      <c r="AI2" s="1281"/>
      <c r="AJ2" s="1281"/>
      <c r="AK2" s="1281"/>
      <c r="AL2" s="1281"/>
      <c r="AN2" s="185"/>
      <c r="AV2" s="1084" t="s">
        <v>108</v>
      </c>
      <c r="AW2" s="1084"/>
      <c r="AX2" s="812" t="str">
        <f>P2</f>
        <v/>
      </c>
      <c r="AY2" s="812"/>
      <c r="AZ2" s="812"/>
      <c r="BA2" s="812"/>
      <c r="BB2" s="812"/>
      <c r="BC2" s="812"/>
      <c r="BD2" s="812"/>
      <c r="BE2" s="812"/>
      <c r="BF2" s="812"/>
      <c r="BG2" s="812"/>
      <c r="BH2" s="812"/>
      <c r="BJ2" s="1084" t="s">
        <v>109</v>
      </c>
      <c r="BK2" s="1084"/>
      <c r="BL2" s="813" t="str">
        <f>AC2</f>
        <v/>
      </c>
      <c r="BM2" s="813"/>
      <c r="BN2" s="813"/>
      <c r="BO2" s="813"/>
      <c r="BP2" s="813"/>
      <c r="BQ2" s="813"/>
      <c r="BR2" s="813"/>
      <c r="BS2" s="813"/>
      <c r="BT2" s="813"/>
      <c r="BU2" s="813"/>
      <c r="BV2" s="813"/>
      <c r="BW2" s="813"/>
      <c r="BX2" s="813"/>
      <c r="CC2" s="185"/>
      <c r="CL2" s="1084" t="s">
        <v>108</v>
      </c>
      <c r="CM2" s="1084"/>
      <c r="CN2" s="1089" t="str">
        <f>P2</f>
        <v/>
      </c>
      <c r="CO2" s="1089"/>
      <c r="CP2" s="1089"/>
      <c r="CQ2" s="1089"/>
      <c r="CR2" s="1089"/>
      <c r="CS2" s="1089"/>
      <c r="CT2" s="1089"/>
      <c r="CU2" s="1089"/>
      <c r="CV2" s="1089"/>
      <c r="CW2" s="1089"/>
      <c r="CY2" s="237" t="s">
        <v>109</v>
      </c>
      <c r="CZ2" s="1088" t="str">
        <f>AC2</f>
        <v/>
      </c>
      <c r="DA2" s="1088"/>
      <c r="DB2" s="1088"/>
      <c r="DC2" s="1088"/>
      <c r="DD2" s="1088"/>
      <c r="DE2" s="1088"/>
      <c r="DF2" s="1088"/>
      <c r="DG2" s="1088"/>
      <c r="DH2" s="1088"/>
      <c r="DI2" s="1088"/>
      <c r="DJ2" s="1088"/>
      <c r="DK2" s="1088"/>
      <c r="DL2" s="1088"/>
      <c r="DM2" s="1088"/>
      <c r="DS2" s="518"/>
      <c r="DV2" s="540"/>
      <c r="DW2" s="540"/>
      <c r="DX2" s="540"/>
      <c r="DY2" s="540"/>
      <c r="DZ2" s="540"/>
      <c r="EA2" s="540"/>
      <c r="EB2" s="540"/>
      <c r="EC2" s="585" t="s">
        <v>108</v>
      </c>
      <c r="ED2" s="812" t="str">
        <f>P2</f>
        <v/>
      </c>
      <c r="EE2" s="812"/>
      <c r="EF2" s="812"/>
      <c r="EG2" s="812"/>
      <c r="EH2" s="812"/>
      <c r="EI2" s="812"/>
      <c r="EJ2" s="812"/>
      <c r="EL2" s="933" t="s">
        <v>109</v>
      </c>
      <c r="EM2" s="933"/>
      <c r="EN2" s="813" t="str">
        <f>AC2</f>
        <v/>
      </c>
      <c r="EO2" s="813"/>
      <c r="EP2" s="813"/>
      <c r="EQ2" s="813"/>
      <c r="ER2" s="813"/>
      <c r="ES2" s="813"/>
      <c r="ET2" s="813"/>
      <c r="EU2" s="813"/>
      <c r="EV2" s="813"/>
      <c r="EW2" s="813"/>
      <c r="EX2" s="813"/>
      <c r="EY2" s="813"/>
      <c r="EZ2" s="813"/>
      <c r="FA2" s="518"/>
      <c r="FB2" s="518"/>
      <c r="FC2" s="518"/>
      <c r="FD2" s="518"/>
    </row>
    <row r="3" spans="2:160" ht="24.95" customHeight="1">
      <c r="BE3" s="184"/>
      <c r="BF3" s="184"/>
      <c r="BG3" s="186"/>
      <c r="BH3" s="186"/>
      <c r="BI3" s="186"/>
      <c r="BJ3" s="186"/>
      <c r="BK3" s="186"/>
      <c r="BL3" s="186"/>
      <c r="BM3" s="186"/>
      <c r="BN3" s="186"/>
      <c r="BO3" s="186"/>
      <c r="CT3" s="184"/>
      <c r="CU3" s="184"/>
      <c r="CV3" s="186"/>
      <c r="CW3" s="186"/>
      <c r="CX3" s="186"/>
      <c r="CY3" s="186"/>
      <c r="CZ3" s="186"/>
      <c r="DD3" s="186"/>
      <c r="DK3" s="184"/>
      <c r="DL3" s="184"/>
      <c r="DM3" s="184"/>
      <c r="DS3" s="518"/>
      <c r="FA3" s="518"/>
      <c r="FB3" s="518"/>
      <c r="FC3" s="518"/>
      <c r="FD3" s="518"/>
    </row>
    <row r="4" spans="2:160" ht="24.95" customHeight="1" thickBot="1">
      <c r="B4" s="187" t="s">
        <v>110</v>
      </c>
      <c r="D4" s="188"/>
      <c r="E4" s="189"/>
      <c r="F4" s="189"/>
      <c r="G4" s="48"/>
      <c r="H4" s="48" t="s">
        <v>111</v>
      </c>
      <c r="I4" s="1578" t="s">
        <v>249</v>
      </c>
      <c r="J4" s="1578"/>
      <c r="K4" s="1578"/>
      <c r="M4" s="191" t="s">
        <v>112</v>
      </c>
      <c r="N4" s="1578"/>
      <c r="O4" s="1578"/>
      <c r="P4" s="48" t="s">
        <v>113</v>
      </c>
      <c r="Q4" s="48" t="s">
        <v>114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239"/>
      <c r="AE4" s="239"/>
      <c r="AF4" s="239"/>
      <c r="AG4" s="239"/>
      <c r="AH4" s="239"/>
      <c r="AI4" s="239"/>
      <c r="AJ4" s="239"/>
      <c r="AK4" s="239"/>
      <c r="AL4" s="239"/>
      <c r="AN4" s="187" t="s">
        <v>198</v>
      </c>
      <c r="AP4" s="188"/>
      <c r="AQ4" s="189"/>
      <c r="AR4" s="189"/>
      <c r="AT4" s="190" t="s">
        <v>111</v>
      </c>
      <c r="AU4" s="1578" t="s">
        <v>249</v>
      </c>
      <c r="AV4" s="1578"/>
      <c r="AW4" s="1578"/>
      <c r="AY4" s="191" t="s">
        <v>112</v>
      </c>
      <c r="AZ4" s="1578"/>
      <c r="BA4" s="1578"/>
      <c r="BB4" s="190" t="s">
        <v>113</v>
      </c>
      <c r="BC4" s="190" t="s">
        <v>114</v>
      </c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2"/>
      <c r="BO4" s="192"/>
      <c r="BP4" s="186"/>
      <c r="BQ4" s="186"/>
      <c r="BV4" s="184"/>
      <c r="BW4" s="184"/>
      <c r="BX4" s="184"/>
      <c r="CC4" s="187" t="s">
        <v>198</v>
      </c>
      <c r="CE4" s="188"/>
      <c r="CF4" s="189"/>
      <c r="CG4" s="189"/>
      <c r="CI4" s="190" t="s">
        <v>111</v>
      </c>
      <c r="CJ4" s="1578" t="s">
        <v>249</v>
      </c>
      <c r="CK4" s="1578"/>
      <c r="CL4" s="1578"/>
      <c r="CN4" s="191" t="s">
        <v>112</v>
      </c>
      <c r="CO4" s="1578"/>
      <c r="CP4" s="1578"/>
      <c r="CQ4" s="190" t="s">
        <v>113</v>
      </c>
      <c r="CR4" s="190" t="s">
        <v>114</v>
      </c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S4" s="518"/>
      <c r="DT4" s="187" t="s">
        <v>227</v>
      </c>
      <c r="DV4" s="188"/>
      <c r="DW4" s="189"/>
      <c r="DX4" s="189"/>
      <c r="DY4" s="279" t="s">
        <v>111</v>
      </c>
      <c r="DZ4" s="1716" t="s">
        <v>249</v>
      </c>
      <c r="EA4" s="1716"/>
      <c r="EB4" s="191" t="s">
        <v>112</v>
      </c>
      <c r="EC4" s="1717"/>
      <c r="ED4" s="280" t="s">
        <v>250</v>
      </c>
      <c r="EE4" s="279" t="s">
        <v>114</v>
      </c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934"/>
      <c r="ES4" s="934"/>
      <c r="ET4" s="934"/>
      <c r="EU4" s="934"/>
      <c r="EV4" s="934"/>
      <c r="EW4" s="934"/>
      <c r="EX4" s="934"/>
      <c r="EZ4" s="584"/>
      <c r="FA4" s="518"/>
      <c r="FB4" s="518"/>
      <c r="FC4" s="518"/>
      <c r="FD4" s="518"/>
    </row>
    <row r="5" spans="2:160" ht="24.95" customHeight="1" thickBot="1">
      <c r="B5" s="328"/>
      <c r="C5" s="1291" t="s">
        <v>115</v>
      </c>
      <c r="D5" s="1292"/>
      <c r="E5" s="1292"/>
      <c r="F5" s="1292"/>
      <c r="G5" s="1293"/>
      <c r="H5" s="1294" t="s">
        <v>116</v>
      </c>
      <c r="I5" s="1294"/>
      <c r="J5" s="1294"/>
      <c r="K5" s="1295" t="s">
        <v>117</v>
      </c>
      <c r="L5" s="1295"/>
      <c r="M5" s="1295"/>
      <c r="N5" s="1295"/>
      <c r="O5" s="1295"/>
      <c r="P5" s="1295"/>
      <c r="Q5" s="1296" t="s">
        <v>118</v>
      </c>
      <c r="R5" s="1297"/>
      <c r="S5" s="1297"/>
      <c r="T5" s="1298"/>
      <c r="U5" s="1294" t="s">
        <v>119</v>
      </c>
      <c r="V5" s="1294"/>
      <c r="W5" s="1294"/>
      <c r="X5" s="1294"/>
      <c r="Y5" s="1295" t="s">
        <v>120</v>
      </c>
      <c r="Z5" s="1295"/>
      <c r="AA5" s="1295"/>
      <c r="AB5" s="1295"/>
      <c r="AC5" s="195"/>
      <c r="AD5" s="1283" t="s">
        <v>121</v>
      </c>
      <c r="AE5" s="1284"/>
      <c r="AF5" s="1284"/>
      <c r="AG5" s="1284"/>
      <c r="AH5" s="1284"/>
      <c r="AI5" s="1284"/>
      <c r="AJ5" s="1284"/>
      <c r="AK5" s="1284"/>
      <c r="AL5" s="1285"/>
      <c r="AN5" s="386"/>
      <c r="AO5" s="1278" t="s">
        <v>115</v>
      </c>
      <c r="AP5" s="1279"/>
      <c r="AQ5" s="1279"/>
      <c r="AR5" s="1279"/>
      <c r="AS5" s="1280"/>
      <c r="AT5" s="914" t="s">
        <v>240</v>
      </c>
      <c r="AU5" s="915"/>
      <c r="AV5" s="916"/>
      <c r="AW5" s="1085" t="s">
        <v>117</v>
      </c>
      <c r="AX5" s="1086"/>
      <c r="AY5" s="1086"/>
      <c r="AZ5" s="1086"/>
      <c r="BA5" s="1086"/>
      <c r="BB5" s="1087"/>
      <c r="BC5" s="1085" t="s">
        <v>118</v>
      </c>
      <c r="BD5" s="1086"/>
      <c r="BE5" s="1086"/>
      <c r="BF5" s="1087"/>
      <c r="BG5" s="1085" t="s">
        <v>199</v>
      </c>
      <c r="BH5" s="1086"/>
      <c r="BI5" s="1086"/>
      <c r="BJ5" s="1087"/>
      <c r="BK5" s="387"/>
      <c r="BL5" s="387"/>
      <c r="BM5" s="387"/>
      <c r="BN5" s="387"/>
      <c r="BO5" s="388"/>
      <c r="BP5" s="389"/>
      <c r="BQ5" s="389"/>
      <c r="BR5" s="389"/>
      <c r="BS5" s="389"/>
      <c r="BT5" s="389"/>
      <c r="BU5" s="389"/>
      <c r="BV5" s="389"/>
      <c r="BW5" s="389"/>
      <c r="BX5" s="389"/>
      <c r="BY5" s="387"/>
      <c r="BZ5" s="387"/>
      <c r="CA5" s="387"/>
      <c r="CC5" s="482"/>
      <c r="CD5" s="1085" t="s">
        <v>115</v>
      </c>
      <c r="CE5" s="1086"/>
      <c r="CF5" s="1086"/>
      <c r="CG5" s="1086"/>
      <c r="CH5" s="1087"/>
      <c r="CI5" s="914" t="s">
        <v>214</v>
      </c>
      <c r="CJ5" s="915"/>
      <c r="CK5" s="916"/>
      <c r="CL5" s="1085" t="s">
        <v>117</v>
      </c>
      <c r="CM5" s="1086"/>
      <c r="CN5" s="1086"/>
      <c r="CO5" s="1086"/>
      <c r="CP5" s="1086"/>
      <c r="CQ5" s="1087"/>
      <c r="CR5" s="1085" t="s">
        <v>118</v>
      </c>
      <c r="CS5" s="1086"/>
      <c r="CT5" s="1086"/>
      <c r="CU5" s="1087"/>
      <c r="CV5" s="1085" t="s">
        <v>199</v>
      </c>
      <c r="CW5" s="1086"/>
      <c r="CX5" s="1086"/>
      <c r="CY5" s="1087"/>
      <c r="CZ5" s="483"/>
      <c r="DA5" s="483"/>
      <c r="DB5" s="483"/>
      <c r="DC5" s="483"/>
      <c r="DD5" s="195"/>
      <c r="DE5" s="192"/>
      <c r="DF5" s="192"/>
      <c r="DG5" s="192"/>
      <c r="DH5" s="192"/>
      <c r="DI5" s="192"/>
      <c r="DJ5" s="192"/>
      <c r="DK5" s="192"/>
      <c r="DL5" s="192"/>
      <c r="DM5" s="192"/>
      <c r="DS5" s="518"/>
      <c r="DT5" s="582"/>
      <c r="DU5" s="917" t="s">
        <v>228</v>
      </c>
      <c r="DV5" s="918"/>
      <c r="DW5" s="918"/>
      <c r="DX5" s="918"/>
      <c r="DY5" s="919"/>
      <c r="DZ5" s="915" t="s">
        <v>229</v>
      </c>
      <c r="EA5" s="915"/>
      <c r="EB5" s="916"/>
      <c r="EC5" s="917" t="s">
        <v>117</v>
      </c>
      <c r="ED5" s="918"/>
      <c r="EE5" s="918"/>
      <c r="EF5" s="918"/>
      <c r="EG5" s="919"/>
      <c r="EH5" s="905" t="s">
        <v>230</v>
      </c>
      <c r="EI5" s="905"/>
      <c r="EJ5" s="905"/>
      <c r="EK5" s="905"/>
      <c r="EL5" s="914" t="s">
        <v>199</v>
      </c>
      <c r="EM5" s="915"/>
      <c r="EN5" s="915"/>
      <c r="EO5" s="916"/>
      <c r="EP5" s="511"/>
      <c r="EQ5" s="359"/>
      <c r="ER5" s="583"/>
      <c r="ES5" s="583"/>
      <c r="ET5" s="583"/>
      <c r="EU5" s="583"/>
      <c r="EV5" s="583"/>
      <c r="EW5" s="583"/>
      <c r="EX5" s="583"/>
      <c r="EY5" s="583"/>
      <c r="EZ5" s="583"/>
      <c r="FA5" s="518"/>
      <c r="FB5" s="518"/>
      <c r="FC5" s="518"/>
      <c r="FD5" s="518"/>
    </row>
    <row r="6" spans="2:160" ht="24.95" customHeight="1" thickBot="1">
      <c r="B6" s="240"/>
      <c r="C6" s="288">
        <v>1</v>
      </c>
      <c r="D6" s="1579"/>
      <c r="E6" s="1579"/>
      <c r="F6" s="1579"/>
      <c r="G6" s="1580"/>
      <c r="H6" s="1581"/>
      <c r="I6" s="1582"/>
      <c r="J6" s="289" t="s">
        <v>122</v>
      </c>
      <c r="K6" s="1587"/>
      <c r="L6" s="1588"/>
      <c r="M6" s="1588"/>
      <c r="N6" s="1588"/>
      <c r="O6" s="1589"/>
      <c r="P6" s="290" t="s">
        <v>123</v>
      </c>
      <c r="Q6" s="1593"/>
      <c r="R6" s="1588"/>
      <c r="S6" s="1589"/>
      <c r="T6" s="291" t="s">
        <v>124</v>
      </c>
      <c r="U6" s="1253" t="str">
        <f t="shared" ref="U6:U7" si="0">IFERROR(Q6/H6*10,"")</f>
        <v/>
      </c>
      <c r="V6" s="1254"/>
      <c r="W6" s="1255"/>
      <c r="X6" s="291" t="s">
        <v>124</v>
      </c>
      <c r="Y6" s="1253" t="str">
        <f t="shared" ref="Y6:Y7" si="1">IFERROR(K6/Q6,"")</f>
        <v/>
      </c>
      <c r="Z6" s="1254"/>
      <c r="AA6" s="1255"/>
      <c r="AB6" s="291" t="s">
        <v>125</v>
      </c>
      <c r="AC6" s="242"/>
      <c r="AD6" s="1286" t="s">
        <v>126</v>
      </c>
      <c r="AE6" s="1287"/>
      <c r="AF6" s="1287"/>
      <c r="AG6" s="1287"/>
      <c r="AH6" s="1288"/>
      <c r="AI6" s="1289" t="str">
        <f>K12</f>
        <v/>
      </c>
      <c r="AJ6" s="1290"/>
      <c r="AK6" s="1290"/>
      <c r="AL6" s="344" t="s">
        <v>125</v>
      </c>
      <c r="AN6" s="390"/>
      <c r="AO6" s="288">
        <v>1</v>
      </c>
      <c r="AP6" s="1579" t="s">
        <v>252</v>
      </c>
      <c r="AQ6" s="1579"/>
      <c r="AR6" s="1579"/>
      <c r="AS6" s="1580"/>
      <c r="AT6" s="1609"/>
      <c r="AU6" s="1610"/>
      <c r="AV6" s="1611" t="s">
        <v>201</v>
      </c>
      <c r="AW6" s="1617"/>
      <c r="AX6" s="1618"/>
      <c r="AY6" s="1618"/>
      <c r="AZ6" s="1618"/>
      <c r="BA6" s="1618"/>
      <c r="BB6" s="391" t="s">
        <v>123</v>
      </c>
      <c r="BC6" s="1621"/>
      <c r="BD6" s="1622"/>
      <c r="BE6" s="1622"/>
      <c r="BF6" s="1611" t="s">
        <v>201</v>
      </c>
      <c r="BG6" s="1225" t="str">
        <f t="shared" ref="BG6:BG12" si="2">IFERROR(AW6/BC6,"")</f>
        <v/>
      </c>
      <c r="BH6" s="1226"/>
      <c r="BI6" s="1226"/>
      <c r="BJ6" s="392" t="s">
        <v>125</v>
      </c>
      <c r="BK6" s="1222" t="s">
        <v>200</v>
      </c>
      <c r="BL6" s="1223"/>
      <c r="BM6" s="1223"/>
      <c r="BN6" s="1224"/>
      <c r="BO6" s="393"/>
      <c r="BP6" s="1232" t="s">
        <v>121</v>
      </c>
      <c r="BQ6" s="1233"/>
      <c r="BR6" s="1233"/>
      <c r="BS6" s="1233"/>
      <c r="BT6" s="1233"/>
      <c r="BU6" s="1233"/>
      <c r="BV6" s="1233"/>
      <c r="BW6" s="1233"/>
      <c r="BX6" s="1234"/>
      <c r="BY6" s="387"/>
      <c r="BZ6" s="387"/>
      <c r="CA6" s="387"/>
      <c r="CC6" s="390"/>
      <c r="CD6" s="434">
        <v>1</v>
      </c>
      <c r="CE6" s="1652" t="s">
        <v>254</v>
      </c>
      <c r="CF6" s="1610"/>
      <c r="CG6" s="1610"/>
      <c r="CH6" s="1653"/>
      <c r="CI6" s="1654"/>
      <c r="CJ6" s="1655"/>
      <c r="CK6" s="970" t="s">
        <v>201</v>
      </c>
      <c r="CL6" s="1674"/>
      <c r="CM6" s="1675"/>
      <c r="CN6" s="1675"/>
      <c r="CO6" s="1675"/>
      <c r="CP6" s="1675"/>
      <c r="CQ6" s="391" t="s">
        <v>123</v>
      </c>
      <c r="CR6" s="1684"/>
      <c r="CS6" s="1685"/>
      <c r="CT6" s="1685"/>
      <c r="CU6" s="484" t="s">
        <v>201</v>
      </c>
      <c r="CV6" s="1064" t="str">
        <f t="shared" ref="CV6:CV12" si="3">IFERROR(CL6/CR6,"")</f>
        <v/>
      </c>
      <c r="CW6" s="1065"/>
      <c r="CX6" s="1065"/>
      <c r="CY6" s="392" t="s">
        <v>125</v>
      </c>
      <c r="CZ6" s="1066" t="s">
        <v>215</v>
      </c>
      <c r="DA6" s="1067"/>
      <c r="DB6" s="1067"/>
      <c r="DC6" s="1068"/>
      <c r="DD6" s="197"/>
      <c r="DE6" s="1076" t="s">
        <v>121</v>
      </c>
      <c r="DF6" s="1077"/>
      <c r="DG6" s="1077"/>
      <c r="DH6" s="1077"/>
      <c r="DI6" s="1077"/>
      <c r="DJ6" s="1077"/>
      <c r="DK6" s="1077"/>
      <c r="DL6" s="1077"/>
      <c r="DM6" s="1078"/>
      <c r="DS6" s="518"/>
      <c r="DT6" s="577"/>
      <c r="DU6" s="578">
        <v>1</v>
      </c>
      <c r="DV6" s="1704" t="s">
        <v>255</v>
      </c>
      <c r="DW6" s="1704"/>
      <c r="DX6" s="1704"/>
      <c r="DY6" s="1705"/>
      <c r="DZ6" s="1706"/>
      <c r="EA6" s="1707"/>
      <c r="EB6" s="814" t="s">
        <v>231</v>
      </c>
      <c r="EC6" s="1718"/>
      <c r="ED6" s="1719"/>
      <c r="EE6" s="1719"/>
      <c r="EF6" s="1719"/>
      <c r="EG6" s="549" t="s">
        <v>123</v>
      </c>
      <c r="EH6" s="1719"/>
      <c r="EI6" s="1719"/>
      <c r="EJ6" s="1719"/>
      <c r="EK6" s="1724" t="s">
        <v>124</v>
      </c>
      <c r="EL6" s="935" t="str">
        <f>IFERROR(EC6/EH6,"")</f>
        <v/>
      </c>
      <c r="EM6" s="936"/>
      <c r="EN6" s="936"/>
      <c r="EO6" s="544" t="s">
        <v>125</v>
      </c>
      <c r="EP6" s="523"/>
      <c r="EQ6" s="523"/>
      <c r="ER6" s="901" t="s">
        <v>121</v>
      </c>
      <c r="ES6" s="902"/>
      <c r="ET6" s="902"/>
      <c r="EU6" s="902"/>
      <c r="EV6" s="902"/>
      <c r="EW6" s="902"/>
      <c r="EX6" s="902"/>
      <c r="EY6" s="902"/>
      <c r="EZ6" s="903"/>
      <c r="FA6" s="518"/>
      <c r="FB6" s="518"/>
      <c r="FC6" s="518"/>
      <c r="FD6" s="518"/>
    </row>
    <row r="7" spans="2:160" ht="24.95" customHeight="1" thickBot="1">
      <c r="B7" s="329"/>
      <c r="C7" s="292">
        <v>2</v>
      </c>
      <c r="D7" s="1583"/>
      <c r="E7" s="1583"/>
      <c r="F7" s="1583"/>
      <c r="G7" s="1584"/>
      <c r="H7" s="1585"/>
      <c r="I7" s="1586"/>
      <c r="J7" s="293" t="s">
        <v>122</v>
      </c>
      <c r="K7" s="1590"/>
      <c r="L7" s="1591"/>
      <c r="M7" s="1591"/>
      <c r="N7" s="1591"/>
      <c r="O7" s="1592"/>
      <c r="P7" s="294" t="s">
        <v>123</v>
      </c>
      <c r="Q7" s="1594"/>
      <c r="R7" s="1591"/>
      <c r="S7" s="1592"/>
      <c r="T7" s="295" t="s">
        <v>124</v>
      </c>
      <c r="U7" s="1253" t="str">
        <f t="shared" si="0"/>
        <v/>
      </c>
      <c r="V7" s="1254"/>
      <c r="W7" s="1255"/>
      <c r="X7" s="295" t="s">
        <v>124</v>
      </c>
      <c r="Y7" s="1253" t="str">
        <f t="shared" si="1"/>
        <v/>
      </c>
      <c r="Z7" s="1254"/>
      <c r="AA7" s="1255"/>
      <c r="AB7" s="295" t="s">
        <v>125</v>
      </c>
      <c r="AC7" s="242"/>
      <c r="AD7" s="1299" t="s">
        <v>127</v>
      </c>
      <c r="AE7" s="1300"/>
      <c r="AF7" s="1300"/>
      <c r="AG7" s="1300"/>
      <c r="AH7" s="1301"/>
      <c r="AI7" s="1595"/>
      <c r="AJ7" s="1596"/>
      <c r="AK7" s="1596"/>
      <c r="AL7" s="345" t="s">
        <v>125</v>
      </c>
      <c r="AN7" s="394"/>
      <c r="AO7" s="292">
        <v>2</v>
      </c>
      <c r="AP7" s="1612" t="s">
        <v>253</v>
      </c>
      <c r="AQ7" s="1612"/>
      <c r="AR7" s="1612"/>
      <c r="AS7" s="1613"/>
      <c r="AT7" s="1614"/>
      <c r="AU7" s="1615"/>
      <c r="AV7" s="1616" t="s">
        <v>201</v>
      </c>
      <c r="AW7" s="1185"/>
      <c r="AX7" s="1186"/>
      <c r="AY7" s="1186"/>
      <c r="AZ7" s="1186"/>
      <c r="BA7" s="1186"/>
      <c r="BB7" s="1187"/>
      <c r="BC7" s="1188"/>
      <c r="BD7" s="1189"/>
      <c r="BE7" s="1189"/>
      <c r="BF7" s="1190"/>
      <c r="BG7" s="1191"/>
      <c r="BH7" s="1192"/>
      <c r="BI7" s="1192"/>
      <c r="BJ7" s="1193"/>
      <c r="BK7" s="1632"/>
      <c r="BL7" s="1633"/>
      <c r="BM7" s="1633"/>
      <c r="BN7" s="395" t="s">
        <v>201</v>
      </c>
      <c r="BO7" s="393"/>
      <c r="BP7" s="1173" t="s">
        <v>126</v>
      </c>
      <c r="BQ7" s="1174"/>
      <c r="BR7" s="1174"/>
      <c r="BS7" s="1174"/>
      <c r="BT7" s="1175"/>
      <c r="BU7" s="1176" t="str">
        <f>AW13</f>
        <v/>
      </c>
      <c r="BV7" s="1177"/>
      <c r="BW7" s="1177"/>
      <c r="BX7" s="396" t="s">
        <v>125</v>
      </c>
      <c r="BY7" s="387"/>
      <c r="BZ7" s="387"/>
      <c r="CA7" s="387"/>
      <c r="CC7" s="485"/>
      <c r="CD7" s="448">
        <v>2</v>
      </c>
      <c r="CE7" s="1656" t="s">
        <v>247</v>
      </c>
      <c r="CF7" s="1615"/>
      <c r="CG7" s="1615"/>
      <c r="CH7" s="1657"/>
      <c r="CI7" s="1658"/>
      <c r="CJ7" s="1659"/>
      <c r="CK7" s="968"/>
      <c r="CL7" s="1676"/>
      <c r="CM7" s="1677"/>
      <c r="CN7" s="1677"/>
      <c r="CO7" s="1677"/>
      <c r="CP7" s="1677"/>
      <c r="CQ7" s="397" t="s">
        <v>123</v>
      </c>
      <c r="CR7" s="1686"/>
      <c r="CS7" s="1687"/>
      <c r="CT7" s="1687"/>
      <c r="CU7" s="486" t="s">
        <v>201</v>
      </c>
      <c r="CV7" s="1045" t="str">
        <f t="shared" si="3"/>
        <v/>
      </c>
      <c r="CW7" s="1046"/>
      <c r="CX7" s="1046"/>
      <c r="CY7" s="398" t="s">
        <v>125</v>
      </c>
      <c r="CZ7" s="1688"/>
      <c r="DA7" s="1689"/>
      <c r="DB7" s="1689"/>
      <c r="DC7" s="395" t="s">
        <v>216</v>
      </c>
      <c r="DD7" s="197"/>
      <c r="DE7" s="878" t="s">
        <v>126</v>
      </c>
      <c r="DF7" s="879"/>
      <c r="DG7" s="879"/>
      <c r="DH7" s="879"/>
      <c r="DI7" s="880"/>
      <c r="DJ7" s="1040" t="str">
        <f>CL13</f>
        <v/>
      </c>
      <c r="DK7" s="1041"/>
      <c r="DL7" s="1041"/>
      <c r="DM7" s="198" t="s">
        <v>125</v>
      </c>
      <c r="DS7" s="518"/>
      <c r="DT7" s="937" t="s">
        <v>46</v>
      </c>
      <c r="DU7" s="579">
        <v>2</v>
      </c>
      <c r="DV7" s="1708" t="s">
        <v>256</v>
      </c>
      <c r="DW7" s="1708"/>
      <c r="DX7" s="1708"/>
      <c r="DY7" s="1709"/>
      <c r="DZ7" s="1710"/>
      <c r="EA7" s="1711"/>
      <c r="EB7" s="815"/>
      <c r="EC7" s="1720"/>
      <c r="ED7" s="1721"/>
      <c r="EE7" s="1721"/>
      <c r="EF7" s="1721"/>
      <c r="EG7" s="545" t="s">
        <v>123</v>
      </c>
      <c r="EH7" s="1721"/>
      <c r="EI7" s="1721"/>
      <c r="EJ7" s="1721"/>
      <c r="EK7" s="1725" t="s">
        <v>124</v>
      </c>
      <c r="EL7" s="930" t="str">
        <f>IFERROR(EC7/EH7,"")</f>
        <v/>
      </c>
      <c r="EM7" s="931"/>
      <c r="EN7" s="931"/>
      <c r="EO7" s="542" t="s">
        <v>125</v>
      </c>
      <c r="EP7" s="523"/>
      <c r="EQ7" s="523"/>
      <c r="ER7" s="572" t="s">
        <v>126</v>
      </c>
      <c r="ES7" s="573"/>
      <c r="ET7" s="573"/>
      <c r="EU7" s="573"/>
      <c r="EV7" s="574"/>
      <c r="EW7" s="881" t="str">
        <f>EC11</f>
        <v/>
      </c>
      <c r="EX7" s="882"/>
      <c r="EY7" s="882"/>
      <c r="EZ7" s="546" t="s">
        <v>125</v>
      </c>
      <c r="FA7" s="518"/>
      <c r="FB7" s="518"/>
      <c r="FC7" s="518"/>
      <c r="FD7" s="518"/>
    </row>
    <row r="8" spans="2:160" ht="24.95" customHeight="1" thickTop="1" thickBot="1">
      <c r="B8" s="1282" t="s">
        <v>46</v>
      </c>
      <c r="C8" s="292">
        <v>3</v>
      </c>
      <c r="D8" s="1583"/>
      <c r="E8" s="1583"/>
      <c r="F8" s="1583"/>
      <c r="G8" s="1584"/>
      <c r="H8" s="1585"/>
      <c r="I8" s="1586"/>
      <c r="J8" s="293" t="s">
        <v>122</v>
      </c>
      <c r="K8" s="1590"/>
      <c r="L8" s="1591"/>
      <c r="M8" s="1591"/>
      <c r="N8" s="1591"/>
      <c r="O8" s="1592"/>
      <c r="P8" s="294" t="s">
        <v>123</v>
      </c>
      <c r="Q8" s="1594"/>
      <c r="R8" s="1591"/>
      <c r="S8" s="1592"/>
      <c r="T8" s="295" t="s">
        <v>124</v>
      </c>
      <c r="U8" s="1253" t="str">
        <f>IFERROR(Q8/H8*10,"")</f>
        <v/>
      </c>
      <c r="V8" s="1254"/>
      <c r="W8" s="1255"/>
      <c r="X8" s="295" t="s">
        <v>124</v>
      </c>
      <c r="Y8" s="1253" t="str">
        <f>IFERROR(K8/Q8,"")</f>
        <v/>
      </c>
      <c r="Z8" s="1254"/>
      <c r="AA8" s="1255"/>
      <c r="AB8" s="295" t="s">
        <v>125</v>
      </c>
      <c r="AC8" s="242"/>
      <c r="AD8" s="1302" t="s">
        <v>128</v>
      </c>
      <c r="AE8" s="1303"/>
      <c r="AF8" s="1303"/>
      <c r="AG8" s="1303"/>
      <c r="AH8" s="1304"/>
      <c r="AI8" s="1305" t="str">
        <f>IF(AI6="","",AI6-AI7)</f>
        <v/>
      </c>
      <c r="AJ8" s="1306"/>
      <c r="AK8" s="1306"/>
      <c r="AL8" s="346" t="s">
        <v>125</v>
      </c>
      <c r="AN8" s="932" t="s">
        <v>46</v>
      </c>
      <c r="AO8" s="292">
        <v>3</v>
      </c>
      <c r="AP8" s="1612" t="s">
        <v>246</v>
      </c>
      <c r="AQ8" s="1612"/>
      <c r="AR8" s="1612"/>
      <c r="AS8" s="1613"/>
      <c r="AT8" s="1614"/>
      <c r="AU8" s="1615"/>
      <c r="AV8" s="1616" t="s">
        <v>201</v>
      </c>
      <c r="AW8" s="1619"/>
      <c r="AX8" s="1620"/>
      <c r="AY8" s="1620"/>
      <c r="AZ8" s="1620"/>
      <c r="BA8" s="1620"/>
      <c r="BB8" s="397" t="s">
        <v>123</v>
      </c>
      <c r="BC8" s="1623"/>
      <c r="BD8" s="1624"/>
      <c r="BE8" s="1624"/>
      <c r="BF8" s="1616" t="s">
        <v>201</v>
      </c>
      <c r="BG8" s="1217" t="str">
        <f t="shared" si="2"/>
        <v/>
      </c>
      <c r="BH8" s="1218"/>
      <c r="BI8" s="1218"/>
      <c r="BJ8" s="398" t="s">
        <v>125</v>
      </c>
      <c r="BK8" s="1170" t="s">
        <v>202</v>
      </c>
      <c r="BL8" s="1171"/>
      <c r="BM8" s="1171"/>
      <c r="BN8" s="1172"/>
      <c r="BO8" s="393"/>
      <c r="BP8" s="1229" t="s">
        <v>127</v>
      </c>
      <c r="BQ8" s="1230"/>
      <c r="BR8" s="1230"/>
      <c r="BS8" s="1230"/>
      <c r="BT8" s="1231"/>
      <c r="BU8" s="1634"/>
      <c r="BV8" s="1635"/>
      <c r="BW8" s="1635"/>
      <c r="BX8" s="399" t="s">
        <v>125</v>
      </c>
      <c r="BY8" s="387"/>
      <c r="BZ8" s="387"/>
      <c r="CA8" s="387"/>
      <c r="CC8" s="932" t="s">
        <v>46</v>
      </c>
      <c r="CD8" s="447">
        <v>3</v>
      </c>
      <c r="CE8" s="1660" t="s">
        <v>248</v>
      </c>
      <c r="CF8" s="1661"/>
      <c r="CG8" s="1661"/>
      <c r="CH8" s="1662"/>
      <c r="CI8" s="1658"/>
      <c r="CJ8" s="1659"/>
      <c r="CK8" s="968"/>
      <c r="CL8" s="1678"/>
      <c r="CM8" s="1679"/>
      <c r="CN8" s="1679"/>
      <c r="CO8" s="1679"/>
      <c r="CP8" s="1679"/>
      <c r="CQ8" s="397" t="s">
        <v>123</v>
      </c>
      <c r="CR8" s="1678"/>
      <c r="CS8" s="1679"/>
      <c r="CT8" s="1679"/>
      <c r="CU8" s="486" t="s">
        <v>201</v>
      </c>
      <c r="CV8" s="1079" t="str">
        <f t="shared" si="3"/>
        <v/>
      </c>
      <c r="CW8" s="1080"/>
      <c r="CX8" s="1080"/>
      <c r="CY8" s="398" t="s">
        <v>125</v>
      </c>
      <c r="CZ8" s="1052" t="s">
        <v>217</v>
      </c>
      <c r="DA8" s="1053"/>
      <c r="DB8" s="1053"/>
      <c r="DC8" s="1054"/>
      <c r="DD8" s="197"/>
      <c r="DE8" s="1032" t="s">
        <v>127</v>
      </c>
      <c r="DF8" s="1033"/>
      <c r="DG8" s="1033"/>
      <c r="DH8" s="1033"/>
      <c r="DI8" s="1034"/>
      <c r="DJ8" s="1692"/>
      <c r="DK8" s="1693"/>
      <c r="DL8" s="1693"/>
      <c r="DM8" s="199" t="s">
        <v>125</v>
      </c>
      <c r="DS8" s="518"/>
      <c r="DT8" s="937"/>
      <c r="DU8" s="579">
        <v>3</v>
      </c>
      <c r="DV8" s="1712" t="s">
        <v>248</v>
      </c>
      <c r="DW8" s="1712"/>
      <c r="DX8" s="1712"/>
      <c r="DY8" s="1713"/>
      <c r="DZ8" s="1710"/>
      <c r="EA8" s="1711"/>
      <c r="EB8" s="815"/>
      <c r="EC8" s="1722"/>
      <c r="ED8" s="1723"/>
      <c r="EE8" s="1723"/>
      <c r="EF8" s="1723"/>
      <c r="EG8" s="545" t="s">
        <v>123</v>
      </c>
      <c r="EH8" s="1723"/>
      <c r="EI8" s="1723"/>
      <c r="EJ8" s="1723"/>
      <c r="EK8" s="1726" t="s">
        <v>232</v>
      </c>
      <c r="EL8" s="930" t="str">
        <f>IFERROR(EC8/EH8,"")</f>
        <v/>
      </c>
      <c r="EM8" s="931"/>
      <c r="EN8" s="931"/>
      <c r="EO8" s="542" t="s">
        <v>125</v>
      </c>
      <c r="EP8" s="523"/>
      <c r="EQ8" s="523"/>
      <c r="ER8" s="569" t="s">
        <v>127</v>
      </c>
      <c r="ES8" s="570"/>
      <c r="ET8" s="570"/>
      <c r="EU8" s="570"/>
      <c r="EV8" s="571"/>
      <c r="EW8" s="1727"/>
      <c r="EX8" s="1728"/>
      <c r="EY8" s="1728"/>
      <c r="EZ8" s="547" t="s">
        <v>125</v>
      </c>
      <c r="FA8" s="518"/>
      <c r="FB8" s="518"/>
      <c r="FC8" s="518"/>
      <c r="FD8" s="518"/>
    </row>
    <row r="9" spans="2:160" ht="24.95" customHeight="1" thickTop="1" thickBot="1">
      <c r="B9" s="1282"/>
      <c r="C9" s="292">
        <v>4</v>
      </c>
      <c r="D9" s="1583"/>
      <c r="E9" s="1583"/>
      <c r="F9" s="1583"/>
      <c r="G9" s="1584"/>
      <c r="H9" s="1585"/>
      <c r="I9" s="1586"/>
      <c r="J9" s="293" t="s">
        <v>122</v>
      </c>
      <c r="K9" s="1590"/>
      <c r="L9" s="1591"/>
      <c r="M9" s="1591"/>
      <c r="N9" s="1591"/>
      <c r="O9" s="1592"/>
      <c r="P9" s="294" t="s">
        <v>123</v>
      </c>
      <c r="Q9" s="1590"/>
      <c r="R9" s="1591"/>
      <c r="S9" s="1592"/>
      <c r="T9" s="330" t="s">
        <v>124</v>
      </c>
      <c r="U9" s="1253" t="str">
        <f>IFERROR(Q9/H9*10,"")</f>
        <v/>
      </c>
      <c r="V9" s="1254"/>
      <c r="W9" s="1255"/>
      <c r="X9" s="295" t="s">
        <v>124</v>
      </c>
      <c r="Y9" s="1253" t="str">
        <f>IFERROR(K9/Q9,"")</f>
        <v/>
      </c>
      <c r="Z9" s="1254"/>
      <c r="AA9" s="1255"/>
      <c r="AB9" s="295" t="s">
        <v>125</v>
      </c>
      <c r="AC9" s="242"/>
      <c r="AD9" s="1307" t="s">
        <v>130</v>
      </c>
      <c r="AE9" s="1308"/>
      <c r="AF9" s="1308"/>
      <c r="AG9" s="1308"/>
      <c r="AH9" s="1309"/>
      <c r="AI9" s="1310" t="str">
        <f>IFERROR(AI8/AI6*100,"")</f>
        <v/>
      </c>
      <c r="AJ9" s="1311"/>
      <c r="AK9" s="1311"/>
      <c r="AL9" s="347" t="s">
        <v>131</v>
      </c>
      <c r="AN9" s="932"/>
      <c r="AO9" s="292">
        <v>4</v>
      </c>
      <c r="AP9" s="1583" t="s">
        <v>248</v>
      </c>
      <c r="AQ9" s="1583"/>
      <c r="AR9" s="1583"/>
      <c r="AS9" s="1584"/>
      <c r="AT9" s="1188"/>
      <c r="AU9" s="1189"/>
      <c r="AV9" s="1190"/>
      <c r="AW9" s="1638"/>
      <c r="AX9" s="1639"/>
      <c r="AY9" s="1639"/>
      <c r="AZ9" s="1639"/>
      <c r="BA9" s="1639"/>
      <c r="BB9" s="397" t="s">
        <v>123</v>
      </c>
      <c r="BC9" s="1625"/>
      <c r="BD9" s="1626"/>
      <c r="BE9" s="1626"/>
      <c r="BF9" s="1627" t="s">
        <v>203</v>
      </c>
      <c r="BG9" s="1097" t="str">
        <f t="shared" si="2"/>
        <v/>
      </c>
      <c r="BH9" s="1098"/>
      <c r="BI9" s="1098"/>
      <c r="BJ9" s="398" t="s">
        <v>125</v>
      </c>
      <c r="BK9" s="1178" t="str">
        <f>IFERROR(BK7/AT6*100,"")</f>
        <v/>
      </c>
      <c r="BL9" s="1179"/>
      <c r="BM9" s="1179"/>
      <c r="BN9" s="400" t="s">
        <v>204</v>
      </c>
      <c r="BO9" s="393"/>
      <c r="BP9" s="1152" t="s">
        <v>205</v>
      </c>
      <c r="BQ9" s="1153"/>
      <c r="BR9" s="1153"/>
      <c r="BS9" s="1153"/>
      <c r="BT9" s="1154"/>
      <c r="BU9" s="1634"/>
      <c r="BV9" s="1635"/>
      <c r="BW9" s="1635"/>
      <c r="BX9" s="401" t="s">
        <v>125</v>
      </c>
      <c r="BY9" s="387"/>
      <c r="BZ9" s="387"/>
      <c r="CA9" s="387"/>
      <c r="CC9" s="932"/>
      <c r="CD9" s="439">
        <v>4</v>
      </c>
      <c r="CE9" s="1663"/>
      <c r="CF9" s="1664"/>
      <c r="CG9" s="1664"/>
      <c r="CH9" s="1665"/>
      <c r="CI9" s="1658"/>
      <c r="CJ9" s="1659"/>
      <c r="CK9" s="968"/>
      <c r="CL9" s="1680"/>
      <c r="CM9" s="1681"/>
      <c r="CN9" s="1681"/>
      <c r="CO9" s="1681"/>
      <c r="CP9" s="1681"/>
      <c r="CQ9" s="397" t="s">
        <v>123</v>
      </c>
      <c r="CR9" s="1680"/>
      <c r="CS9" s="1681"/>
      <c r="CT9" s="1681"/>
      <c r="CU9" s="486" t="s">
        <v>201</v>
      </c>
      <c r="CV9" s="1074" t="str">
        <f t="shared" si="3"/>
        <v/>
      </c>
      <c r="CW9" s="1075"/>
      <c r="CX9" s="1075"/>
      <c r="CY9" s="398" t="s">
        <v>125</v>
      </c>
      <c r="CZ9" s="1690"/>
      <c r="DA9" s="1691"/>
      <c r="DB9" s="1691"/>
      <c r="DC9" s="400" t="s">
        <v>218</v>
      </c>
      <c r="DD9" s="197"/>
      <c r="DE9" s="1027" t="s">
        <v>128</v>
      </c>
      <c r="DF9" s="1028"/>
      <c r="DG9" s="1028"/>
      <c r="DH9" s="1028"/>
      <c r="DI9" s="1029"/>
      <c r="DJ9" s="1030" t="str">
        <f>IFERROR(DJ7-DJ8,"")</f>
        <v/>
      </c>
      <c r="DK9" s="1031"/>
      <c r="DL9" s="1031"/>
      <c r="DM9" s="200" t="s">
        <v>125</v>
      </c>
      <c r="DS9" s="518"/>
      <c r="DT9" s="580" t="s">
        <v>129</v>
      </c>
      <c r="DU9" s="581">
        <v>4</v>
      </c>
      <c r="DV9" s="1712"/>
      <c r="DW9" s="1712"/>
      <c r="DX9" s="1712"/>
      <c r="DY9" s="1713"/>
      <c r="DZ9" s="1710"/>
      <c r="EA9" s="1711"/>
      <c r="EB9" s="815"/>
      <c r="EC9" s="1722"/>
      <c r="ED9" s="1723"/>
      <c r="EE9" s="1723"/>
      <c r="EF9" s="1723"/>
      <c r="EG9" s="545" t="s">
        <v>123</v>
      </c>
      <c r="EH9" s="1723"/>
      <c r="EI9" s="1723"/>
      <c r="EJ9" s="1723"/>
      <c r="EK9" s="1726"/>
      <c r="EL9" s="930" t="str">
        <f>IFERROR(EC9/EH9,"")</f>
        <v/>
      </c>
      <c r="EM9" s="931"/>
      <c r="EN9" s="931"/>
      <c r="EO9" s="542" t="s">
        <v>125</v>
      </c>
      <c r="EP9" s="523"/>
      <c r="EQ9" s="523"/>
      <c r="ER9" s="563" t="s">
        <v>128</v>
      </c>
      <c r="ES9" s="564"/>
      <c r="ET9" s="564"/>
      <c r="EU9" s="564"/>
      <c r="EV9" s="565"/>
      <c r="EW9" s="922" t="str">
        <f>IFERROR(EW7-EW8,"")</f>
        <v/>
      </c>
      <c r="EX9" s="923"/>
      <c r="EY9" s="923"/>
      <c r="EZ9" s="548" t="s">
        <v>125</v>
      </c>
      <c r="FA9" s="518"/>
      <c r="FB9" s="518"/>
      <c r="FC9" s="518"/>
      <c r="FD9" s="518"/>
    </row>
    <row r="10" spans="2:160" ht="24.95" customHeight="1" thickTop="1" thickBot="1">
      <c r="B10" s="244" t="s">
        <v>129</v>
      </c>
      <c r="C10" s="292">
        <v>5</v>
      </c>
      <c r="D10" s="1583"/>
      <c r="E10" s="1583"/>
      <c r="F10" s="1583"/>
      <c r="G10" s="1584"/>
      <c r="H10" s="1585"/>
      <c r="I10" s="1586"/>
      <c r="J10" s="293" t="s">
        <v>122</v>
      </c>
      <c r="K10" s="1590"/>
      <c r="L10" s="1591"/>
      <c r="M10" s="1591"/>
      <c r="N10" s="1591"/>
      <c r="O10" s="1592"/>
      <c r="P10" s="294" t="s">
        <v>123</v>
      </c>
      <c r="Q10" s="1590"/>
      <c r="R10" s="1591"/>
      <c r="S10" s="1592"/>
      <c r="T10" s="330" t="s">
        <v>124</v>
      </c>
      <c r="U10" s="1253" t="str">
        <f>IFERROR(Q10/H10*10,"")</f>
        <v/>
      </c>
      <c r="V10" s="1254"/>
      <c r="W10" s="1255"/>
      <c r="X10" s="295" t="s">
        <v>124</v>
      </c>
      <c r="Y10" s="1253" t="str">
        <f>IFERROR(K10/Q10,"")</f>
        <v/>
      </c>
      <c r="Z10" s="1254"/>
      <c r="AA10" s="1255"/>
      <c r="AB10" s="295" t="s">
        <v>125</v>
      </c>
      <c r="AC10" s="242"/>
      <c r="AD10" s="348"/>
      <c r="AE10" s="348"/>
      <c r="AF10" s="348"/>
      <c r="AG10" s="348"/>
      <c r="AH10" s="348"/>
      <c r="AI10" s="348"/>
      <c r="AJ10" s="348"/>
      <c r="AK10" s="348"/>
      <c r="AL10" s="348"/>
      <c r="AN10" s="402" t="s">
        <v>129</v>
      </c>
      <c r="AO10" s="292">
        <v>5</v>
      </c>
      <c r="AP10" s="1583"/>
      <c r="AQ10" s="1583"/>
      <c r="AR10" s="1583"/>
      <c r="AS10" s="1584"/>
      <c r="AT10" s="1642"/>
      <c r="AU10" s="1643"/>
      <c r="AV10" s="1627"/>
      <c r="AW10" s="1638"/>
      <c r="AX10" s="1639"/>
      <c r="AY10" s="1639"/>
      <c r="AZ10" s="1639"/>
      <c r="BA10" s="1639"/>
      <c r="BB10" s="403" t="s">
        <v>125</v>
      </c>
      <c r="BC10" s="1625"/>
      <c r="BD10" s="1626"/>
      <c r="BE10" s="1626"/>
      <c r="BF10" s="1628"/>
      <c r="BG10" s="1097" t="str">
        <f t="shared" si="2"/>
        <v/>
      </c>
      <c r="BH10" s="1098"/>
      <c r="BI10" s="1098"/>
      <c r="BJ10" s="398" t="s">
        <v>125</v>
      </c>
      <c r="BK10" s="1164" t="s">
        <v>206</v>
      </c>
      <c r="BL10" s="1165"/>
      <c r="BM10" s="1165"/>
      <c r="BN10" s="1166"/>
      <c r="BO10" s="393"/>
      <c r="BP10" s="1159" t="s">
        <v>128</v>
      </c>
      <c r="BQ10" s="1160"/>
      <c r="BR10" s="1160"/>
      <c r="BS10" s="1160"/>
      <c r="BT10" s="1161"/>
      <c r="BU10" s="1238" t="str">
        <f>IF(BU8="","",BU7-BU8)</f>
        <v/>
      </c>
      <c r="BV10" s="1239"/>
      <c r="BW10" s="1239"/>
      <c r="BX10" s="404" t="s">
        <v>125</v>
      </c>
      <c r="BY10" s="387"/>
      <c r="BZ10" s="387"/>
      <c r="CA10" s="387"/>
      <c r="CC10" s="402" t="s">
        <v>129</v>
      </c>
      <c r="CD10" s="441">
        <v>5</v>
      </c>
      <c r="CE10" s="1663"/>
      <c r="CF10" s="1664"/>
      <c r="CG10" s="1664"/>
      <c r="CH10" s="1665"/>
      <c r="CI10" s="1658"/>
      <c r="CJ10" s="1659"/>
      <c r="CK10" s="968"/>
      <c r="CL10" s="1680"/>
      <c r="CM10" s="1681"/>
      <c r="CN10" s="1681"/>
      <c r="CO10" s="1681"/>
      <c r="CP10" s="1681"/>
      <c r="CQ10" s="403" t="s">
        <v>125</v>
      </c>
      <c r="CR10" s="1680"/>
      <c r="CS10" s="1681"/>
      <c r="CT10" s="1681"/>
      <c r="CU10" s="486" t="s">
        <v>201</v>
      </c>
      <c r="CV10" s="1074" t="str">
        <f t="shared" si="3"/>
        <v/>
      </c>
      <c r="CW10" s="1075"/>
      <c r="CX10" s="1075"/>
      <c r="CY10" s="398" t="s">
        <v>125</v>
      </c>
      <c r="CZ10" s="1047" t="s">
        <v>219</v>
      </c>
      <c r="DA10" s="1048"/>
      <c r="DB10" s="1048"/>
      <c r="DC10" s="1049"/>
      <c r="DD10" s="197"/>
      <c r="DE10" s="1016" t="s">
        <v>130</v>
      </c>
      <c r="DF10" s="1017"/>
      <c r="DG10" s="1017"/>
      <c r="DH10" s="1017"/>
      <c r="DI10" s="1018"/>
      <c r="DJ10" s="1050" t="str">
        <f>IFERROR(DJ9/DJ7*100,"")</f>
        <v/>
      </c>
      <c r="DK10" s="1051"/>
      <c r="DL10" s="1051"/>
      <c r="DM10" s="222" t="s">
        <v>131</v>
      </c>
      <c r="DS10" s="518"/>
      <c r="DT10" s="580"/>
      <c r="DU10" s="579">
        <v>5</v>
      </c>
      <c r="DV10" s="1712"/>
      <c r="DW10" s="1712"/>
      <c r="DX10" s="1712"/>
      <c r="DY10" s="1713"/>
      <c r="DZ10" s="1714"/>
      <c r="EA10" s="1715"/>
      <c r="EB10" s="816"/>
      <c r="EC10" s="1722"/>
      <c r="ED10" s="1723"/>
      <c r="EE10" s="1723"/>
      <c r="EF10" s="1723"/>
      <c r="EG10" s="545" t="s">
        <v>123</v>
      </c>
      <c r="EH10" s="1723"/>
      <c r="EI10" s="1723"/>
      <c r="EJ10" s="1723"/>
      <c r="EK10" s="1726"/>
      <c r="EL10" s="924" t="str">
        <f>IFERROR(EC10/EH10,"")</f>
        <v/>
      </c>
      <c r="EM10" s="925"/>
      <c r="EN10" s="925"/>
      <c r="EO10" s="542" t="s">
        <v>125</v>
      </c>
      <c r="EP10" s="523"/>
      <c r="EQ10" s="523"/>
      <c r="ER10" s="566" t="s">
        <v>130</v>
      </c>
      <c r="ES10" s="567"/>
      <c r="ET10" s="567"/>
      <c r="EU10" s="567"/>
      <c r="EV10" s="568"/>
      <c r="EW10" s="836" t="str">
        <f>IFERROR(EW9/EW7*100,"")</f>
        <v/>
      </c>
      <c r="EX10" s="837"/>
      <c r="EY10" s="837"/>
      <c r="EZ10" s="543" t="s">
        <v>131</v>
      </c>
      <c r="FA10" s="518"/>
      <c r="FB10" s="518"/>
      <c r="FC10" s="518"/>
      <c r="FD10" s="518"/>
    </row>
    <row r="11" spans="2:160" ht="24.95" customHeight="1" thickBot="1">
      <c r="B11" s="329"/>
      <c r="C11" s="292">
        <v>6</v>
      </c>
      <c r="D11" s="1583"/>
      <c r="E11" s="1583"/>
      <c r="F11" s="1583"/>
      <c r="G11" s="1584"/>
      <c r="H11" s="1585"/>
      <c r="I11" s="1586"/>
      <c r="J11" s="293" t="s">
        <v>122</v>
      </c>
      <c r="K11" s="1590"/>
      <c r="L11" s="1591"/>
      <c r="M11" s="1591"/>
      <c r="N11" s="1591"/>
      <c r="O11" s="1592"/>
      <c r="P11" s="294" t="s">
        <v>123</v>
      </c>
      <c r="Q11" s="1590"/>
      <c r="R11" s="1591"/>
      <c r="S11" s="1592"/>
      <c r="T11" s="330" t="s">
        <v>124</v>
      </c>
      <c r="U11" s="1253" t="str">
        <f>IFERROR(Q11/H11*10,"")</f>
        <v/>
      </c>
      <c r="V11" s="1254"/>
      <c r="W11" s="1255"/>
      <c r="X11" s="295" t="s">
        <v>124</v>
      </c>
      <c r="Y11" s="1253" t="str">
        <f>IFERROR(K11/Q11,"")</f>
        <v/>
      </c>
      <c r="Z11" s="1254"/>
      <c r="AA11" s="1255"/>
      <c r="AB11" s="295" t="s">
        <v>125</v>
      </c>
      <c r="AC11" s="242"/>
      <c r="AD11" s="348"/>
      <c r="AE11" s="348"/>
      <c r="AF11" s="348"/>
      <c r="AG11" s="348"/>
      <c r="AH11" s="348"/>
      <c r="AI11" s="348"/>
      <c r="AJ11" s="348"/>
      <c r="AK11" s="348"/>
      <c r="AL11" s="348"/>
      <c r="AN11" s="394"/>
      <c r="AO11" s="292">
        <v>6</v>
      </c>
      <c r="AP11" s="1583"/>
      <c r="AQ11" s="1583"/>
      <c r="AR11" s="1583"/>
      <c r="AS11" s="1584"/>
      <c r="AT11" s="1642"/>
      <c r="AU11" s="1643"/>
      <c r="AV11" s="1627"/>
      <c r="AW11" s="1638"/>
      <c r="AX11" s="1639"/>
      <c r="AY11" s="1639"/>
      <c r="AZ11" s="1639"/>
      <c r="BA11" s="1639"/>
      <c r="BB11" s="403" t="s">
        <v>125</v>
      </c>
      <c r="BC11" s="1625"/>
      <c r="BD11" s="1626"/>
      <c r="BE11" s="1626"/>
      <c r="BF11" s="1628"/>
      <c r="BG11" s="1097" t="str">
        <f t="shared" ref="BG11" si="4">IFERROR(AW11/BC11,"")</f>
        <v/>
      </c>
      <c r="BH11" s="1098"/>
      <c r="BI11" s="1098"/>
      <c r="BJ11" s="398" t="s">
        <v>125</v>
      </c>
      <c r="BK11" s="1157" t="str">
        <f>IF(AT6="","",365*AT6/BK7)</f>
        <v/>
      </c>
      <c r="BL11" s="1158"/>
      <c r="BM11" s="1158"/>
      <c r="BN11" s="405" t="s">
        <v>207</v>
      </c>
      <c r="BO11" s="393"/>
      <c r="BP11" s="1147" t="s">
        <v>130</v>
      </c>
      <c r="BQ11" s="1148"/>
      <c r="BR11" s="1148"/>
      <c r="BS11" s="1148"/>
      <c r="BT11" s="1149"/>
      <c r="BU11" s="1240" t="str">
        <f>IFERROR(BU10/BU7*100,"")</f>
        <v/>
      </c>
      <c r="BV11" s="1241"/>
      <c r="BW11" s="1241"/>
      <c r="BX11" s="406" t="s">
        <v>131</v>
      </c>
      <c r="BY11" s="387"/>
      <c r="BZ11" s="1140" t="s">
        <v>210</v>
      </c>
      <c r="CA11" s="1141"/>
      <c r="CC11" s="485"/>
      <c r="CD11" s="441">
        <v>6</v>
      </c>
      <c r="CE11" s="1666"/>
      <c r="CF11" s="1667"/>
      <c r="CG11" s="1667"/>
      <c r="CH11" s="1668"/>
      <c r="CI11" s="1658"/>
      <c r="CJ11" s="1659"/>
      <c r="CK11" s="968"/>
      <c r="CL11" s="1680"/>
      <c r="CM11" s="1681"/>
      <c r="CN11" s="1681"/>
      <c r="CO11" s="1681"/>
      <c r="CP11" s="1681"/>
      <c r="CQ11" s="403" t="s">
        <v>125</v>
      </c>
      <c r="CR11" s="1680"/>
      <c r="CS11" s="1681"/>
      <c r="CT11" s="1681"/>
      <c r="CU11" s="486" t="s">
        <v>201</v>
      </c>
      <c r="CV11" s="1074" t="str">
        <f t="shared" si="3"/>
        <v/>
      </c>
      <c r="CW11" s="1075"/>
      <c r="CX11" s="1075"/>
      <c r="CY11" s="398" t="s">
        <v>125</v>
      </c>
      <c r="CZ11" s="1690"/>
      <c r="DA11" s="1691"/>
      <c r="DB11" s="1691"/>
      <c r="DC11" s="405" t="s">
        <v>218</v>
      </c>
      <c r="DD11" s="197"/>
      <c r="DE11" s="223"/>
      <c r="DF11" s="224"/>
      <c r="DG11" s="224"/>
      <c r="DH11" s="224"/>
      <c r="DI11" s="224"/>
      <c r="DJ11" s="225"/>
      <c r="DK11" s="225"/>
      <c r="DL11" s="225"/>
      <c r="DM11" s="224"/>
      <c r="DS11" s="518"/>
      <c r="DT11" s="575"/>
      <c r="DU11" s="926" t="s">
        <v>233</v>
      </c>
      <c r="DV11" s="926"/>
      <c r="DW11" s="926"/>
      <c r="DX11" s="926"/>
      <c r="DY11" s="927"/>
      <c r="DZ11" s="893" t="str">
        <f>IF(DZ6="","",DZ6)</f>
        <v/>
      </c>
      <c r="EA11" s="894"/>
      <c r="EB11" s="556" t="s">
        <v>231</v>
      </c>
      <c r="EC11" s="888" t="str">
        <f>IF(SUM(EC6:EF10)=0,"",SUM(EC6:EF10))</f>
        <v/>
      </c>
      <c r="ED11" s="889"/>
      <c r="EE11" s="889"/>
      <c r="EF11" s="889"/>
      <c r="EG11" s="557" t="s">
        <v>123</v>
      </c>
      <c r="EH11" s="889"/>
      <c r="EI11" s="889"/>
      <c r="EJ11" s="889"/>
      <c r="EK11" s="576"/>
      <c r="EL11" s="928"/>
      <c r="EM11" s="929"/>
      <c r="EN11" s="929"/>
      <c r="EO11" s="558"/>
      <c r="EP11" s="523"/>
      <c r="EQ11" s="523"/>
      <c r="ER11" s="560"/>
      <c r="ES11" s="560"/>
      <c r="ET11" s="560"/>
      <c r="EU11" s="560"/>
      <c r="EV11" s="560"/>
      <c r="EW11" s="560"/>
      <c r="EX11" s="560"/>
      <c r="EY11" s="560"/>
      <c r="EZ11" s="560"/>
      <c r="FA11" s="518"/>
      <c r="FB11" s="518"/>
      <c r="FC11" s="518"/>
      <c r="FD11" s="518"/>
    </row>
    <row r="12" spans="2:160" ht="24.95" customHeight="1" thickTop="1" thickBot="1">
      <c r="B12" s="246"/>
      <c r="C12" s="1312" t="s">
        <v>132</v>
      </c>
      <c r="D12" s="1313"/>
      <c r="E12" s="1313"/>
      <c r="F12" s="1313"/>
      <c r="G12" s="1314"/>
      <c r="H12" s="1315" t="str">
        <f>IF(H6="","",SUM(H6:I11))</f>
        <v/>
      </c>
      <c r="I12" s="1316"/>
      <c r="J12" s="296" t="s">
        <v>122</v>
      </c>
      <c r="K12" s="1317" t="str">
        <f>IF(K6="","",SUM(K6:O11))</f>
        <v/>
      </c>
      <c r="L12" s="1318"/>
      <c r="M12" s="1318"/>
      <c r="N12" s="1318"/>
      <c r="O12" s="1319"/>
      <c r="P12" s="297" t="s">
        <v>123</v>
      </c>
      <c r="Q12" s="1320"/>
      <c r="R12" s="1318"/>
      <c r="S12" s="1319"/>
      <c r="T12" s="298"/>
      <c r="U12" s="1321"/>
      <c r="V12" s="1322"/>
      <c r="W12" s="1323"/>
      <c r="X12" s="298"/>
      <c r="Y12" s="1317"/>
      <c r="Z12" s="1318"/>
      <c r="AA12" s="1319"/>
      <c r="AB12" s="298"/>
      <c r="AC12" s="242"/>
      <c r="AD12" s="348"/>
      <c r="AE12" s="348"/>
      <c r="AF12" s="348"/>
      <c r="AG12" s="348"/>
      <c r="AH12" s="348"/>
      <c r="AI12" s="348"/>
      <c r="AJ12" s="348"/>
      <c r="AK12" s="348"/>
      <c r="AL12" s="348"/>
      <c r="AN12" s="394"/>
      <c r="AO12" s="407">
        <v>7</v>
      </c>
      <c r="AP12" s="1644"/>
      <c r="AQ12" s="1644"/>
      <c r="AR12" s="1644"/>
      <c r="AS12" s="1645"/>
      <c r="AT12" s="1642"/>
      <c r="AU12" s="1643"/>
      <c r="AV12" s="1627"/>
      <c r="AW12" s="1640"/>
      <c r="AX12" s="1641"/>
      <c r="AY12" s="1641"/>
      <c r="AZ12" s="1641"/>
      <c r="BA12" s="1641"/>
      <c r="BB12" s="408" t="s">
        <v>123</v>
      </c>
      <c r="BC12" s="1629"/>
      <c r="BD12" s="1630"/>
      <c r="BE12" s="1630"/>
      <c r="BF12" s="1631"/>
      <c r="BG12" s="1210" t="str">
        <f t="shared" si="2"/>
        <v/>
      </c>
      <c r="BH12" s="1211"/>
      <c r="BI12" s="1211"/>
      <c r="BJ12" s="409" t="s">
        <v>125</v>
      </c>
      <c r="BK12" s="1144" t="s">
        <v>208</v>
      </c>
      <c r="BL12" s="1145"/>
      <c r="BM12" s="1145"/>
      <c r="BN12" s="1146"/>
      <c r="BO12" s="393"/>
      <c r="BP12" s="1133" t="s">
        <v>209</v>
      </c>
      <c r="BQ12" s="1134"/>
      <c r="BR12" s="1134"/>
      <c r="BS12" s="1134"/>
      <c r="BT12" s="1134"/>
      <c r="BU12" s="1134"/>
      <c r="BV12" s="1134"/>
      <c r="BW12" s="410" t="str">
        <f>IFERROR(BU9/BU8*100,"")</f>
        <v/>
      </c>
      <c r="BX12" s="411" t="s">
        <v>131</v>
      </c>
      <c r="BY12" s="387"/>
      <c r="BZ12" s="1636"/>
      <c r="CA12" s="1637"/>
      <c r="CC12" s="485"/>
      <c r="CD12" s="443">
        <v>7</v>
      </c>
      <c r="CE12" s="1669"/>
      <c r="CF12" s="1670"/>
      <c r="CG12" s="1670"/>
      <c r="CH12" s="1671"/>
      <c r="CI12" s="1672"/>
      <c r="CJ12" s="1673"/>
      <c r="CK12" s="969"/>
      <c r="CL12" s="1682"/>
      <c r="CM12" s="1683"/>
      <c r="CN12" s="1683"/>
      <c r="CO12" s="1683"/>
      <c r="CP12" s="1683"/>
      <c r="CQ12" s="408" t="s">
        <v>123</v>
      </c>
      <c r="CR12" s="1682"/>
      <c r="CS12" s="1683"/>
      <c r="CT12" s="1683"/>
      <c r="CU12" s="486" t="s">
        <v>201</v>
      </c>
      <c r="CV12" s="1081" t="str">
        <f t="shared" si="3"/>
        <v/>
      </c>
      <c r="CW12" s="1082"/>
      <c r="CX12" s="1082"/>
      <c r="CY12" s="409" t="s">
        <v>125</v>
      </c>
      <c r="CZ12" s="1021" t="s">
        <v>220</v>
      </c>
      <c r="DA12" s="1022"/>
      <c r="DB12" s="1022"/>
      <c r="DC12" s="1023"/>
      <c r="DD12" s="197"/>
      <c r="DE12" s="204"/>
      <c r="DF12" s="204"/>
      <c r="DG12" s="204"/>
      <c r="DH12" s="204"/>
      <c r="DI12" s="204"/>
      <c r="DJ12" s="226"/>
      <c r="DK12" s="226"/>
      <c r="DL12" s="226"/>
      <c r="DM12" s="204"/>
      <c r="DS12" s="518"/>
      <c r="DT12" s="550"/>
      <c r="DU12" s="551">
        <v>1</v>
      </c>
      <c r="DV12" s="824" t="str">
        <f>IF(DV6="","",DV6)</f>
        <v>正常卵</v>
      </c>
      <c r="DW12" s="824"/>
      <c r="DX12" s="824"/>
      <c r="DY12" s="825"/>
      <c r="DZ12" s="1710"/>
      <c r="EA12" s="1711"/>
      <c r="EB12" s="815" t="s">
        <v>231</v>
      </c>
      <c r="EC12" s="826" t="str">
        <f>IF(EH12*EL12=0,"",EH12*EL12)</f>
        <v/>
      </c>
      <c r="ED12" s="827"/>
      <c r="EE12" s="827"/>
      <c r="EF12" s="827"/>
      <c r="EG12" s="549" t="s">
        <v>123</v>
      </c>
      <c r="EH12" s="1718"/>
      <c r="EI12" s="1719"/>
      <c r="EJ12" s="1719"/>
      <c r="EK12" s="544" t="str">
        <f>IF(EK6="","",EK6)</f>
        <v>kg</v>
      </c>
      <c r="EL12" s="1718"/>
      <c r="EM12" s="1719"/>
      <c r="EN12" s="1719"/>
      <c r="EO12" s="544" t="s">
        <v>125</v>
      </c>
      <c r="EP12" s="523"/>
      <c r="EQ12" s="523"/>
      <c r="ER12" s="875" t="s">
        <v>133</v>
      </c>
      <c r="ES12" s="876"/>
      <c r="ET12" s="876"/>
      <c r="EU12" s="876"/>
      <c r="EV12" s="876"/>
      <c r="EW12" s="876"/>
      <c r="EX12" s="876"/>
      <c r="EY12" s="876"/>
      <c r="EZ12" s="877"/>
      <c r="FA12" s="518"/>
      <c r="FB12" s="518"/>
      <c r="FC12" s="518"/>
      <c r="FD12" s="518"/>
    </row>
    <row r="13" spans="2:160" ht="24.95" customHeight="1" thickTop="1" thickBot="1">
      <c r="B13" s="247"/>
      <c r="C13" s="299">
        <v>1</v>
      </c>
      <c r="D13" s="1142" t="str">
        <f t="shared" ref="D13:D18" si="5">IF(D6="","",D6)</f>
        <v/>
      </c>
      <c r="E13" s="1142"/>
      <c r="F13" s="1142"/>
      <c r="G13" s="1143"/>
      <c r="H13" s="1597"/>
      <c r="I13" s="1598"/>
      <c r="J13" s="300" t="s">
        <v>122</v>
      </c>
      <c r="K13" s="1256" t="str">
        <f t="shared" ref="K13:K18" si="6">IF(H13="","",U13*H13/10*Y13)</f>
        <v/>
      </c>
      <c r="L13" s="1257"/>
      <c r="M13" s="1257"/>
      <c r="N13" s="1257"/>
      <c r="O13" s="1258"/>
      <c r="P13" s="301" t="s">
        <v>123</v>
      </c>
      <c r="Q13" s="1256" t="str">
        <f t="shared" ref="Q13:Q18" si="7">IF(H13="","",U13/10*H13)</f>
        <v/>
      </c>
      <c r="R13" s="1257"/>
      <c r="S13" s="1258"/>
      <c r="T13" s="302" t="s">
        <v>124</v>
      </c>
      <c r="U13" s="1587"/>
      <c r="V13" s="1588"/>
      <c r="W13" s="1589"/>
      <c r="X13" s="302" t="s">
        <v>124</v>
      </c>
      <c r="Y13" s="1587"/>
      <c r="Z13" s="1588"/>
      <c r="AA13" s="1589"/>
      <c r="AB13" s="302" t="s">
        <v>125</v>
      </c>
      <c r="AC13" s="242"/>
      <c r="AD13" s="1324" t="s">
        <v>133</v>
      </c>
      <c r="AE13" s="1325"/>
      <c r="AF13" s="1325"/>
      <c r="AG13" s="1325"/>
      <c r="AH13" s="1325"/>
      <c r="AI13" s="1325"/>
      <c r="AJ13" s="1325"/>
      <c r="AK13" s="1325"/>
      <c r="AL13" s="1326"/>
      <c r="AN13" s="412"/>
      <c r="AO13" s="1199" t="s">
        <v>234</v>
      </c>
      <c r="AP13" s="1200"/>
      <c r="AQ13" s="1200"/>
      <c r="AR13" s="1200"/>
      <c r="AS13" s="1201"/>
      <c r="AT13" s="951" t="str">
        <f>IF(SUM(AT6:AU12)=0,"",SUM(AT6:AU12))</f>
        <v/>
      </c>
      <c r="AU13" s="952"/>
      <c r="AV13" s="413" t="s">
        <v>201</v>
      </c>
      <c r="AW13" s="1202" t="str">
        <f>IF(SUM(AW6:BA12)=0,"",SUM(AW6:BA12))</f>
        <v/>
      </c>
      <c r="AX13" s="1203"/>
      <c r="AY13" s="1203"/>
      <c r="AZ13" s="1203"/>
      <c r="BA13" s="1203"/>
      <c r="BB13" s="414" t="s">
        <v>123</v>
      </c>
      <c r="BC13" s="1204"/>
      <c r="BD13" s="1205"/>
      <c r="BE13" s="1205"/>
      <c r="BF13" s="234"/>
      <c r="BG13" s="1206"/>
      <c r="BH13" s="1207"/>
      <c r="BI13" s="1207"/>
      <c r="BJ13" s="415"/>
      <c r="BK13" s="1208" t="str">
        <f>IFERROR(BZ12/(BZ12+BK7)*100,"")</f>
        <v/>
      </c>
      <c r="BL13" s="1209"/>
      <c r="BM13" s="1209"/>
      <c r="BN13" s="401" t="s">
        <v>204</v>
      </c>
      <c r="BO13" s="393"/>
      <c r="BP13" s="416"/>
      <c r="BQ13" s="416"/>
      <c r="BR13" s="416"/>
      <c r="BS13" s="416"/>
      <c r="BT13" s="416"/>
      <c r="BU13" s="416"/>
      <c r="BV13" s="416"/>
      <c r="BW13" s="416"/>
      <c r="BX13" s="416"/>
      <c r="BY13" s="387"/>
      <c r="BZ13" s="387"/>
      <c r="CA13" s="387"/>
      <c r="CC13" s="412"/>
      <c r="CD13" s="986" t="s">
        <v>132</v>
      </c>
      <c r="CE13" s="987"/>
      <c r="CF13" s="987"/>
      <c r="CG13" s="987"/>
      <c r="CH13" s="988"/>
      <c r="CI13" s="951" t="str">
        <f>IF(SUM(CI6:CJ12)=0,"",SUM(CI6:CJ12))</f>
        <v/>
      </c>
      <c r="CJ13" s="952"/>
      <c r="CK13" s="413" t="s">
        <v>201</v>
      </c>
      <c r="CL13" s="953" t="str">
        <f>IF(SUM(CL6:CP12)=0,"",SUM(CL6:CP12))</f>
        <v/>
      </c>
      <c r="CM13" s="954"/>
      <c r="CN13" s="954"/>
      <c r="CO13" s="954"/>
      <c r="CP13" s="954"/>
      <c r="CQ13" s="414" t="s">
        <v>123</v>
      </c>
      <c r="CR13" s="953"/>
      <c r="CS13" s="954"/>
      <c r="CT13" s="954"/>
      <c r="CU13" s="234"/>
      <c r="CV13" s="955"/>
      <c r="CW13" s="956"/>
      <c r="CX13" s="956"/>
      <c r="CY13" s="415"/>
      <c r="CZ13" s="957" t="str">
        <f>IFERROR((CZ9-CZ11)/CZ9*100,"")</f>
        <v/>
      </c>
      <c r="DA13" s="958"/>
      <c r="DB13" s="958"/>
      <c r="DC13" s="401" t="s">
        <v>204</v>
      </c>
      <c r="DD13" s="197"/>
      <c r="DE13" s="201"/>
      <c r="DF13" s="201"/>
      <c r="DG13" s="201"/>
      <c r="DH13" s="201"/>
      <c r="DI13" s="201"/>
      <c r="DJ13" s="201"/>
      <c r="DK13" s="201"/>
      <c r="DL13" s="201"/>
      <c r="DM13" s="201"/>
      <c r="DS13" s="518"/>
      <c r="DT13" s="874" t="s">
        <v>134</v>
      </c>
      <c r="DU13" s="552">
        <v>2</v>
      </c>
      <c r="DV13" s="824" t="str">
        <f>IF(DV7="","",DV7)</f>
        <v>不正常卵</v>
      </c>
      <c r="DW13" s="824"/>
      <c r="DX13" s="824"/>
      <c r="DY13" s="825"/>
      <c r="DZ13" s="1710"/>
      <c r="EA13" s="1711"/>
      <c r="EB13" s="815"/>
      <c r="EC13" s="826" t="str">
        <f>IF(EH13*EL13=0,"",EH13*EL13)</f>
        <v/>
      </c>
      <c r="ED13" s="827"/>
      <c r="EE13" s="827"/>
      <c r="EF13" s="827"/>
      <c r="EG13" s="545" t="s">
        <v>123</v>
      </c>
      <c r="EH13" s="1720"/>
      <c r="EI13" s="1721"/>
      <c r="EJ13" s="1721"/>
      <c r="EK13" s="542" t="str">
        <f>IF(EK7="","",EK7)</f>
        <v>kg</v>
      </c>
      <c r="EL13" s="1720"/>
      <c r="EM13" s="1721"/>
      <c r="EN13" s="1721"/>
      <c r="EO13" s="542" t="s">
        <v>125</v>
      </c>
      <c r="EP13" s="523"/>
      <c r="EQ13" s="523"/>
      <c r="ER13" s="572" t="s">
        <v>126</v>
      </c>
      <c r="ES13" s="573"/>
      <c r="ET13" s="573"/>
      <c r="EU13" s="573"/>
      <c r="EV13" s="574"/>
      <c r="EW13" s="881" t="str">
        <f>EC17</f>
        <v/>
      </c>
      <c r="EX13" s="882"/>
      <c r="EY13" s="882"/>
      <c r="EZ13" s="546" t="s">
        <v>125</v>
      </c>
      <c r="FA13" s="518"/>
      <c r="FB13" s="518"/>
      <c r="FC13" s="518"/>
      <c r="FD13" s="518"/>
    </row>
    <row r="14" spans="2:160" ht="24.95" customHeight="1" thickBot="1">
      <c r="B14" s="329"/>
      <c r="C14" s="303">
        <v>2</v>
      </c>
      <c r="D14" s="1142" t="str">
        <f t="shared" si="5"/>
        <v/>
      </c>
      <c r="E14" s="1142"/>
      <c r="F14" s="1142"/>
      <c r="G14" s="1143"/>
      <c r="H14" s="1585"/>
      <c r="I14" s="1586"/>
      <c r="J14" s="293" t="s">
        <v>122</v>
      </c>
      <c r="K14" s="1256" t="str">
        <f t="shared" si="6"/>
        <v/>
      </c>
      <c r="L14" s="1260"/>
      <c r="M14" s="1260"/>
      <c r="N14" s="1260"/>
      <c r="O14" s="1260"/>
      <c r="P14" s="294" t="s">
        <v>123</v>
      </c>
      <c r="Q14" s="1259" t="str">
        <f t="shared" si="7"/>
        <v/>
      </c>
      <c r="R14" s="1260"/>
      <c r="S14" s="1260"/>
      <c r="T14" s="295" t="s">
        <v>124</v>
      </c>
      <c r="U14" s="1590"/>
      <c r="V14" s="1591"/>
      <c r="W14" s="1592"/>
      <c r="X14" s="295" t="s">
        <v>124</v>
      </c>
      <c r="Y14" s="1590"/>
      <c r="Z14" s="1591"/>
      <c r="AA14" s="1592"/>
      <c r="AB14" s="295" t="s">
        <v>125</v>
      </c>
      <c r="AC14" s="242"/>
      <c r="AD14" s="1286" t="s">
        <v>126</v>
      </c>
      <c r="AE14" s="1287"/>
      <c r="AF14" s="1287"/>
      <c r="AG14" s="1287"/>
      <c r="AH14" s="1288"/>
      <c r="AI14" s="1327" t="str">
        <f>K19</f>
        <v/>
      </c>
      <c r="AJ14" s="1328"/>
      <c r="AK14" s="1328"/>
      <c r="AL14" s="344" t="s">
        <v>125</v>
      </c>
      <c r="AN14" s="417"/>
      <c r="AO14" s="299">
        <v>1</v>
      </c>
      <c r="AP14" s="1142" t="str">
        <f t="shared" ref="AP14:AP20" si="8">IF(AP6="","",AP6)</f>
        <v>経産牛</v>
      </c>
      <c r="AQ14" s="1142"/>
      <c r="AR14" s="1142"/>
      <c r="AS14" s="1143"/>
      <c r="AT14" s="1609"/>
      <c r="AU14" s="1610"/>
      <c r="AV14" s="418" t="str">
        <f t="shared" ref="AV14:AV20" si="9">IF(AV6="","",AV6)</f>
        <v>頭</v>
      </c>
      <c r="AW14" s="1197" t="str">
        <f t="shared" ref="AW14:AW20" si="10">IF(BC14="","",BC14*BG14)</f>
        <v/>
      </c>
      <c r="AX14" s="1198"/>
      <c r="AY14" s="1198"/>
      <c r="AZ14" s="1198"/>
      <c r="BA14" s="1198"/>
      <c r="BB14" s="419" t="s">
        <v>123</v>
      </c>
      <c r="BC14" s="1646"/>
      <c r="BD14" s="1647"/>
      <c r="BE14" s="1647"/>
      <c r="BF14" s="418" t="str">
        <f>IF(BF6="","",BF6)</f>
        <v>頭</v>
      </c>
      <c r="BG14" s="1619"/>
      <c r="BH14" s="1620"/>
      <c r="BI14" s="1620"/>
      <c r="BJ14" s="418" t="s">
        <v>125</v>
      </c>
      <c r="BK14" s="1194" t="s">
        <v>200</v>
      </c>
      <c r="BL14" s="1195"/>
      <c r="BM14" s="1195"/>
      <c r="BN14" s="1196"/>
      <c r="BO14" s="420"/>
      <c r="BP14" s="1167" t="s">
        <v>133</v>
      </c>
      <c r="BQ14" s="1168"/>
      <c r="BR14" s="1168"/>
      <c r="BS14" s="1168"/>
      <c r="BT14" s="1168"/>
      <c r="BU14" s="1168"/>
      <c r="BV14" s="1168"/>
      <c r="BW14" s="1168"/>
      <c r="BX14" s="1169"/>
      <c r="BY14" s="387"/>
      <c r="BZ14" s="387"/>
      <c r="CA14" s="387"/>
      <c r="CC14" s="417"/>
      <c r="CD14" s="299">
        <v>1</v>
      </c>
      <c r="CE14" s="981" t="str">
        <f t="shared" ref="CE14:CE20" si="11">IF(CE6="","",CE6)</f>
        <v>母豚(大貫)</v>
      </c>
      <c r="CF14" s="981"/>
      <c r="CG14" s="981"/>
      <c r="CH14" s="982"/>
      <c r="CI14" s="1658"/>
      <c r="CJ14" s="1659"/>
      <c r="CK14" s="968" t="s">
        <v>201</v>
      </c>
      <c r="CL14" s="946" t="str">
        <f t="shared" ref="CL14" si="12">IF(CR14="","",CR14*CV14)</f>
        <v/>
      </c>
      <c r="CM14" s="947"/>
      <c r="CN14" s="947"/>
      <c r="CO14" s="947"/>
      <c r="CP14" s="947"/>
      <c r="CQ14" s="419" t="s">
        <v>123</v>
      </c>
      <c r="CR14" s="1676"/>
      <c r="CS14" s="1677"/>
      <c r="CT14" s="1677"/>
      <c r="CU14" s="418" t="str">
        <f t="shared" ref="CU14:CU20" si="13">IF(CU6="","",CU6)</f>
        <v>頭</v>
      </c>
      <c r="CV14" s="1694"/>
      <c r="CW14" s="1695"/>
      <c r="CX14" s="1695"/>
      <c r="CY14" s="418" t="s">
        <v>125</v>
      </c>
      <c r="CZ14" s="1072" t="str">
        <f>CZ6</f>
        <v>分娩回数/１頭</v>
      </c>
      <c r="DA14" s="1073"/>
      <c r="DB14" s="1073"/>
      <c r="DC14" s="943"/>
      <c r="DD14" s="202"/>
      <c r="DE14" s="875" t="s">
        <v>133</v>
      </c>
      <c r="DF14" s="876"/>
      <c r="DG14" s="876"/>
      <c r="DH14" s="876"/>
      <c r="DI14" s="876"/>
      <c r="DJ14" s="876"/>
      <c r="DK14" s="876"/>
      <c r="DL14" s="876"/>
      <c r="DM14" s="877"/>
      <c r="DS14" s="518"/>
      <c r="DT14" s="874"/>
      <c r="DU14" s="552">
        <v>3</v>
      </c>
      <c r="DV14" s="824" t="str">
        <f>IF(DV8="","",DV8)</f>
        <v>たい肥</v>
      </c>
      <c r="DW14" s="824"/>
      <c r="DX14" s="824"/>
      <c r="DY14" s="825"/>
      <c r="DZ14" s="1710"/>
      <c r="EA14" s="1711"/>
      <c r="EB14" s="815"/>
      <c r="EC14" s="826" t="str">
        <f>IF(EH14*EL14=0,"",EH14*EL14)</f>
        <v/>
      </c>
      <c r="ED14" s="827"/>
      <c r="EE14" s="827"/>
      <c r="EF14" s="827"/>
      <c r="EG14" s="545" t="s">
        <v>123</v>
      </c>
      <c r="EH14" s="1722"/>
      <c r="EI14" s="1723"/>
      <c r="EJ14" s="1723"/>
      <c r="EK14" s="542" t="str">
        <f>IF(EK8="","",EK8)</f>
        <v>袋</v>
      </c>
      <c r="EL14" s="1722"/>
      <c r="EM14" s="1723"/>
      <c r="EN14" s="1723"/>
      <c r="EO14" s="542" t="s">
        <v>125</v>
      </c>
      <c r="EP14" s="523"/>
      <c r="EQ14" s="523"/>
      <c r="ER14" s="569" t="s">
        <v>127</v>
      </c>
      <c r="ES14" s="570"/>
      <c r="ET14" s="570"/>
      <c r="EU14" s="570"/>
      <c r="EV14" s="571"/>
      <c r="EW14" s="1727"/>
      <c r="EX14" s="1728"/>
      <c r="EY14" s="1728"/>
      <c r="EZ14" s="547" t="s">
        <v>125</v>
      </c>
      <c r="FA14" s="518"/>
      <c r="FB14" s="518"/>
      <c r="FC14" s="518"/>
      <c r="FD14" s="518"/>
    </row>
    <row r="15" spans="2:160" ht="24.95" customHeight="1" thickTop="1" thickBot="1">
      <c r="B15" s="1282" t="s">
        <v>236</v>
      </c>
      <c r="C15" s="303">
        <v>3</v>
      </c>
      <c r="D15" s="1142" t="str">
        <f t="shared" si="5"/>
        <v/>
      </c>
      <c r="E15" s="1142"/>
      <c r="F15" s="1142"/>
      <c r="G15" s="1143"/>
      <c r="H15" s="1585"/>
      <c r="I15" s="1586"/>
      <c r="J15" s="293" t="s">
        <v>122</v>
      </c>
      <c r="K15" s="1256" t="str">
        <f t="shared" si="6"/>
        <v/>
      </c>
      <c r="L15" s="1260"/>
      <c r="M15" s="1260"/>
      <c r="N15" s="1260"/>
      <c r="O15" s="1260"/>
      <c r="P15" s="294" t="s">
        <v>123</v>
      </c>
      <c r="Q15" s="1259" t="str">
        <f t="shared" si="7"/>
        <v/>
      </c>
      <c r="R15" s="1260"/>
      <c r="S15" s="1260"/>
      <c r="T15" s="295" t="s">
        <v>124</v>
      </c>
      <c r="U15" s="1590"/>
      <c r="V15" s="1591"/>
      <c r="W15" s="1592"/>
      <c r="X15" s="295" t="s">
        <v>124</v>
      </c>
      <c r="Y15" s="1590"/>
      <c r="Z15" s="1591"/>
      <c r="AA15" s="1592"/>
      <c r="AB15" s="295" t="s">
        <v>125</v>
      </c>
      <c r="AC15" s="242"/>
      <c r="AD15" s="1299" t="s">
        <v>135</v>
      </c>
      <c r="AE15" s="1300"/>
      <c r="AF15" s="1300"/>
      <c r="AG15" s="1300"/>
      <c r="AH15" s="1301"/>
      <c r="AI15" s="1595"/>
      <c r="AJ15" s="1596"/>
      <c r="AK15" s="1596"/>
      <c r="AL15" s="345" t="s">
        <v>125</v>
      </c>
      <c r="AN15" s="394"/>
      <c r="AO15" s="303">
        <v>2</v>
      </c>
      <c r="AP15" s="1142" t="str">
        <f t="shared" si="8"/>
        <v>育成牛</v>
      </c>
      <c r="AQ15" s="1142"/>
      <c r="AR15" s="1142"/>
      <c r="AS15" s="1143"/>
      <c r="AT15" s="1614"/>
      <c r="AU15" s="1615"/>
      <c r="AV15" s="421" t="str">
        <f t="shared" si="9"/>
        <v>頭</v>
      </c>
      <c r="AW15" s="1185"/>
      <c r="AX15" s="1186"/>
      <c r="AY15" s="1186"/>
      <c r="AZ15" s="1186"/>
      <c r="BA15" s="1186"/>
      <c r="BB15" s="1187"/>
      <c r="BC15" s="1188"/>
      <c r="BD15" s="1189"/>
      <c r="BE15" s="1189"/>
      <c r="BF15" s="1190"/>
      <c r="BG15" s="1191"/>
      <c r="BH15" s="1192"/>
      <c r="BI15" s="1192"/>
      <c r="BJ15" s="1193"/>
      <c r="BK15" s="1632"/>
      <c r="BL15" s="1633"/>
      <c r="BM15" s="1633"/>
      <c r="BN15" s="395" t="s">
        <v>201</v>
      </c>
      <c r="BO15" s="420"/>
      <c r="BP15" s="1173" t="s">
        <v>126</v>
      </c>
      <c r="BQ15" s="1174"/>
      <c r="BR15" s="1174"/>
      <c r="BS15" s="1174"/>
      <c r="BT15" s="1175"/>
      <c r="BU15" s="1176" t="str">
        <f>AW21</f>
        <v/>
      </c>
      <c r="BV15" s="1177"/>
      <c r="BW15" s="1177"/>
      <c r="BX15" s="396" t="s">
        <v>125</v>
      </c>
      <c r="BY15" s="387"/>
      <c r="BZ15" s="387"/>
      <c r="CA15" s="387"/>
      <c r="CC15" s="485"/>
      <c r="CD15" s="303">
        <v>2</v>
      </c>
      <c r="CE15" s="981" t="str">
        <f t="shared" si="11"/>
        <v>子豚</v>
      </c>
      <c r="CF15" s="981"/>
      <c r="CG15" s="981"/>
      <c r="CH15" s="982"/>
      <c r="CI15" s="1658"/>
      <c r="CJ15" s="1659"/>
      <c r="CK15" s="968"/>
      <c r="CL15" s="946" t="str">
        <f t="shared" ref="CL15" si="14">IF(CR15="","",CR15*CV15)</f>
        <v/>
      </c>
      <c r="CM15" s="947"/>
      <c r="CN15" s="947"/>
      <c r="CO15" s="947"/>
      <c r="CP15" s="947"/>
      <c r="CQ15" s="397" t="s">
        <v>123</v>
      </c>
      <c r="CR15" s="1686"/>
      <c r="CS15" s="1687"/>
      <c r="CT15" s="1687"/>
      <c r="CU15" s="421" t="str">
        <f t="shared" si="13"/>
        <v>頭</v>
      </c>
      <c r="CV15" s="1686"/>
      <c r="CW15" s="1687"/>
      <c r="CX15" s="1687"/>
      <c r="CY15" s="398" t="s">
        <v>125</v>
      </c>
      <c r="CZ15" s="1696"/>
      <c r="DA15" s="1697"/>
      <c r="DB15" s="1697"/>
      <c r="DC15" s="395" t="str">
        <f>DC7</f>
        <v>回</v>
      </c>
      <c r="DD15" s="202"/>
      <c r="DE15" s="878" t="s">
        <v>126</v>
      </c>
      <c r="DF15" s="879"/>
      <c r="DG15" s="879"/>
      <c r="DH15" s="879"/>
      <c r="DI15" s="880"/>
      <c r="DJ15" s="1040" t="str">
        <f>CL21</f>
        <v/>
      </c>
      <c r="DK15" s="1041"/>
      <c r="DL15" s="1041"/>
      <c r="DM15" s="198" t="s">
        <v>125</v>
      </c>
      <c r="DS15" s="518"/>
      <c r="DT15" s="553" t="s">
        <v>136</v>
      </c>
      <c r="DU15" s="554">
        <v>4</v>
      </c>
      <c r="DV15" s="824" t="str">
        <f>IF(DV9="","",DV9)</f>
        <v/>
      </c>
      <c r="DW15" s="824"/>
      <c r="DX15" s="824"/>
      <c r="DY15" s="825"/>
      <c r="DZ15" s="1710"/>
      <c r="EA15" s="1711"/>
      <c r="EB15" s="815"/>
      <c r="EC15" s="826" t="str">
        <f>IF(EH15*EL15=0,"",EH15*EL15)</f>
        <v/>
      </c>
      <c r="ED15" s="827"/>
      <c r="EE15" s="827"/>
      <c r="EF15" s="827"/>
      <c r="EG15" s="545" t="s">
        <v>123</v>
      </c>
      <c r="EH15" s="1722"/>
      <c r="EI15" s="1723"/>
      <c r="EJ15" s="1723"/>
      <c r="EK15" s="542" t="str">
        <f>IF(EK9="","",EK9)</f>
        <v/>
      </c>
      <c r="EL15" s="1722"/>
      <c r="EM15" s="1723"/>
      <c r="EN15" s="1723"/>
      <c r="EO15" s="542" t="s">
        <v>125</v>
      </c>
      <c r="EP15" s="523"/>
      <c r="EQ15" s="523"/>
      <c r="ER15" s="563" t="s">
        <v>128</v>
      </c>
      <c r="ES15" s="564"/>
      <c r="ET15" s="564"/>
      <c r="EU15" s="564"/>
      <c r="EV15" s="565"/>
      <c r="EW15" s="922" t="str">
        <f>IFERROR(EW13-EW14,"")</f>
        <v/>
      </c>
      <c r="EX15" s="923"/>
      <c r="EY15" s="923"/>
      <c r="EZ15" s="548" t="s">
        <v>125</v>
      </c>
      <c r="FA15" s="518"/>
      <c r="FB15" s="518"/>
      <c r="FC15" s="518"/>
      <c r="FD15" s="518"/>
    </row>
    <row r="16" spans="2:160" ht="24.95" customHeight="1" thickTop="1" thickBot="1">
      <c r="B16" s="1282"/>
      <c r="C16" s="303">
        <v>4</v>
      </c>
      <c r="D16" s="1142" t="str">
        <f t="shared" si="5"/>
        <v/>
      </c>
      <c r="E16" s="1142"/>
      <c r="F16" s="1142"/>
      <c r="G16" s="1143"/>
      <c r="H16" s="1585"/>
      <c r="I16" s="1586"/>
      <c r="J16" s="293" t="s">
        <v>122</v>
      </c>
      <c r="K16" s="1259" t="str">
        <f t="shared" si="6"/>
        <v/>
      </c>
      <c r="L16" s="1260"/>
      <c r="M16" s="1260"/>
      <c r="N16" s="1260"/>
      <c r="O16" s="1260"/>
      <c r="P16" s="294" t="s">
        <v>123</v>
      </c>
      <c r="Q16" s="1259" t="str">
        <f t="shared" si="7"/>
        <v/>
      </c>
      <c r="R16" s="1260"/>
      <c r="S16" s="1260"/>
      <c r="T16" s="295" t="s">
        <v>124</v>
      </c>
      <c r="U16" s="1590"/>
      <c r="V16" s="1591"/>
      <c r="W16" s="1592"/>
      <c r="X16" s="295" t="s">
        <v>124</v>
      </c>
      <c r="Y16" s="1590"/>
      <c r="Z16" s="1591"/>
      <c r="AA16" s="1592"/>
      <c r="AB16" s="295" t="s">
        <v>125</v>
      </c>
      <c r="AC16" s="242"/>
      <c r="AD16" s="1302" t="s">
        <v>128</v>
      </c>
      <c r="AE16" s="1303"/>
      <c r="AF16" s="1303"/>
      <c r="AG16" s="1303"/>
      <c r="AH16" s="1304"/>
      <c r="AI16" s="1305" t="str">
        <f>IF(AI14="","",AI14-AI15)</f>
        <v/>
      </c>
      <c r="AJ16" s="1306"/>
      <c r="AK16" s="1306"/>
      <c r="AL16" s="346" t="s">
        <v>125</v>
      </c>
      <c r="AN16" s="932" t="s">
        <v>236</v>
      </c>
      <c r="AO16" s="303">
        <v>3</v>
      </c>
      <c r="AP16" s="1142" t="str">
        <f t="shared" si="8"/>
        <v>子牛</v>
      </c>
      <c r="AQ16" s="1142"/>
      <c r="AR16" s="1142"/>
      <c r="AS16" s="1143"/>
      <c r="AT16" s="1614"/>
      <c r="AU16" s="1615"/>
      <c r="AV16" s="421" t="str">
        <f t="shared" si="9"/>
        <v>頭</v>
      </c>
      <c r="AW16" s="1099" t="str">
        <f t="shared" si="10"/>
        <v/>
      </c>
      <c r="AX16" s="1100"/>
      <c r="AY16" s="1100"/>
      <c r="AZ16" s="1100"/>
      <c r="BA16" s="1100"/>
      <c r="BB16" s="397" t="s">
        <v>123</v>
      </c>
      <c r="BC16" s="1623"/>
      <c r="BD16" s="1624"/>
      <c r="BE16" s="1624"/>
      <c r="BF16" s="421" t="str">
        <f>IF(BF8="","",BF8)</f>
        <v>頭</v>
      </c>
      <c r="BG16" s="1650"/>
      <c r="BH16" s="1651"/>
      <c r="BI16" s="1651"/>
      <c r="BJ16" s="398" t="s">
        <v>125</v>
      </c>
      <c r="BK16" s="1170" t="s">
        <v>202</v>
      </c>
      <c r="BL16" s="1171"/>
      <c r="BM16" s="1171"/>
      <c r="BN16" s="1172"/>
      <c r="BO16" s="420"/>
      <c r="BP16" s="1229" t="s">
        <v>127</v>
      </c>
      <c r="BQ16" s="1230"/>
      <c r="BR16" s="1230"/>
      <c r="BS16" s="1230"/>
      <c r="BT16" s="1231"/>
      <c r="BU16" s="1634"/>
      <c r="BV16" s="1635"/>
      <c r="BW16" s="1635"/>
      <c r="BX16" s="399" t="s">
        <v>125</v>
      </c>
      <c r="BY16" s="387"/>
      <c r="BZ16" s="387"/>
      <c r="CA16" s="387"/>
      <c r="CC16" s="932" t="s">
        <v>236</v>
      </c>
      <c r="CD16" s="303">
        <v>3</v>
      </c>
      <c r="CE16" s="981" t="str">
        <f t="shared" si="11"/>
        <v>たい肥</v>
      </c>
      <c r="CF16" s="981"/>
      <c r="CG16" s="981"/>
      <c r="CH16" s="982"/>
      <c r="CI16" s="1658"/>
      <c r="CJ16" s="1659"/>
      <c r="CK16" s="968"/>
      <c r="CL16" s="946" t="str">
        <f t="shared" ref="CL16" si="15">IF(CR16="","",CR16*CV16)</f>
        <v/>
      </c>
      <c r="CM16" s="947"/>
      <c r="CN16" s="947"/>
      <c r="CO16" s="947"/>
      <c r="CP16" s="947"/>
      <c r="CQ16" s="397" t="s">
        <v>123</v>
      </c>
      <c r="CR16" s="1678"/>
      <c r="CS16" s="1679"/>
      <c r="CT16" s="1679"/>
      <c r="CU16" s="421" t="str">
        <f t="shared" si="13"/>
        <v>頭</v>
      </c>
      <c r="CV16" s="1680"/>
      <c r="CW16" s="1681"/>
      <c r="CX16" s="1681"/>
      <c r="CY16" s="398" t="s">
        <v>125</v>
      </c>
      <c r="CZ16" s="1052" t="str">
        <f>CZ8</f>
        <v>ほ乳開始頭数/１頭</v>
      </c>
      <c r="DA16" s="1053"/>
      <c r="DB16" s="1053"/>
      <c r="DC16" s="1054"/>
      <c r="DD16" s="202"/>
      <c r="DE16" s="1032" t="s">
        <v>127</v>
      </c>
      <c r="DF16" s="1033"/>
      <c r="DG16" s="1033"/>
      <c r="DH16" s="1033"/>
      <c r="DI16" s="1034"/>
      <c r="DJ16" s="1692"/>
      <c r="DK16" s="1693"/>
      <c r="DL16" s="1693"/>
      <c r="DM16" s="199" t="s">
        <v>125</v>
      </c>
      <c r="DS16" s="518"/>
      <c r="DT16" s="553"/>
      <c r="DU16" s="552">
        <v>5</v>
      </c>
      <c r="DV16" s="824" t="str">
        <f>IF(DV10="","",DV10)</f>
        <v/>
      </c>
      <c r="DW16" s="824"/>
      <c r="DX16" s="824"/>
      <c r="DY16" s="825"/>
      <c r="DZ16" s="1714"/>
      <c r="EA16" s="1715"/>
      <c r="EB16" s="816"/>
      <c r="EC16" s="920" t="str">
        <f>IF(EH16*EL16=0,"",EH16*EL16)</f>
        <v/>
      </c>
      <c r="ED16" s="921"/>
      <c r="EE16" s="921"/>
      <c r="EF16" s="921"/>
      <c r="EG16" s="545" t="s">
        <v>123</v>
      </c>
      <c r="EH16" s="1722"/>
      <c r="EI16" s="1723"/>
      <c r="EJ16" s="1723"/>
      <c r="EK16" s="544" t="str">
        <f>IF(EK10="","",EK10)</f>
        <v/>
      </c>
      <c r="EL16" s="1722"/>
      <c r="EM16" s="1723"/>
      <c r="EN16" s="1723"/>
      <c r="EO16" s="542" t="s">
        <v>125</v>
      </c>
      <c r="EP16" s="523"/>
      <c r="EQ16" s="523"/>
      <c r="ER16" s="566" t="s">
        <v>130</v>
      </c>
      <c r="ES16" s="567"/>
      <c r="ET16" s="567"/>
      <c r="EU16" s="567"/>
      <c r="EV16" s="568"/>
      <c r="EW16" s="836" t="str">
        <f>IFERROR(EW15/EW13*100,"")</f>
        <v/>
      </c>
      <c r="EX16" s="837"/>
      <c r="EY16" s="837"/>
      <c r="EZ16" s="543" t="s">
        <v>131</v>
      </c>
      <c r="FA16" s="518"/>
      <c r="FB16" s="518"/>
      <c r="FC16" s="518"/>
      <c r="FD16" s="518"/>
    </row>
    <row r="17" spans="2:160" ht="24.95" customHeight="1" thickTop="1" thickBot="1">
      <c r="B17" s="248" t="s">
        <v>136</v>
      </c>
      <c r="C17" s="303">
        <v>5</v>
      </c>
      <c r="D17" s="1142" t="str">
        <f t="shared" si="5"/>
        <v/>
      </c>
      <c r="E17" s="1142"/>
      <c r="F17" s="1142"/>
      <c r="G17" s="1143"/>
      <c r="H17" s="1585"/>
      <c r="I17" s="1586"/>
      <c r="J17" s="293" t="s">
        <v>122</v>
      </c>
      <c r="K17" s="1259" t="str">
        <f t="shared" si="6"/>
        <v/>
      </c>
      <c r="L17" s="1260"/>
      <c r="M17" s="1260"/>
      <c r="N17" s="1260"/>
      <c r="O17" s="1260"/>
      <c r="P17" s="294" t="s">
        <v>123</v>
      </c>
      <c r="Q17" s="1259" t="str">
        <f t="shared" si="7"/>
        <v/>
      </c>
      <c r="R17" s="1260"/>
      <c r="S17" s="1260"/>
      <c r="T17" s="295" t="s">
        <v>124</v>
      </c>
      <c r="U17" s="1590"/>
      <c r="V17" s="1591"/>
      <c r="W17" s="1592"/>
      <c r="X17" s="295" t="s">
        <v>124</v>
      </c>
      <c r="Y17" s="1590"/>
      <c r="Z17" s="1591"/>
      <c r="AA17" s="1592"/>
      <c r="AB17" s="295" t="s">
        <v>125</v>
      </c>
      <c r="AC17" s="242"/>
      <c r="AD17" s="1307" t="s">
        <v>130</v>
      </c>
      <c r="AE17" s="1308"/>
      <c r="AF17" s="1308"/>
      <c r="AG17" s="1308"/>
      <c r="AH17" s="1309"/>
      <c r="AI17" s="1310" t="str">
        <f>IFERROR(AI16/AI14*100,"")</f>
        <v/>
      </c>
      <c r="AJ17" s="1311"/>
      <c r="AK17" s="1311"/>
      <c r="AL17" s="347" t="s">
        <v>131</v>
      </c>
      <c r="AN17" s="932"/>
      <c r="AO17" s="303">
        <v>4</v>
      </c>
      <c r="AP17" s="1142" t="str">
        <f t="shared" si="8"/>
        <v>たい肥</v>
      </c>
      <c r="AQ17" s="1142"/>
      <c r="AR17" s="1142"/>
      <c r="AS17" s="1143"/>
      <c r="AT17" s="1642"/>
      <c r="AU17" s="1643"/>
      <c r="AV17" s="421" t="str">
        <f t="shared" si="9"/>
        <v/>
      </c>
      <c r="AW17" s="1099" t="str">
        <f t="shared" si="10"/>
        <v/>
      </c>
      <c r="AX17" s="1100"/>
      <c r="AY17" s="1100"/>
      <c r="AZ17" s="1100"/>
      <c r="BA17" s="1100"/>
      <c r="BB17" s="397" t="s">
        <v>123</v>
      </c>
      <c r="BC17" s="1625"/>
      <c r="BD17" s="1626"/>
      <c r="BE17" s="1626"/>
      <c r="BF17" s="421" t="str">
        <f>IF(BF9="","",BF9)</f>
        <v>㎏</v>
      </c>
      <c r="BG17" s="1638"/>
      <c r="BH17" s="1639"/>
      <c r="BI17" s="1639"/>
      <c r="BJ17" s="398" t="s">
        <v>125</v>
      </c>
      <c r="BK17" s="1227" t="str">
        <f>IFERROR(BK15/AT14*100,"")</f>
        <v/>
      </c>
      <c r="BL17" s="1228"/>
      <c r="BM17" s="1228"/>
      <c r="BN17" s="422" t="s">
        <v>204</v>
      </c>
      <c r="BO17" s="393"/>
      <c r="BP17" s="1152" t="s">
        <v>205</v>
      </c>
      <c r="BQ17" s="1153"/>
      <c r="BR17" s="1153"/>
      <c r="BS17" s="1153"/>
      <c r="BT17" s="1154"/>
      <c r="BU17" s="1634"/>
      <c r="BV17" s="1635"/>
      <c r="BW17" s="1635"/>
      <c r="BX17" s="401" t="s">
        <v>125</v>
      </c>
      <c r="BY17" s="387"/>
      <c r="BZ17" s="387"/>
      <c r="CA17" s="387"/>
      <c r="CC17" s="932"/>
      <c r="CD17" s="303">
        <v>4</v>
      </c>
      <c r="CE17" s="981" t="str">
        <f t="shared" si="11"/>
        <v/>
      </c>
      <c r="CF17" s="981"/>
      <c r="CG17" s="981"/>
      <c r="CH17" s="982"/>
      <c r="CI17" s="1658"/>
      <c r="CJ17" s="1659"/>
      <c r="CK17" s="968"/>
      <c r="CL17" s="946" t="str">
        <f t="shared" ref="CL17" si="16">IF(CR17="","",CR17*CV17)</f>
        <v/>
      </c>
      <c r="CM17" s="947"/>
      <c r="CN17" s="947"/>
      <c r="CO17" s="947"/>
      <c r="CP17" s="947"/>
      <c r="CQ17" s="397" t="s">
        <v>123</v>
      </c>
      <c r="CR17" s="1680"/>
      <c r="CS17" s="1681"/>
      <c r="CT17" s="1681"/>
      <c r="CU17" s="421" t="str">
        <f t="shared" si="13"/>
        <v>頭</v>
      </c>
      <c r="CV17" s="1680"/>
      <c r="CW17" s="1681"/>
      <c r="CX17" s="1681"/>
      <c r="CY17" s="398" t="s">
        <v>125</v>
      </c>
      <c r="CZ17" s="1696"/>
      <c r="DA17" s="1697"/>
      <c r="DB17" s="1697"/>
      <c r="DC17" s="422" t="str">
        <f>DC9</f>
        <v>頭</v>
      </c>
      <c r="DD17" s="196"/>
      <c r="DE17" s="1027" t="s">
        <v>128</v>
      </c>
      <c r="DF17" s="1028"/>
      <c r="DG17" s="1028"/>
      <c r="DH17" s="1028"/>
      <c r="DI17" s="1029"/>
      <c r="DJ17" s="1030" t="str">
        <f>IFERROR(DJ15-DJ16,"")</f>
        <v/>
      </c>
      <c r="DK17" s="1031"/>
      <c r="DL17" s="1031"/>
      <c r="DM17" s="200" t="s">
        <v>125</v>
      </c>
      <c r="DS17" s="518"/>
      <c r="DT17" s="519"/>
      <c r="DU17" s="904" t="s">
        <v>234</v>
      </c>
      <c r="DV17" s="905"/>
      <c r="DW17" s="905"/>
      <c r="DX17" s="905"/>
      <c r="DY17" s="906"/>
      <c r="DZ17" s="857" t="str">
        <f>IF(DZ12="","",DZ12)</f>
        <v/>
      </c>
      <c r="EA17" s="858"/>
      <c r="EB17" s="520" t="s">
        <v>231</v>
      </c>
      <c r="EC17" s="907" t="str">
        <f>IF(SUM(EC12:EF16)=0,"",SUM(EC12:EF16))</f>
        <v/>
      </c>
      <c r="ED17" s="908"/>
      <c r="EE17" s="908"/>
      <c r="EF17" s="908"/>
      <c r="EG17" s="521" t="s">
        <v>123</v>
      </c>
      <c r="EH17" s="859"/>
      <c r="EI17" s="860"/>
      <c r="EJ17" s="860"/>
      <c r="EK17" s="522"/>
      <c r="EL17" s="857"/>
      <c r="EM17" s="858"/>
      <c r="EN17" s="858"/>
      <c r="EO17" s="522"/>
      <c r="EP17" s="523"/>
      <c r="EQ17" s="339"/>
      <c r="ER17" s="362"/>
      <c r="ES17" s="362"/>
      <c r="ET17" s="362"/>
      <c r="EU17" s="362"/>
      <c r="EV17" s="362"/>
      <c r="EW17" s="362"/>
      <c r="EX17" s="362"/>
      <c r="EY17" s="362"/>
      <c r="EZ17" s="362"/>
      <c r="FA17" s="518"/>
      <c r="FB17" s="518"/>
      <c r="FC17" s="518"/>
      <c r="FD17" s="518"/>
    </row>
    <row r="18" spans="2:160" ht="24.95" customHeight="1" thickTop="1" thickBot="1">
      <c r="B18" s="248"/>
      <c r="C18" s="303">
        <v>6</v>
      </c>
      <c r="D18" s="1142" t="str">
        <f t="shared" si="5"/>
        <v/>
      </c>
      <c r="E18" s="1142"/>
      <c r="F18" s="1142"/>
      <c r="G18" s="1143"/>
      <c r="H18" s="1585"/>
      <c r="I18" s="1586"/>
      <c r="J18" s="293" t="s">
        <v>122</v>
      </c>
      <c r="K18" s="1259" t="str">
        <f t="shared" si="6"/>
        <v/>
      </c>
      <c r="L18" s="1260"/>
      <c r="M18" s="1260"/>
      <c r="N18" s="1260"/>
      <c r="O18" s="1260"/>
      <c r="P18" s="294" t="s">
        <v>123</v>
      </c>
      <c r="Q18" s="1259" t="str">
        <f t="shared" si="7"/>
        <v/>
      </c>
      <c r="R18" s="1260"/>
      <c r="S18" s="1260"/>
      <c r="T18" s="295" t="s">
        <v>124</v>
      </c>
      <c r="U18" s="1590"/>
      <c r="V18" s="1591"/>
      <c r="W18" s="1592"/>
      <c r="X18" s="295" t="s">
        <v>124</v>
      </c>
      <c r="Y18" s="1590"/>
      <c r="Z18" s="1591"/>
      <c r="AA18" s="1592"/>
      <c r="AB18" s="295" t="s">
        <v>125</v>
      </c>
      <c r="AC18" s="242"/>
      <c r="AD18" s="349"/>
      <c r="AE18" s="349"/>
      <c r="AF18" s="349"/>
      <c r="AG18" s="349"/>
      <c r="AH18" s="349"/>
      <c r="AI18" s="350"/>
      <c r="AJ18" s="350"/>
      <c r="AK18" s="350"/>
      <c r="AL18" s="351"/>
      <c r="AN18" s="423" t="s">
        <v>136</v>
      </c>
      <c r="AO18" s="303">
        <v>5</v>
      </c>
      <c r="AP18" s="1142" t="str">
        <f t="shared" si="8"/>
        <v/>
      </c>
      <c r="AQ18" s="1142"/>
      <c r="AR18" s="1142"/>
      <c r="AS18" s="1143"/>
      <c r="AT18" s="1642"/>
      <c r="AU18" s="1643"/>
      <c r="AV18" s="421" t="str">
        <f t="shared" si="9"/>
        <v/>
      </c>
      <c r="AW18" s="1099" t="str">
        <f t="shared" si="10"/>
        <v/>
      </c>
      <c r="AX18" s="1100"/>
      <c r="AY18" s="1100"/>
      <c r="AZ18" s="1100"/>
      <c r="BA18" s="1100"/>
      <c r="BB18" s="397" t="s">
        <v>123</v>
      </c>
      <c r="BC18" s="1625"/>
      <c r="BD18" s="1626"/>
      <c r="BE18" s="1626"/>
      <c r="BF18" s="421" t="str">
        <f>IF(BF10="","",BF10)</f>
        <v/>
      </c>
      <c r="BG18" s="1638"/>
      <c r="BH18" s="1639"/>
      <c r="BI18" s="1639"/>
      <c r="BJ18" s="398" t="s">
        <v>125</v>
      </c>
      <c r="BK18" s="1235" t="s">
        <v>206</v>
      </c>
      <c r="BL18" s="1236"/>
      <c r="BM18" s="1236"/>
      <c r="BN18" s="1237"/>
      <c r="BO18" s="420"/>
      <c r="BP18" s="1159" t="s">
        <v>128</v>
      </c>
      <c r="BQ18" s="1160"/>
      <c r="BR18" s="1160"/>
      <c r="BS18" s="1160"/>
      <c r="BT18" s="1161"/>
      <c r="BU18" s="1162" t="str">
        <f>IF(BU16="","",BU15-BU16)</f>
        <v/>
      </c>
      <c r="BV18" s="1163"/>
      <c r="BW18" s="1163"/>
      <c r="BX18" s="404" t="s">
        <v>125</v>
      </c>
      <c r="BY18" s="387"/>
      <c r="BZ18" s="387"/>
      <c r="CA18" s="387"/>
      <c r="CC18" s="423" t="s">
        <v>136</v>
      </c>
      <c r="CD18" s="303">
        <v>5</v>
      </c>
      <c r="CE18" s="981" t="str">
        <f t="shared" si="11"/>
        <v/>
      </c>
      <c r="CF18" s="981"/>
      <c r="CG18" s="981"/>
      <c r="CH18" s="982"/>
      <c r="CI18" s="1658"/>
      <c r="CJ18" s="1659"/>
      <c r="CK18" s="968"/>
      <c r="CL18" s="946" t="str">
        <f t="shared" ref="CL18" si="17">IF(CR18="","",CR18*CV18)</f>
        <v/>
      </c>
      <c r="CM18" s="947"/>
      <c r="CN18" s="947"/>
      <c r="CO18" s="947"/>
      <c r="CP18" s="947"/>
      <c r="CQ18" s="397" t="s">
        <v>123</v>
      </c>
      <c r="CR18" s="1680"/>
      <c r="CS18" s="1681"/>
      <c r="CT18" s="1681"/>
      <c r="CU18" s="421" t="str">
        <f t="shared" si="13"/>
        <v>頭</v>
      </c>
      <c r="CV18" s="1680"/>
      <c r="CW18" s="1681"/>
      <c r="CX18" s="1681"/>
      <c r="CY18" s="398" t="s">
        <v>125</v>
      </c>
      <c r="CZ18" s="1069" t="str">
        <f>CZ10</f>
        <v>離乳頭数/1頭</v>
      </c>
      <c r="DA18" s="1070"/>
      <c r="DB18" s="1070"/>
      <c r="DC18" s="1071"/>
      <c r="DD18" s="202"/>
      <c r="DE18" s="1016" t="s">
        <v>130</v>
      </c>
      <c r="DF18" s="1017"/>
      <c r="DG18" s="1017"/>
      <c r="DH18" s="1017"/>
      <c r="DI18" s="1018"/>
      <c r="DJ18" s="1019" t="str">
        <f>IFERROR(DJ17/DJ15*100,"")</f>
        <v/>
      </c>
      <c r="DK18" s="1020"/>
      <c r="DL18" s="1020"/>
      <c r="DM18" s="222" t="s">
        <v>131</v>
      </c>
      <c r="DS18" s="518"/>
      <c r="DU18" s="218"/>
      <c r="DV18" s="218"/>
      <c r="DW18" s="218"/>
      <c r="DX18" s="218"/>
      <c r="DY18" s="218"/>
      <c r="DZ18" s="251"/>
      <c r="EA18" s="251"/>
      <c r="EB18" s="251"/>
      <c r="EC18" s="251"/>
      <c r="ED18" s="252"/>
      <c r="EE18" s="252"/>
      <c r="EF18" s="252"/>
      <c r="EG18" s="253"/>
      <c r="EH18" s="254"/>
      <c r="EI18" s="254"/>
      <c r="EJ18" s="254"/>
      <c r="EK18" s="235"/>
      <c r="EL18" s="278"/>
      <c r="EM18" s="278"/>
      <c r="EN18" s="278"/>
      <c r="EO18" s="215"/>
      <c r="EP18" s="215"/>
      <c r="EQ18" s="215"/>
      <c r="FA18" s="518"/>
      <c r="FB18" s="518"/>
      <c r="FC18" s="518"/>
      <c r="FD18" s="518"/>
    </row>
    <row r="19" spans="2:160" ht="24.95" customHeight="1">
      <c r="B19" s="249"/>
      <c r="C19" s="1331" t="s">
        <v>132</v>
      </c>
      <c r="D19" s="1332"/>
      <c r="E19" s="1332"/>
      <c r="F19" s="1332"/>
      <c r="G19" s="1333"/>
      <c r="H19" s="1334" t="str">
        <f>IF(H13="","",SUM(H13:I18))</f>
        <v/>
      </c>
      <c r="I19" s="1335"/>
      <c r="J19" s="231" t="s">
        <v>122</v>
      </c>
      <c r="K19" s="1336" t="str">
        <f>IF(K13="","",SUM(K13:O18))</f>
        <v/>
      </c>
      <c r="L19" s="1337"/>
      <c r="M19" s="1337"/>
      <c r="N19" s="1337"/>
      <c r="O19" s="1338"/>
      <c r="P19" s="304" t="s">
        <v>123</v>
      </c>
      <c r="Q19" s="1336"/>
      <c r="R19" s="1337"/>
      <c r="S19" s="1338"/>
      <c r="T19" s="305"/>
      <c r="U19" s="1339"/>
      <c r="V19" s="1340"/>
      <c r="W19" s="1341"/>
      <c r="X19" s="305"/>
      <c r="Y19" s="1336"/>
      <c r="Z19" s="1337"/>
      <c r="AA19" s="1338"/>
      <c r="AB19" s="305"/>
      <c r="AC19" s="215"/>
      <c r="AD19" s="352"/>
      <c r="AE19" s="352"/>
      <c r="AF19" s="352"/>
      <c r="AG19" s="352"/>
      <c r="AH19" s="352"/>
      <c r="AI19" s="352"/>
      <c r="AJ19" s="352"/>
      <c r="AK19" s="352"/>
      <c r="AL19" s="352"/>
      <c r="AN19" s="423"/>
      <c r="AO19" s="303">
        <v>6</v>
      </c>
      <c r="AP19" s="1142" t="str">
        <f t="shared" si="8"/>
        <v/>
      </c>
      <c r="AQ19" s="1142"/>
      <c r="AR19" s="1142"/>
      <c r="AS19" s="1143"/>
      <c r="AT19" s="1642"/>
      <c r="AU19" s="1643"/>
      <c r="AV19" s="421" t="str">
        <f t="shared" si="9"/>
        <v/>
      </c>
      <c r="AW19" s="1099" t="str">
        <f t="shared" ref="AW19" si="18">IF(BC19="","",BC19*BG19)</f>
        <v/>
      </c>
      <c r="AX19" s="1100"/>
      <c r="AY19" s="1100"/>
      <c r="AZ19" s="1100"/>
      <c r="BA19" s="1100"/>
      <c r="BB19" s="397" t="s">
        <v>123</v>
      </c>
      <c r="BC19" s="1648"/>
      <c r="BD19" s="1649"/>
      <c r="BE19" s="1649"/>
      <c r="BF19" s="421" t="str">
        <f>IF(BF11="","",BF11)</f>
        <v/>
      </c>
      <c r="BG19" s="1638"/>
      <c r="BH19" s="1639"/>
      <c r="BI19" s="1639"/>
      <c r="BJ19" s="398" t="s">
        <v>125</v>
      </c>
      <c r="BK19" s="1157" t="str">
        <f>IF(AT14="","",365*AT14/BK15)</f>
        <v/>
      </c>
      <c r="BL19" s="1158"/>
      <c r="BM19" s="1158"/>
      <c r="BN19" s="405" t="s">
        <v>207</v>
      </c>
      <c r="BO19" s="420"/>
      <c r="BP19" s="1147" t="s">
        <v>130</v>
      </c>
      <c r="BQ19" s="1148"/>
      <c r="BR19" s="1148"/>
      <c r="BS19" s="1148"/>
      <c r="BT19" s="1149"/>
      <c r="BU19" s="1150" t="str">
        <f>IFERROR(BU18/BU15*100,"")</f>
        <v/>
      </c>
      <c r="BV19" s="1151"/>
      <c r="BW19" s="1151"/>
      <c r="BX19" s="406" t="s">
        <v>131</v>
      </c>
      <c r="BY19" s="387"/>
      <c r="BZ19" s="1140" t="s">
        <v>210</v>
      </c>
      <c r="CA19" s="1141"/>
      <c r="CC19" s="423"/>
      <c r="CD19" s="303">
        <v>6</v>
      </c>
      <c r="CE19" s="981" t="str">
        <f t="shared" si="11"/>
        <v/>
      </c>
      <c r="CF19" s="981"/>
      <c r="CG19" s="981"/>
      <c r="CH19" s="982"/>
      <c r="CI19" s="1658"/>
      <c r="CJ19" s="1659"/>
      <c r="CK19" s="968"/>
      <c r="CL19" s="946" t="str">
        <f t="shared" ref="CL19" si="19">IF(CR19="","",CR19*CV19)</f>
        <v/>
      </c>
      <c r="CM19" s="947"/>
      <c r="CN19" s="947"/>
      <c r="CO19" s="947"/>
      <c r="CP19" s="947"/>
      <c r="CQ19" s="397" t="s">
        <v>123</v>
      </c>
      <c r="CR19" s="1680"/>
      <c r="CS19" s="1681"/>
      <c r="CT19" s="1681"/>
      <c r="CU19" s="421" t="str">
        <f t="shared" si="13"/>
        <v>頭</v>
      </c>
      <c r="CV19" s="1680"/>
      <c r="CW19" s="1681"/>
      <c r="CX19" s="1681"/>
      <c r="CY19" s="398" t="s">
        <v>125</v>
      </c>
      <c r="CZ19" s="1688"/>
      <c r="DA19" s="1689"/>
      <c r="DB19" s="1689"/>
      <c r="DC19" s="405" t="str">
        <f>DC11</f>
        <v>頭</v>
      </c>
      <c r="DD19" s="202"/>
      <c r="DS19" s="518"/>
      <c r="DT19" s="187" t="s">
        <v>235</v>
      </c>
      <c r="DV19" s="218"/>
      <c r="DW19" s="218"/>
      <c r="DX19" s="218"/>
      <c r="DY19" s="279" t="s">
        <v>111</v>
      </c>
      <c r="DZ19" s="909">
        <f>I21</f>
        <v>45383</v>
      </c>
      <c r="EA19" s="910"/>
      <c r="EB19" s="191" t="s">
        <v>112</v>
      </c>
      <c r="EC19" s="509">
        <f>N21</f>
        <v>45383</v>
      </c>
      <c r="ED19" s="279" t="s">
        <v>113</v>
      </c>
      <c r="EE19" s="279" t="s">
        <v>114</v>
      </c>
      <c r="EF19" s="252"/>
      <c r="EG19" s="253"/>
      <c r="EH19" s="254"/>
      <c r="EI19" s="254"/>
      <c r="EJ19" s="254"/>
      <c r="EK19" s="235"/>
      <c r="EL19" s="278"/>
      <c r="EM19" s="278"/>
      <c r="EN19" s="278"/>
      <c r="EO19" s="215"/>
      <c r="EP19" s="215"/>
      <c r="EQ19" s="215"/>
      <c r="FA19" s="518"/>
      <c r="FB19" s="518"/>
      <c r="FC19" s="518"/>
      <c r="FD19" s="518"/>
    </row>
    <row r="20" spans="2:160" ht="24.95" customHeight="1" thickBot="1">
      <c r="B20" s="331"/>
      <c r="C20" s="193"/>
      <c r="D20" s="332"/>
      <c r="E20" s="332"/>
      <c r="F20" s="332"/>
      <c r="G20" s="332"/>
      <c r="H20" s="333"/>
      <c r="I20" s="333"/>
      <c r="J20" s="333"/>
      <c r="K20" s="333"/>
      <c r="L20" s="333"/>
      <c r="M20" s="334"/>
      <c r="N20" s="334"/>
      <c r="O20" s="334"/>
      <c r="P20" s="335"/>
      <c r="Q20" s="336"/>
      <c r="R20" s="336"/>
      <c r="S20" s="336"/>
      <c r="T20" s="337"/>
      <c r="U20" s="338"/>
      <c r="V20" s="338"/>
      <c r="W20" s="338"/>
      <c r="X20" s="339"/>
      <c r="Y20" s="339"/>
      <c r="Z20" s="339"/>
      <c r="AA20" s="339"/>
      <c r="AB20" s="339"/>
      <c r="AC20" s="242"/>
      <c r="AD20" s="353"/>
      <c r="AE20" s="354"/>
      <c r="AF20" s="354"/>
      <c r="AG20" s="354"/>
      <c r="AH20" s="355"/>
      <c r="AI20" s="353"/>
      <c r="AJ20" s="354"/>
      <c r="AK20" s="354"/>
      <c r="AL20" s="355"/>
      <c r="AN20" s="423"/>
      <c r="AO20" s="424">
        <v>7</v>
      </c>
      <c r="AP20" s="1142" t="str">
        <f t="shared" si="8"/>
        <v/>
      </c>
      <c r="AQ20" s="1142"/>
      <c r="AR20" s="1142"/>
      <c r="AS20" s="1143"/>
      <c r="AT20" s="1642"/>
      <c r="AU20" s="1643"/>
      <c r="AV20" s="421" t="str">
        <f t="shared" si="9"/>
        <v/>
      </c>
      <c r="AW20" s="1099" t="str">
        <f t="shared" si="10"/>
        <v/>
      </c>
      <c r="AX20" s="1100"/>
      <c r="AY20" s="1100"/>
      <c r="AZ20" s="1100"/>
      <c r="BA20" s="1100"/>
      <c r="BB20" s="408" t="s">
        <v>123</v>
      </c>
      <c r="BC20" s="1629"/>
      <c r="BD20" s="1630"/>
      <c r="BE20" s="1630"/>
      <c r="BF20" s="409" t="str">
        <f>IF(BF12="","",BF12)</f>
        <v/>
      </c>
      <c r="BG20" s="1640"/>
      <c r="BH20" s="1641"/>
      <c r="BI20" s="1641"/>
      <c r="BJ20" s="409" t="s">
        <v>125</v>
      </c>
      <c r="BK20" s="1144" t="s">
        <v>208</v>
      </c>
      <c r="BL20" s="1145"/>
      <c r="BM20" s="1145"/>
      <c r="BN20" s="1146"/>
      <c r="BO20" s="393"/>
      <c r="BP20" s="1133" t="s">
        <v>209</v>
      </c>
      <c r="BQ20" s="1134"/>
      <c r="BR20" s="1134"/>
      <c r="BS20" s="1134"/>
      <c r="BT20" s="1134"/>
      <c r="BU20" s="1134"/>
      <c r="BV20" s="1134"/>
      <c r="BW20" s="410" t="str">
        <f>IFERROR(BU17/BU16*100,"")</f>
        <v/>
      </c>
      <c r="BX20" s="411" t="s">
        <v>131</v>
      </c>
      <c r="BY20" s="387"/>
      <c r="BZ20" s="1636"/>
      <c r="CA20" s="1637"/>
      <c r="CC20" s="487"/>
      <c r="CD20" s="424">
        <v>7</v>
      </c>
      <c r="CE20" s="981" t="str">
        <f t="shared" si="11"/>
        <v/>
      </c>
      <c r="CF20" s="981"/>
      <c r="CG20" s="981"/>
      <c r="CH20" s="982"/>
      <c r="CI20" s="1672"/>
      <c r="CJ20" s="1673"/>
      <c r="CK20" s="969"/>
      <c r="CL20" s="946" t="str">
        <f t="shared" ref="CL20" si="20">IF(CR20="","",CR20*CV20)</f>
        <v/>
      </c>
      <c r="CM20" s="947"/>
      <c r="CN20" s="947"/>
      <c r="CO20" s="947"/>
      <c r="CP20" s="947"/>
      <c r="CQ20" s="408" t="s">
        <v>123</v>
      </c>
      <c r="CR20" s="1682"/>
      <c r="CS20" s="1683"/>
      <c r="CT20" s="1683"/>
      <c r="CU20" s="421" t="str">
        <f t="shared" si="13"/>
        <v>頭</v>
      </c>
      <c r="CV20" s="1682"/>
      <c r="CW20" s="1683"/>
      <c r="CX20" s="1683"/>
      <c r="CY20" s="409" t="s">
        <v>125</v>
      </c>
      <c r="CZ20" s="1021" t="str">
        <f>CZ12</f>
        <v>子豚事故率</v>
      </c>
      <c r="DA20" s="1022"/>
      <c r="DB20" s="1022"/>
      <c r="DC20" s="1023"/>
      <c r="DD20" s="196"/>
      <c r="DS20" s="518"/>
      <c r="DT20" s="562"/>
      <c r="DU20" s="911" t="s">
        <v>228</v>
      </c>
      <c r="DV20" s="912"/>
      <c r="DW20" s="912"/>
      <c r="DX20" s="912"/>
      <c r="DY20" s="913"/>
      <c r="DZ20" s="914" t="s">
        <v>229</v>
      </c>
      <c r="EA20" s="915"/>
      <c r="EB20" s="916"/>
      <c r="EC20" s="917" t="s">
        <v>117</v>
      </c>
      <c r="ED20" s="918"/>
      <c r="EE20" s="918"/>
      <c r="EF20" s="918"/>
      <c r="EG20" s="919"/>
      <c r="EH20" s="904" t="s">
        <v>230</v>
      </c>
      <c r="EI20" s="905"/>
      <c r="EJ20" s="905"/>
      <c r="EK20" s="906"/>
      <c r="EL20" s="914" t="s">
        <v>199</v>
      </c>
      <c r="EM20" s="915"/>
      <c r="EN20" s="915"/>
      <c r="EO20" s="916"/>
      <c r="EP20" s="511"/>
      <c r="EQ20" s="359"/>
      <c r="ER20" s="362"/>
      <c r="ES20" s="362"/>
      <c r="ET20" s="362"/>
      <c r="EU20" s="362"/>
      <c r="EV20" s="362"/>
      <c r="EW20" s="362"/>
      <c r="EX20" s="362"/>
      <c r="EY20" s="362"/>
      <c r="EZ20" s="362"/>
      <c r="FA20" s="518"/>
      <c r="FB20" s="518"/>
      <c r="FC20" s="518"/>
      <c r="FD20" s="518"/>
    </row>
    <row r="21" spans="2:160" ht="24.95" customHeight="1" thickBot="1">
      <c r="B21" s="193" t="s">
        <v>137</v>
      </c>
      <c r="C21" s="331"/>
      <c r="D21" s="332"/>
      <c r="E21" s="332"/>
      <c r="F21" s="332"/>
      <c r="G21" s="332"/>
      <c r="H21" s="331" t="s">
        <v>111</v>
      </c>
      <c r="I21" s="1329">
        <f>申請書!AC4</f>
        <v>45383</v>
      </c>
      <c r="J21" s="1329"/>
      <c r="K21" s="1329"/>
      <c r="L21" s="331"/>
      <c r="M21" s="340" t="s">
        <v>112</v>
      </c>
      <c r="N21" s="1330">
        <f>申請書!AC4</f>
        <v>45383</v>
      </c>
      <c r="O21" s="1330"/>
      <c r="P21" s="331" t="s">
        <v>113</v>
      </c>
      <c r="Q21" s="331" t="s">
        <v>114</v>
      </c>
      <c r="R21" s="336"/>
      <c r="S21" s="336"/>
      <c r="T21" s="337"/>
      <c r="U21" s="338"/>
      <c r="V21" s="338"/>
      <c r="W21" s="338"/>
      <c r="X21" s="339"/>
      <c r="Y21" s="339"/>
      <c r="Z21" s="339"/>
      <c r="AA21" s="339"/>
      <c r="AB21" s="339"/>
      <c r="AC21" s="195"/>
      <c r="AD21" s="353"/>
      <c r="AE21" s="354"/>
      <c r="AF21" s="354"/>
      <c r="AG21" s="354"/>
      <c r="AH21" s="355"/>
      <c r="AI21" s="353"/>
      <c r="AJ21" s="354"/>
      <c r="AK21" s="354"/>
      <c r="AL21" s="355"/>
      <c r="AN21" s="425"/>
      <c r="AO21" s="1058" t="s">
        <v>234</v>
      </c>
      <c r="AP21" s="1059"/>
      <c r="AQ21" s="1059"/>
      <c r="AR21" s="1059"/>
      <c r="AS21" s="1060"/>
      <c r="AT21" s="1002" t="str">
        <f>IF(SUM(AT14:AU20)=0,"",SUM(AT14:AU20))</f>
        <v/>
      </c>
      <c r="AU21" s="1003"/>
      <c r="AV21" s="194" t="s">
        <v>201</v>
      </c>
      <c r="AW21" s="1125" t="str">
        <f>IF(SUM(AW14:BA20)=0,"",SUM(AW14:BA20))</f>
        <v/>
      </c>
      <c r="AX21" s="1126"/>
      <c r="AY21" s="1126"/>
      <c r="AZ21" s="1126"/>
      <c r="BA21" s="1126"/>
      <c r="BB21" s="426" t="s">
        <v>123</v>
      </c>
      <c r="BC21" s="1127"/>
      <c r="BD21" s="1128"/>
      <c r="BE21" s="1128"/>
      <c r="BF21" s="427"/>
      <c r="BG21" s="1129"/>
      <c r="BH21" s="1130"/>
      <c r="BI21" s="1130"/>
      <c r="BJ21" s="428"/>
      <c r="BK21" s="1131" t="str">
        <f>IFERROR(BZ20/(BZ20+BK15)*100,"")</f>
        <v/>
      </c>
      <c r="BL21" s="1132"/>
      <c r="BM21" s="1132"/>
      <c r="BN21" s="429" t="s">
        <v>204</v>
      </c>
      <c r="BO21" s="393"/>
      <c r="BP21" s="430"/>
      <c r="BQ21" s="430"/>
      <c r="BR21" s="430"/>
      <c r="BS21" s="430"/>
      <c r="BT21" s="430"/>
      <c r="BU21" s="431"/>
      <c r="BV21" s="431"/>
      <c r="BW21" s="431"/>
      <c r="BX21" s="432"/>
      <c r="BY21" s="387"/>
      <c r="BZ21" s="387"/>
      <c r="CA21" s="387"/>
      <c r="CC21" s="425"/>
      <c r="CD21" s="1058" t="s">
        <v>234</v>
      </c>
      <c r="CE21" s="1059"/>
      <c r="CF21" s="1059"/>
      <c r="CG21" s="1059"/>
      <c r="CH21" s="1060"/>
      <c r="CI21" s="1002" t="str">
        <f>IF(SUM(CI14:CJ20)=0,"",SUM(CI14:CJ20))</f>
        <v/>
      </c>
      <c r="CJ21" s="1003"/>
      <c r="CK21" s="194" t="s">
        <v>201</v>
      </c>
      <c r="CL21" s="1004" t="str">
        <f>IF(SUM(CL14:CP20)=0,"",SUM(CL14:CP20))</f>
        <v/>
      </c>
      <c r="CM21" s="1005"/>
      <c r="CN21" s="1005"/>
      <c r="CO21" s="1005"/>
      <c r="CP21" s="1005"/>
      <c r="CQ21" s="426" t="s">
        <v>123</v>
      </c>
      <c r="CR21" s="1004"/>
      <c r="CS21" s="1005"/>
      <c r="CT21" s="1005"/>
      <c r="CU21" s="203"/>
      <c r="CV21" s="1006"/>
      <c r="CW21" s="1007"/>
      <c r="CX21" s="1007"/>
      <c r="CY21" s="428"/>
      <c r="CZ21" s="1008" t="str">
        <f>IFERROR((CZ17-CZ19)/CZ17*100,"")</f>
        <v/>
      </c>
      <c r="DA21" s="1009"/>
      <c r="DB21" s="1009"/>
      <c r="DC21" s="429" t="str">
        <f>DC13</f>
        <v>%</v>
      </c>
      <c r="DD21" s="196"/>
      <c r="DS21" s="518"/>
      <c r="DT21" s="561"/>
      <c r="DU21" s="551">
        <v>1</v>
      </c>
      <c r="DV21" s="897" t="str">
        <f>IF(DV6="","",DV6)</f>
        <v>正常卵</v>
      </c>
      <c r="DW21" s="897"/>
      <c r="DX21" s="897"/>
      <c r="DY21" s="898"/>
      <c r="DZ21" s="1706"/>
      <c r="EA21" s="1707"/>
      <c r="EB21" s="814" t="s">
        <v>231</v>
      </c>
      <c r="EC21" s="1718"/>
      <c r="ED21" s="1719"/>
      <c r="EE21" s="1719"/>
      <c r="EF21" s="1719"/>
      <c r="EG21" s="549" t="s">
        <v>123</v>
      </c>
      <c r="EH21" s="1718"/>
      <c r="EI21" s="1719"/>
      <c r="EJ21" s="1719"/>
      <c r="EK21" s="542" t="str">
        <f>IF(EK6="","",EK6)</f>
        <v>kg</v>
      </c>
      <c r="EL21" s="899" t="str">
        <f>IFERROR(EC21/EH21,"")</f>
        <v/>
      </c>
      <c r="EM21" s="900"/>
      <c r="EN21" s="900"/>
      <c r="EO21" s="544" t="s">
        <v>125</v>
      </c>
      <c r="EP21" s="523"/>
      <c r="EQ21" s="523"/>
      <c r="ER21" s="901" t="s">
        <v>121</v>
      </c>
      <c r="ES21" s="902"/>
      <c r="ET21" s="902"/>
      <c r="EU21" s="902"/>
      <c r="EV21" s="902"/>
      <c r="EW21" s="902"/>
      <c r="EX21" s="902"/>
      <c r="EY21" s="902"/>
      <c r="EZ21" s="903"/>
      <c r="FA21" s="518"/>
      <c r="FB21" s="518"/>
      <c r="FC21" s="518"/>
      <c r="FD21" s="518"/>
    </row>
    <row r="22" spans="2:160" ht="24.95" customHeight="1" thickBot="1">
      <c r="B22" s="256"/>
      <c r="C22" s="1262" t="s">
        <v>115</v>
      </c>
      <c r="D22" s="1263"/>
      <c r="E22" s="1263"/>
      <c r="F22" s="1263"/>
      <c r="G22" s="1264"/>
      <c r="H22" s="1265" t="s">
        <v>116</v>
      </c>
      <c r="I22" s="1266"/>
      <c r="J22" s="1267"/>
      <c r="K22" s="1268" t="s">
        <v>117</v>
      </c>
      <c r="L22" s="1269"/>
      <c r="M22" s="1269"/>
      <c r="N22" s="1269"/>
      <c r="O22" s="1269"/>
      <c r="P22" s="1270"/>
      <c r="Q22" s="1271" t="s">
        <v>118</v>
      </c>
      <c r="R22" s="1272"/>
      <c r="S22" s="1272"/>
      <c r="T22" s="1273"/>
      <c r="U22" s="1058" t="s">
        <v>119</v>
      </c>
      <c r="V22" s="1059"/>
      <c r="W22" s="1059"/>
      <c r="X22" s="1274"/>
      <c r="Y22" s="1275" t="s">
        <v>120</v>
      </c>
      <c r="Z22" s="1276"/>
      <c r="AA22" s="1276"/>
      <c r="AB22" s="1277"/>
      <c r="AC22" s="242"/>
      <c r="AD22" s="1283" t="s">
        <v>121</v>
      </c>
      <c r="AE22" s="1284"/>
      <c r="AF22" s="1284"/>
      <c r="AG22" s="1284"/>
      <c r="AH22" s="1284"/>
      <c r="AI22" s="1284"/>
      <c r="AJ22" s="1284"/>
      <c r="AK22" s="1284"/>
      <c r="AL22" s="1285"/>
      <c r="AN22" s="182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0"/>
      <c r="BG22" s="366"/>
      <c r="BH22" s="366"/>
      <c r="BI22" s="366"/>
      <c r="BJ22" s="360"/>
      <c r="BK22" s="182"/>
      <c r="BL22" s="182"/>
      <c r="BM22" s="182"/>
      <c r="BN22" s="361"/>
      <c r="BO22" s="196"/>
      <c r="BP22" s="204"/>
      <c r="BQ22" s="204"/>
      <c r="BR22" s="204"/>
      <c r="BS22" s="204"/>
      <c r="BT22" s="204"/>
      <c r="BU22" s="205"/>
      <c r="BV22" s="205"/>
      <c r="BW22" s="205"/>
      <c r="BX22" s="206"/>
      <c r="BY22" s="182"/>
      <c r="BZ22" s="182"/>
      <c r="CA22" s="182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197"/>
      <c r="DE22" s="184"/>
      <c r="DF22" s="184"/>
      <c r="DG22" s="184"/>
      <c r="DH22" s="184"/>
      <c r="DS22" s="518"/>
      <c r="DT22" s="874" t="s">
        <v>46</v>
      </c>
      <c r="DU22" s="552">
        <v>2</v>
      </c>
      <c r="DV22" s="824" t="str">
        <f>IF(DV7="","",DV7)</f>
        <v>不正常卵</v>
      </c>
      <c r="DW22" s="824"/>
      <c r="DX22" s="824"/>
      <c r="DY22" s="825"/>
      <c r="DZ22" s="1710"/>
      <c r="EA22" s="1711"/>
      <c r="EB22" s="815"/>
      <c r="EC22" s="1720"/>
      <c r="ED22" s="1721"/>
      <c r="EE22" s="1721"/>
      <c r="EF22" s="1721"/>
      <c r="EG22" s="545" t="s">
        <v>123</v>
      </c>
      <c r="EH22" s="1720"/>
      <c r="EI22" s="1721"/>
      <c r="EJ22" s="1721"/>
      <c r="EK22" s="542" t="str">
        <f>IF(EK7="","",EK7)</f>
        <v>kg</v>
      </c>
      <c r="EL22" s="886" t="str">
        <f>IFERROR(EC22/EH22,"")</f>
        <v/>
      </c>
      <c r="EM22" s="887"/>
      <c r="EN22" s="887"/>
      <c r="EO22" s="542" t="s">
        <v>125</v>
      </c>
      <c r="EP22" s="523"/>
      <c r="EQ22" s="523"/>
      <c r="ER22" s="878" t="s">
        <v>126</v>
      </c>
      <c r="ES22" s="879"/>
      <c r="ET22" s="879"/>
      <c r="EU22" s="879"/>
      <c r="EV22" s="880"/>
      <c r="EW22" s="881" t="str">
        <f>EC26</f>
        <v/>
      </c>
      <c r="EX22" s="882"/>
      <c r="EY22" s="882"/>
      <c r="EZ22" s="546" t="s">
        <v>125</v>
      </c>
      <c r="FA22" s="518"/>
      <c r="FB22" s="518"/>
      <c r="FC22" s="518"/>
      <c r="FD22" s="518"/>
    </row>
    <row r="23" spans="2:160" ht="24.95" customHeight="1" thickBot="1">
      <c r="B23" s="240"/>
      <c r="C23" s="241">
        <v>1</v>
      </c>
      <c r="D23" s="1142" t="str">
        <f t="shared" ref="D23:D28" si="21">IF(D6="","",D6)</f>
        <v/>
      </c>
      <c r="E23" s="1142"/>
      <c r="F23" s="1142"/>
      <c r="G23" s="1143"/>
      <c r="H23" s="1599"/>
      <c r="I23" s="1600"/>
      <c r="J23" s="281" t="s">
        <v>122</v>
      </c>
      <c r="K23" s="1605"/>
      <c r="L23" s="1606"/>
      <c r="M23" s="1606"/>
      <c r="N23" s="1606"/>
      <c r="O23" s="1607"/>
      <c r="P23" s="283" t="s">
        <v>123</v>
      </c>
      <c r="Q23" s="1608"/>
      <c r="R23" s="1606"/>
      <c r="S23" s="1607"/>
      <c r="T23" s="128" t="s">
        <v>124</v>
      </c>
      <c r="U23" s="1342" t="str">
        <f t="shared" ref="U23:U24" si="22">IFERROR(Q23/H23*10,"")</f>
        <v/>
      </c>
      <c r="V23" s="1257"/>
      <c r="W23" s="1258"/>
      <c r="X23" s="163" t="s">
        <v>124</v>
      </c>
      <c r="Y23" s="1256" t="str">
        <f t="shared" ref="Y23:Y24" si="23">IFERROR(K23/Q23,"")</f>
        <v/>
      </c>
      <c r="Z23" s="1257"/>
      <c r="AA23" s="1258"/>
      <c r="AB23" s="163" t="s">
        <v>125</v>
      </c>
      <c r="AC23" s="242"/>
      <c r="AD23" s="1286" t="s">
        <v>126</v>
      </c>
      <c r="AE23" s="1287"/>
      <c r="AF23" s="1287"/>
      <c r="AG23" s="1287"/>
      <c r="AH23" s="1288"/>
      <c r="AI23" s="1327" t="str">
        <f>K29</f>
        <v/>
      </c>
      <c r="AJ23" s="1328"/>
      <c r="AK23" s="1328"/>
      <c r="AL23" s="344" t="s">
        <v>125</v>
      </c>
      <c r="AN23" s="193" t="s">
        <v>212</v>
      </c>
      <c r="AO23" s="182"/>
      <c r="AP23" s="182"/>
      <c r="AQ23" s="182"/>
      <c r="AR23" s="182"/>
      <c r="AS23" s="182"/>
      <c r="AT23" s="182" t="s">
        <v>111</v>
      </c>
      <c r="AU23" s="1220">
        <f>I21</f>
        <v>45383</v>
      </c>
      <c r="AV23" s="1220"/>
      <c r="AW23" s="1220"/>
      <c r="AX23" s="362"/>
      <c r="AY23" s="340" t="s">
        <v>112</v>
      </c>
      <c r="AZ23" s="1221">
        <f>N21</f>
        <v>45383</v>
      </c>
      <c r="BA23" s="1221"/>
      <c r="BB23" s="182" t="s">
        <v>113</v>
      </c>
      <c r="BC23" s="182" t="s">
        <v>114</v>
      </c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361"/>
      <c r="BO23" s="361"/>
      <c r="BP23" s="204"/>
      <c r="BQ23" s="204"/>
      <c r="BR23" s="204"/>
      <c r="BS23" s="204"/>
      <c r="BT23" s="204"/>
      <c r="BU23" s="205"/>
      <c r="BV23" s="205"/>
      <c r="BW23" s="205"/>
      <c r="BX23" s="206"/>
      <c r="BY23" s="182"/>
      <c r="BZ23" s="182"/>
      <c r="CA23" s="182"/>
      <c r="CC23" s="187" t="s">
        <v>212</v>
      </c>
      <c r="CI23" s="190" t="s">
        <v>111</v>
      </c>
      <c r="CJ23" s="909">
        <f>I21</f>
        <v>45383</v>
      </c>
      <c r="CK23" s="909"/>
      <c r="CL23" s="909"/>
      <c r="CM23" s="208"/>
      <c r="CN23" s="191" t="s">
        <v>112</v>
      </c>
      <c r="CO23" s="1055">
        <f>N21</f>
        <v>45383</v>
      </c>
      <c r="CP23" s="1055"/>
      <c r="CQ23" s="190" t="s">
        <v>113</v>
      </c>
      <c r="CR23" s="190" t="s">
        <v>114</v>
      </c>
      <c r="DC23" s="196"/>
      <c r="DD23" s="209"/>
      <c r="DS23" s="518"/>
      <c r="DT23" s="874"/>
      <c r="DU23" s="552">
        <v>3</v>
      </c>
      <c r="DV23" s="824" t="str">
        <f>IF(DV8="","",DV8)</f>
        <v>たい肥</v>
      </c>
      <c r="DW23" s="824"/>
      <c r="DX23" s="824"/>
      <c r="DY23" s="825"/>
      <c r="DZ23" s="1710"/>
      <c r="EA23" s="1711"/>
      <c r="EB23" s="815"/>
      <c r="EC23" s="1722"/>
      <c r="ED23" s="1723"/>
      <c r="EE23" s="1723"/>
      <c r="EF23" s="1723"/>
      <c r="EG23" s="545" t="s">
        <v>123</v>
      </c>
      <c r="EH23" s="1722"/>
      <c r="EI23" s="1723"/>
      <c r="EJ23" s="1723"/>
      <c r="EK23" s="542" t="str">
        <f>IF(EK8="","",EK8)</f>
        <v>袋</v>
      </c>
      <c r="EL23" s="886" t="str">
        <f>IFERROR(EC23/EH23,"")</f>
        <v/>
      </c>
      <c r="EM23" s="887"/>
      <c r="EN23" s="887"/>
      <c r="EO23" s="542" t="s">
        <v>125</v>
      </c>
      <c r="EP23" s="523"/>
      <c r="EQ23" s="523"/>
      <c r="ER23" s="883" t="s">
        <v>135</v>
      </c>
      <c r="ES23" s="884"/>
      <c r="ET23" s="884"/>
      <c r="EU23" s="884"/>
      <c r="EV23" s="885"/>
      <c r="EW23" s="822" t="str">
        <f>再認定様式３!$E$34</f>
        <v/>
      </c>
      <c r="EX23" s="823"/>
      <c r="EY23" s="823"/>
      <c r="EZ23" s="547" t="s">
        <v>125</v>
      </c>
      <c r="FA23" s="518"/>
      <c r="FB23" s="518"/>
      <c r="FC23" s="518"/>
      <c r="FD23" s="518"/>
    </row>
    <row r="24" spans="2:160" ht="24.95" customHeight="1" thickTop="1" thickBot="1">
      <c r="B24" s="329"/>
      <c r="C24" s="243">
        <v>2</v>
      </c>
      <c r="D24" s="1142" t="str">
        <f t="shared" si="21"/>
        <v/>
      </c>
      <c r="E24" s="1142"/>
      <c r="F24" s="1142"/>
      <c r="G24" s="1143"/>
      <c r="H24" s="1601"/>
      <c r="I24" s="1602"/>
      <c r="J24" s="282" t="s">
        <v>122</v>
      </c>
      <c r="K24" s="1594"/>
      <c r="L24" s="1591"/>
      <c r="M24" s="1591"/>
      <c r="N24" s="1591"/>
      <c r="O24" s="1592"/>
      <c r="P24" s="284" t="s">
        <v>123</v>
      </c>
      <c r="Q24" s="1590"/>
      <c r="R24" s="1591"/>
      <c r="S24" s="1592"/>
      <c r="T24" s="129" t="s">
        <v>124</v>
      </c>
      <c r="U24" s="1343" t="str">
        <f t="shared" si="22"/>
        <v/>
      </c>
      <c r="V24" s="1254"/>
      <c r="W24" s="1255"/>
      <c r="X24" s="129" t="s">
        <v>124</v>
      </c>
      <c r="Y24" s="1253" t="str">
        <f t="shared" si="23"/>
        <v/>
      </c>
      <c r="Z24" s="1254"/>
      <c r="AA24" s="1255"/>
      <c r="AB24" s="129" t="s">
        <v>125</v>
      </c>
      <c r="AC24" s="242"/>
      <c r="AD24" s="1299" t="s">
        <v>135</v>
      </c>
      <c r="AE24" s="1300"/>
      <c r="AF24" s="1300"/>
      <c r="AG24" s="1300"/>
      <c r="AH24" s="1301"/>
      <c r="AI24" s="822" t="str">
        <f>再認定様式３!$E$34</f>
        <v/>
      </c>
      <c r="AJ24" s="823"/>
      <c r="AK24" s="823"/>
      <c r="AL24" s="345" t="s">
        <v>125</v>
      </c>
      <c r="AN24" s="433"/>
      <c r="AO24" s="1056" t="s">
        <v>115</v>
      </c>
      <c r="AP24" s="1057"/>
      <c r="AQ24" s="1057"/>
      <c r="AR24" s="1057"/>
      <c r="AS24" s="1057"/>
      <c r="AT24" s="914" t="s">
        <v>240</v>
      </c>
      <c r="AU24" s="915"/>
      <c r="AV24" s="916"/>
      <c r="AW24" s="1085" t="s">
        <v>117</v>
      </c>
      <c r="AX24" s="1086"/>
      <c r="AY24" s="1086"/>
      <c r="AZ24" s="1086"/>
      <c r="BA24" s="1086"/>
      <c r="BB24" s="1087"/>
      <c r="BC24" s="1085" t="s">
        <v>118</v>
      </c>
      <c r="BD24" s="1086"/>
      <c r="BE24" s="1086"/>
      <c r="BF24" s="1087"/>
      <c r="BG24" s="1085" t="s">
        <v>199</v>
      </c>
      <c r="BH24" s="1086"/>
      <c r="BI24" s="1086"/>
      <c r="BJ24" s="1087"/>
      <c r="BK24" s="387"/>
      <c r="BL24" s="387"/>
      <c r="BM24" s="387"/>
      <c r="BN24" s="389"/>
      <c r="BO24" s="389"/>
      <c r="BP24" s="389"/>
      <c r="BQ24" s="389"/>
      <c r="BR24" s="389"/>
      <c r="BS24" s="389"/>
      <c r="BT24" s="389"/>
      <c r="BU24" s="389"/>
      <c r="BV24" s="389"/>
      <c r="BW24" s="389"/>
      <c r="BX24" s="389"/>
      <c r="BY24" s="387"/>
      <c r="BZ24" s="387"/>
      <c r="CA24" s="387"/>
      <c r="CC24" s="433"/>
      <c r="CD24" s="1056" t="s">
        <v>115</v>
      </c>
      <c r="CE24" s="1057"/>
      <c r="CF24" s="1057"/>
      <c r="CG24" s="1057"/>
      <c r="CH24" s="1057"/>
      <c r="CI24" s="914" t="s">
        <v>214</v>
      </c>
      <c r="CJ24" s="915"/>
      <c r="CK24" s="916"/>
      <c r="CL24" s="914" t="s">
        <v>117</v>
      </c>
      <c r="CM24" s="915"/>
      <c r="CN24" s="915"/>
      <c r="CO24" s="915"/>
      <c r="CP24" s="915"/>
      <c r="CQ24" s="916"/>
      <c r="CR24" s="914" t="s">
        <v>211</v>
      </c>
      <c r="CS24" s="915"/>
      <c r="CT24" s="915"/>
      <c r="CU24" s="916"/>
      <c r="CV24" s="914" t="s">
        <v>199</v>
      </c>
      <c r="CW24" s="915"/>
      <c r="CX24" s="915"/>
      <c r="CY24" s="916"/>
      <c r="CZ24" s="483"/>
      <c r="DA24" s="483"/>
      <c r="DB24" s="483"/>
      <c r="DC24" s="393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S24" s="518"/>
      <c r="DT24" s="553" t="s">
        <v>138</v>
      </c>
      <c r="DU24" s="554">
        <v>4</v>
      </c>
      <c r="DV24" s="824" t="str">
        <f>IF(DV9="","",DV9)</f>
        <v/>
      </c>
      <c r="DW24" s="824"/>
      <c r="DX24" s="824"/>
      <c r="DY24" s="825"/>
      <c r="DZ24" s="1710"/>
      <c r="EA24" s="1711"/>
      <c r="EB24" s="815"/>
      <c r="EC24" s="1722"/>
      <c r="ED24" s="1723"/>
      <c r="EE24" s="1723"/>
      <c r="EF24" s="1723"/>
      <c r="EG24" s="545" t="s">
        <v>123</v>
      </c>
      <c r="EH24" s="1722"/>
      <c r="EI24" s="1723"/>
      <c r="EJ24" s="1723"/>
      <c r="EK24" s="542" t="str">
        <f>IF(EK9="","",EK9)</f>
        <v/>
      </c>
      <c r="EL24" s="886" t="str">
        <f>IFERROR(EC24/EH24,"")</f>
        <v/>
      </c>
      <c r="EM24" s="887"/>
      <c r="EN24" s="887"/>
      <c r="EO24" s="542" t="s">
        <v>125</v>
      </c>
      <c r="EP24" s="523"/>
      <c r="EQ24" s="523"/>
      <c r="ER24" s="828" t="s">
        <v>128</v>
      </c>
      <c r="ES24" s="829"/>
      <c r="ET24" s="829"/>
      <c r="EU24" s="829"/>
      <c r="EV24" s="830"/>
      <c r="EW24" s="831" t="str">
        <f>IFERROR(EW22-EW23,"")</f>
        <v/>
      </c>
      <c r="EX24" s="832"/>
      <c r="EY24" s="832"/>
      <c r="EZ24" s="548" t="s">
        <v>125</v>
      </c>
      <c r="FA24" s="518"/>
      <c r="FB24" s="518"/>
      <c r="FC24" s="518"/>
      <c r="FD24" s="518"/>
    </row>
    <row r="25" spans="2:160" ht="24.95" customHeight="1" thickTop="1" thickBot="1">
      <c r="B25" s="1344" t="s">
        <v>46</v>
      </c>
      <c r="C25" s="243">
        <v>3</v>
      </c>
      <c r="D25" s="1142" t="str">
        <f t="shared" si="21"/>
        <v/>
      </c>
      <c r="E25" s="1142"/>
      <c r="F25" s="1142"/>
      <c r="G25" s="1143"/>
      <c r="H25" s="1601"/>
      <c r="I25" s="1602"/>
      <c r="J25" s="282" t="s">
        <v>122</v>
      </c>
      <c r="K25" s="1594"/>
      <c r="L25" s="1591"/>
      <c r="M25" s="1591"/>
      <c r="N25" s="1591"/>
      <c r="O25" s="1592"/>
      <c r="P25" s="284" t="s">
        <v>123</v>
      </c>
      <c r="Q25" s="1590"/>
      <c r="R25" s="1591"/>
      <c r="S25" s="1592"/>
      <c r="T25" s="129" t="s">
        <v>124</v>
      </c>
      <c r="U25" s="1343" t="str">
        <f>IFERROR(Q25/H25*10,"")</f>
        <v/>
      </c>
      <c r="V25" s="1254"/>
      <c r="W25" s="1255"/>
      <c r="X25" s="129" t="s">
        <v>124</v>
      </c>
      <c r="Y25" s="1253" t="str">
        <f>IFERROR(K25/Q25,"")</f>
        <v/>
      </c>
      <c r="Z25" s="1254"/>
      <c r="AA25" s="1255"/>
      <c r="AB25" s="129" t="s">
        <v>125</v>
      </c>
      <c r="AC25" s="242"/>
      <c r="AD25" s="1302" t="s">
        <v>128</v>
      </c>
      <c r="AE25" s="1303"/>
      <c r="AF25" s="1303"/>
      <c r="AG25" s="1303"/>
      <c r="AH25" s="1304"/>
      <c r="AI25" s="1305" t="str">
        <f>IF(AI23="","",AI23-AI24)</f>
        <v/>
      </c>
      <c r="AJ25" s="1306"/>
      <c r="AK25" s="1306"/>
      <c r="AL25" s="346" t="s">
        <v>125</v>
      </c>
      <c r="AN25" s="390"/>
      <c r="AO25" s="434">
        <v>1</v>
      </c>
      <c r="AP25" s="1061" t="str">
        <f>IF(AP14="","",AP14)</f>
        <v>経産牛</v>
      </c>
      <c r="AQ25" s="1062"/>
      <c r="AR25" s="1062"/>
      <c r="AS25" s="1063"/>
      <c r="AT25" s="1609"/>
      <c r="AU25" s="1610"/>
      <c r="AV25" s="435" t="str">
        <f t="shared" ref="AV25:AV31" si="24">AV14</f>
        <v>頭</v>
      </c>
      <c r="AW25" s="1617"/>
      <c r="AX25" s="1618"/>
      <c r="AY25" s="1618"/>
      <c r="AZ25" s="1618"/>
      <c r="BA25" s="1618"/>
      <c r="BB25" s="391" t="s">
        <v>123</v>
      </c>
      <c r="BC25" s="1621"/>
      <c r="BD25" s="1622"/>
      <c r="BE25" s="1622"/>
      <c r="BF25" s="418" t="str">
        <f>IF(BF14="","",BF14)</f>
        <v>頭</v>
      </c>
      <c r="BG25" s="1225" t="str">
        <f t="shared" ref="BG25:BG31" si="25">IFERROR(AW25/BC25,"")</f>
        <v/>
      </c>
      <c r="BH25" s="1226"/>
      <c r="BI25" s="1226"/>
      <c r="BJ25" s="392" t="s">
        <v>125</v>
      </c>
      <c r="BK25" s="1222" t="s">
        <v>200</v>
      </c>
      <c r="BL25" s="1223"/>
      <c r="BM25" s="1223"/>
      <c r="BN25" s="1224"/>
      <c r="BO25" s="420"/>
      <c r="BP25" s="1212" t="s">
        <v>121</v>
      </c>
      <c r="BQ25" s="1213"/>
      <c r="BR25" s="1213"/>
      <c r="BS25" s="1213"/>
      <c r="BT25" s="1213"/>
      <c r="BU25" s="1213"/>
      <c r="BV25" s="1213"/>
      <c r="BW25" s="1213"/>
      <c r="BX25" s="1214"/>
      <c r="BY25" s="387"/>
      <c r="BZ25" s="387"/>
      <c r="CA25" s="387"/>
      <c r="CC25" s="390"/>
      <c r="CD25" s="434">
        <v>1</v>
      </c>
      <c r="CE25" s="1061" t="str">
        <f t="shared" ref="CE25:CE31" si="26">IF(CE6="","",CE6)</f>
        <v>母豚(大貫)</v>
      </c>
      <c r="CF25" s="1062"/>
      <c r="CG25" s="1062"/>
      <c r="CH25" s="1063"/>
      <c r="CI25" s="1654"/>
      <c r="CJ25" s="1655"/>
      <c r="CK25" s="970" t="s">
        <v>201</v>
      </c>
      <c r="CL25" s="1674"/>
      <c r="CM25" s="1675"/>
      <c r="CN25" s="1675"/>
      <c r="CO25" s="1675"/>
      <c r="CP25" s="1675"/>
      <c r="CQ25" s="391" t="s">
        <v>123</v>
      </c>
      <c r="CR25" s="1684"/>
      <c r="CS25" s="1685"/>
      <c r="CT25" s="1685"/>
      <c r="CU25" s="392" t="str">
        <f t="shared" ref="CU25:CU31" si="27">IF(CU6="","",CU6)</f>
        <v>頭</v>
      </c>
      <c r="CV25" s="1064" t="str">
        <f>IFERROR(CL25/CR25,"")</f>
        <v/>
      </c>
      <c r="CW25" s="1065"/>
      <c r="CX25" s="1065"/>
      <c r="CY25" s="392" t="s">
        <v>125</v>
      </c>
      <c r="CZ25" s="1066" t="str">
        <f>CZ6</f>
        <v>分娩回数/１頭</v>
      </c>
      <c r="DA25" s="1067"/>
      <c r="DB25" s="1067"/>
      <c r="DC25" s="1068"/>
      <c r="DD25" s="202"/>
      <c r="DE25" s="901" t="s">
        <v>121</v>
      </c>
      <c r="DF25" s="902"/>
      <c r="DG25" s="902"/>
      <c r="DH25" s="902"/>
      <c r="DI25" s="902"/>
      <c r="DJ25" s="902"/>
      <c r="DK25" s="902"/>
      <c r="DL25" s="902"/>
      <c r="DM25" s="903"/>
      <c r="DO25" s="1035" t="s">
        <v>221</v>
      </c>
      <c r="DP25" s="1036"/>
      <c r="DQ25" s="1035" t="s">
        <v>222</v>
      </c>
      <c r="DR25" s="1036"/>
      <c r="DS25" s="518"/>
      <c r="DT25" s="553"/>
      <c r="DU25" s="552">
        <v>5</v>
      </c>
      <c r="DV25" s="824" t="str">
        <f>IF(DV10="","",DV10)</f>
        <v/>
      </c>
      <c r="DW25" s="824"/>
      <c r="DX25" s="824"/>
      <c r="DY25" s="825"/>
      <c r="DZ25" s="1714"/>
      <c r="EA25" s="1715"/>
      <c r="EB25" s="816"/>
      <c r="EC25" s="1722"/>
      <c r="ED25" s="1723"/>
      <c r="EE25" s="1723"/>
      <c r="EF25" s="1723"/>
      <c r="EG25" s="545" t="s">
        <v>123</v>
      </c>
      <c r="EH25" s="1722"/>
      <c r="EI25" s="1723"/>
      <c r="EJ25" s="1723"/>
      <c r="EK25" s="542" t="str">
        <f>IF(EK10="","",EK10)</f>
        <v/>
      </c>
      <c r="EL25" s="886" t="str">
        <f>IFERROR(EC25/EH25,"")</f>
        <v/>
      </c>
      <c r="EM25" s="887"/>
      <c r="EN25" s="887"/>
      <c r="EO25" s="542" t="s">
        <v>125</v>
      </c>
      <c r="EP25" s="523"/>
      <c r="EQ25" s="523"/>
      <c r="ER25" s="833" t="s">
        <v>130</v>
      </c>
      <c r="ES25" s="834"/>
      <c r="ET25" s="834"/>
      <c r="EU25" s="834"/>
      <c r="EV25" s="835"/>
      <c r="EW25" s="836" t="str">
        <f>IFERROR(EW24/EW22*100,"")</f>
        <v/>
      </c>
      <c r="EX25" s="837"/>
      <c r="EY25" s="837"/>
      <c r="EZ25" s="543" t="s">
        <v>131</v>
      </c>
      <c r="FA25" s="518"/>
      <c r="FB25" s="518"/>
      <c r="FC25" s="518"/>
      <c r="FD25" s="518"/>
    </row>
    <row r="26" spans="2:160" ht="24.95" customHeight="1" thickBot="1">
      <c r="B26" s="1344"/>
      <c r="C26" s="243">
        <v>4</v>
      </c>
      <c r="D26" s="1142" t="str">
        <f t="shared" si="21"/>
        <v/>
      </c>
      <c r="E26" s="1142"/>
      <c r="F26" s="1142"/>
      <c r="G26" s="1143"/>
      <c r="H26" s="1601"/>
      <c r="I26" s="1602"/>
      <c r="J26" s="282" t="s">
        <v>122</v>
      </c>
      <c r="K26" s="1594"/>
      <c r="L26" s="1591"/>
      <c r="M26" s="1591"/>
      <c r="N26" s="1591"/>
      <c r="O26" s="1592"/>
      <c r="P26" s="284" t="s">
        <v>123</v>
      </c>
      <c r="Q26" s="1590"/>
      <c r="R26" s="1591"/>
      <c r="S26" s="1592"/>
      <c r="T26" s="129" t="s">
        <v>124</v>
      </c>
      <c r="U26" s="1253" t="str">
        <f>IFERROR(Q26/H26*10,"")</f>
        <v/>
      </c>
      <c r="V26" s="1254"/>
      <c r="W26" s="1255"/>
      <c r="X26" s="341" t="s">
        <v>124</v>
      </c>
      <c r="Y26" s="1253" t="str">
        <f>IFERROR(K26/Q26,"")</f>
        <v/>
      </c>
      <c r="Z26" s="1254"/>
      <c r="AA26" s="1255"/>
      <c r="AB26" s="129" t="s">
        <v>125</v>
      </c>
      <c r="AC26" s="242"/>
      <c r="AD26" s="1307" t="s">
        <v>130</v>
      </c>
      <c r="AE26" s="1308"/>
      <c r="AF26" s="1308"/>
      <c r="AG26" s="1308"/>
      <c r="AH26" s="1309"/>
      <c r="AI26" s="1310" t="str">
        <f>IFERROR(AI25/AI23*100,"")</f>
        <v/>
      </c>
      <c r="AJ26" s="1311"/>
      <c r="AK26" s="1311"/>
      <c r="AL26" s="347" t="s">
        <v>131</v>
      </c>
      <c r="AN26" s="394"/>
      <c r="AO26" s="436">
        <v>2</v>
      </c>
      <c r="AP26" s="983" t="str">
        <f t="shared" ref="AP26:AP31" si="28">IF(AP15="","",AP15)</f>
        <v>育成牛</v>
      </c>
      <c r="AQ26" s="984"/>
      <c r="AR26" s="984"/>
      <c r="AS26" s="985"/>
      <c r="AT26" s="1614"/>
      <c r="AU26" s="1615"/>
      <c r="AV26" s="437" t="str">
        <f t="shared" si="24"/>
        <v>頭</v>
      </c>
      <c r="AW26" s="1185"/>
      <c r="AX26" s="1186"/>
      <c r="AY26" s="1186"/>
      <c r="AZ26" s="1186"/>
      <c r="BA26" s="1186"/>
      <c r="BB26" s="1187"/>
      <c r="BC26" s="1188"/>
      <c r="BD26" s="1189"/>
      <c r="BE26" s="1189"/>
      <c r="BF26" s="1190"/>
      <c r="BG26" s="1191"/>
      <c r="BH26" s="1192"/>
      <c r="BI26" s="1192"/>
      <c r="BJ26" s="1193"/>
      <c r="BK26" s="1632"/>
      <c r="BL26" s="1633"/>
      <c r="BM26" s="1633"/>
      <c r="BN26" s="395" t="s">
        <v>201</v>
      </c>
      <c r="BO26" s="420"/>
      <c r="BP26" s="1173" t="s">
        <v>126</v>
      </c>
      <c r="BQ26" s="1174"/>
      <c r="BR26" s="1174"/>
      <c r="BS26" s="1174"/>
      <c r="BT26" s="1175"/>
      <c r="BU26" s="1215" t="str">
        <f>AW32</f>
        <v/>
      </c>
      <c r="BV26" s="1216"/>
      <c r="BW26" s="1216"/>
      <c r="BX26" s="396" t="s">
        <v>125</v>
      </c>
      <c r="BY26" s="387"/>
      <c r="BZ26" s="387"/>
      <c r="CA26" s="387"/>
      <c r="CC26" s="485"/>
      <c r="CD26" s="436">
        <v>2</v>
      </c>
      <c r="CE26" s="1042" t="str">
        <f t="shared" si="26"/>
        <v>子豚</v>
      </c>
      <c r="CF26" s="1043"/>
      <c r="CG26" s="1043"/>
      <c r="CH26" s="1044"/>
      <c r="CI26" s="1658"/>
      <c r="CJ26" s="1659"/>
      <c r="CK26" s="968"/>
      <c r="CL26" s="1686"/>
      <c r="CM26" s="1687"/>
      <c r="CN26" s="1687"/>
      <c r="CO26" s="1687"/>
      <c r="CP26" s="1687"/>
      <c r="CQ26" s="397" t="s">
        <v>123</v>
      </c>
      <c r="CR26" s="1698"/>
      <c r="CS26" s="1699"/>
      <c r="CT26" s="1699"/>
      <c r="CU26" s="398" t="str">
        <f t="shared" si="27"/>
        <v>頭</v>
      </c>
      <c r="CV26" s="1045" t="str">
        <f t="shared" ref="CV26:CV31" si="29">IFERROR(CL26/CR26,"")</f>
        <v/>
      </c>
      <c r="CW26" s="1046"/>
      <c r="CX26" s="1046"/>
      <c r="CY26" s="398" t="s">
        <v>125</v>
      </c>
      <c r="CZ26" s="1014" t="str">
        <f>IFERROR(DO26/DQ26,"")</f>
        <v/>
      </c>
      <c r="DA26" s="1015"/>
      <c r="DB26" s="1015"/>
      <c r="DC26" s="395" t="str">
        <f>DC7</f>
        <v>回</v>
      </c>
      <c r="DD26" s="202"/>
      <c r="DE26" s="878" t="s">
        <v>126</v>
      </c>
      <c r="DF26" s="879"/>
      <c r="DG26" s="879"/>
      <c r="DH26" s="879"/>
      <c r="DI26" s="880"/>
      <c r="DJ26" s="1040" t="str">
        <f>CL32</f>
        <v/>
      </c>
      <c r="DK26" s="1041"/>
      <c r="DL26" s="1041"/>
      <c r="DM26" s="198" t="s">
        <v>125</v>
      </c>
      <c r="DO26" s="1702"/>
      <c r="DP26" s="1703"/>
      <c r="DQ26" s="944">
        <f>CI25</f>
        <v>0</v>
      </c>
      <c r="DR26" s="945"/>
      <c r="DS26" s="518"/>
      <c r="DT26" s="555"/>
      <c r="DU26" s="890" t="s">
        <v>132</v>
      </c>
      <c r="DV26" s="891"/>
      <c r="DW26" s="891"/>
      <c r="DX26" s="891"/>
      <c r="DY26" s="892"/>
      <c r="DZ26" s="893" t="str">
        <f>IF(DZ21="","",DZ21)</f>
        <v/>
      </c>
      <c r="EA26" s="894"/>
      <c r="EB26" s="556" t="s">
        <v>231</v>
      </c>
      <c r="EC26" s="888" t="str">
        <f>IF(SUM(EC21:EF25)=0,"",SUM(EC21:EF25))</f>
        <v/>
      </c>
      <c r="ED26" s="889"/>
      <c r="EE26" s="889"/>
      <c r="EF26" s="889"/>
      <c r="EG26" s="557" t="s">
        <v>123</v>
      </c>
      <c r="EH26" s="895"/>
      <c r="EI26" s="896"/>
      <c r="EJ26" s="896"/>
      <c r="EK26" s="558"/>
      <c r="EL26" s="893"/>
      <c r="EM26" s="894"/>
      <c r="EN26" s="894"/>
      <c r="EO26" s="558"/>
      <c r="EP26" s="559"/>
      <c r="EQ26" s="523"/>
      <c r="ER26" s="560"/>
      <c r="ES26" s="560"/>
      <c r="ET26" s="560"/>
      <c r="EU26" s="560"/>
      <c r="EV26" s="525" t="s">
        <v>244</v>
      </c>
      <c r="EW26" s="586">
        <f>IF(EW22="",0,EW22)</f>
        <v>0</v>
      </c>
      <c r="EX26" s="586"/>
      <c r="EY26" s="586"/>
      <c r="EZ26" s="560"/>
      <c r="FA26" s="518"/>
      <c r="FB26" s="518"/>
      <c r="FC26" s="518"/>
      <c r="FD26" s="518"/>
    </row>
    <row r="27" spans="2:160" ht="24.95" customHeight="1" thickBot="1">
      <c r="B27" s="257" t="s">
        <v>138</v>
      </c>
      <c r="C27" s="243">
        <v>5</v>
      </c>
      <c r="D27" s="1142" t="str">
        <f t="shared" si="21"/>
        <v/>
      </c>
      <c r="E27" s="1142"/>
      <c r="F27" s="1142"/>
      <c r="G27" s="1143"/>
      <c r="H27" s="1601"/>
      <c r="I27" s="1602"/>
      <c r="J27" s="282" t="s">
        <v>122</v>
      </c>
      <c r="K27" s="1594"/>
      <c r="L27" s="1591"/>
      <c r="M27" s="1591"/>
      <c r="N27" s="1591"/>
      <c r="O27" s="1592"/>
      <c r="P27" s="284" t="s">
        <v>123</v>
      </c>
      <c r="Q27" s="1590"/>
      <c r="R27" s="1591"/>
      <c r="S27" s="1592"/>
      <c r="T27" s="129" t="s">
        <v>124</v>
      </c>
      <c r="U27" s="1253" t="str">
        <f>IFERROR(Q27/H27*10,"")</f>
        <v/>
      </c>
      <c r="V27" s="1254"/>
      <c r="W27" s="1255"/>
      <c r="X27" s="341" t="s">
        <v>124</v>
      </c>
      <c r="Y27" s="1253" t="str">
        <f>IFERROR(K27/Q27,"")</f>
        <v/>
      </c>
      <c r="Z27" s="1254"/>
      <c r="AA27" s="1255"/>
      <c r="AB27" s="129" t="s">
        <v>125</v>
      </c>
      <c r="AC27" s="242"/>
      <c r="AD27" s="348"/>
      <c r="AE27" s="348"/>
      <c r="AF27" s="348"/>
      <c r="AG27" s="348"/>
      <c r="AH27" s="356" t="s">
        <v>244</v>
      </c>
      <c r="AI27" s="591">
        <f>IF(AI23="",0,AI23)</f>
        <v>0</v>
      </c>
      <c r="AJ27" s="591"/>
      <c r="AK27" s="591"/>
      <c r="AL27" s="348"/>
      <c r="AN27" s="932" t="s">
        <v>46</v>
      </c>
      <c r="AO27" s="438">
        <v>3</v>
      </c>
      <c r="AP27" s="983" t="str">
        <f t="shared" si="28"/>
        <v>子牛</v>
      </c>
      <c r="AQ27" s="984"/>
      <c r="AR27" s="984"/>
      <c r="AS27" s="985"/>
      <c r="AT27" s="1614"/>
      <c r="AU27" s="1615"/>
      <c r="AV27" s="437" t="str">
        <f t="shared" si="24"/>
        <v>頭</v>
      </c>
      <c r="AW27" s="1619"/>
      <c r="AX27" s="1620"/>
      <c r="AY27" s="1620"/>
      <c r="AZ27" s="1620"/>
      <c r="BA27" s="1620"/>
      <c r="BB27" s="397" t="s">
        <v>123</v>
      </c>
      <c r="BC27" s="1623"/>
      <c r="BD27" s="1624"/>
      <c r="BE27" s="1624"/>
      <c r="BF27" s="418" t="str">
        <f>IF(BF16="","",BF16)</f>
        <v>頭</v>
      </c>
      <c r="BG27" s="1217" t="str">
        <f t="shared" si="25"/>
        <v/>
      </c>
      <c r="BH27" s="1218"/>
      <c r="BI27" s="1218"/>
      <c r="BJ27" s="398" t="s">
        <v>125</v>
      </c>
      <c r="BK27" s="1170" t="s">
        <v>202</v>
      </c>
      <c r="BL27" s="1171"/>
      <c r="BM27" s="1171"/>
      <c r="BN27" s="1172"/>
      <c r="BO27" s="393"/>
      <c r="BP27" s="1180" t="s">
        <v>127</v>
      </c>
      <c r="BQ27" s="1181"/>
      <c r="BR27" s="1181"/>
      <c r="BS27" s="1181"/>
      <c r="BT27" s="1182"/>
      <c r="BU27" s="1219" t="str">
        <f>再認定様式３!$E$34</f>
        <v/>
      </c>
      <c r="BV27" s="1184"/>
      <c r="BW27" s="1184"/>
      <c r="BX27" s="491" t="s">
        <v>125</v>
      </c>
      <c r="BY27" s="387"/>
      <c r="BZ27" s="387"/>
      <c r="CA27" s="387"/>
      <c r="CC27" s="932" t="s">
        <v>46</v>
      </c>
      <c r="CD27" s="438">
        <v>3</v>
      </c>
      <c r="CE27" s="1042" t="str">
        <f t="shared" si="26"/>
        <v>たい肥</v>
      </c>
      <c r="CF27" s="1043"/>
      <c r="CG27" s="1043"/>
      <c r="CH27" s="1044"/>
      <c r="CI27" s="1658"/>
      <c r="CJ27" s="1659"/>
      <c r="CK27" s="968"/>
      <c r="CL27" s="1678"/>
      <c r="CM27" s="1679"/>
      <c r="CN27" s="1679"/>
      <c r="CO27" s="1679"/>
      <c r="CP27" s="1679"/>
      <c r="CQ27" s="397" t="s">
        <v>123</v>
      </c>
      <c r="CR27" s="1700"/>
      <c r="CS27" s="1701"/>
      <c r="CT27" s="1701"/>
      <c r="CU27" s="398" t="str">
        <f t="shared" si="27"/>
        <v>頭</v>
      </c>
      <c r="CV27" s="1045" t="str">
        <f t="shared" si="29"/>
        <v/>
      </c>
      <c r="CW27" s="1046"/>
      <c r="CX27" s="1046"/>
      <c r="CY27" s="398" t="s">
        <v>125</v>
      </c>
      <c r="CZ27" s="1052" t="str">
        <f>CZ8</f>
        <v>ほ乳開始頭数/１頭</v>
      </c>
      <c r="DA27" s="1053"/>
      <c r="DB27" s="1053"/>
      <c r="DC27" s="1054"/>
      <c r="DD27" s="196"/>
      <c r="DE27" s="1032" t="s">
        <v>127</v>
      </c>
      <c r="DF27" s="1033"/>
      <c r="DG27" s="1033"/>
      <c r="DH27" s="1033"/>
      <c r="DI27" s="1034"/>
      <c r="DJ27" s="822" t="str">
        <f>再認定様式３!$E$34</f>
        <v/>
      </c>
      <c r="DK27" s="823"/>
      <c r="DL27" s="823"/>
      <c r="DM27" s="199" t="s">
        <v>125</v>
      </c>
      <c r="DO27" s="1035" t="s">
        <v>223</v>
      </c>
      <c r="DP27" s="1036"/>
      <c r="DQ27" s="1035" t="s">
        <v>221</v>
      </c>
      <c r="DR27" s="1036"/>
      <c r="DS27" s="518"/>
      <c r="DT27" s="550"/>
      <c r="DU27" s="551">
        <v>1</v>
      </c>
      <c r="DV27" s="824" t="str">
        <f>IF(DV21="","",DV21)</f>
        <v>正常卵</v>
      </c>
      <c r="DW27" s="824"/>
      <c r="DX27" s="824"/>
      <c r="DY27" s="825"/>
      <c r="DZ27" s="1710"/>
      <c r="EA27" s="1711"/>
      <c r="EB27" s="815" t="s">
        <v>231</v>
      </c>
      <c r="EC27" s="826" t="str">
        <f t="shared" ref="EC27:EC31" si="30">IF(EH27*EL27=0,"",EH27*EL27)</f>
        <v/>
      </c>
      <c r="ED27" s="827"/>
      <c r="EE27" s="827"/>
      <c r="EF27" s="827"/>
      <c r="EG27" s="549" t="s">
        <v>123</v>
      </c>
      <c r="EH27" s="1718"/>
      <c r="EI27" s="1719"/>
      <c r="EJ27" s="1719"/>
      <c r="EK27" s="544" t="str">
        <f>IF(EK21="","",EK21)</f>
        <v>kg</v>
      </c>
      <c r="EL27" s="1718"/>
      <c r="EM27" s="1719"/>
      <c r="EN27" s="1719"/>
      <c r="EO27" s="544" t="s">
        <v>125</v>
      </c>
      <c r="EP27" s="523"/>
      <c r="EQ27" s="362"/>
      <c r="ER27" s="875" t="s">
        <v>133</v>
      </c>
      <c r="ES27" s="876"/>
      <c r="ET27" s="876"/>
      <c r="EU27" s="876"/>
      <c r="EV27" s="876"/>
      <c r="EW27" s="876"/>
      <c r="EX27" s="876"/>
      <c r="EY27" s="876"/>
      <c r="EZ27" s="877"/>
      <c r="FA27" s="518"/>
      <c r="FB27" s="518"/>
      <c r="FC27" s="518"/>
      <c r="FD27" s="518"/>
    </row>
    <row r="28" spans="2:160" ht="24.95" customHeight="1" thickTop="1" thickBot="1">
      <c r="B28" s="244"/>
      <c r="C28" s="243">
        <v>6</v>
      </c>
      <c r="D28" s="1142" t="str">
        <f t="shared" si="21"/>
        <v/>
      </c>
      <c r="E28" s="1142"/>
      <c r="F28" s="1142"/>
      <c r="G28" s="1143"/>
      <c r="H28" s="1601"/>
      <c r="I28" s="1602"/>
      <c r="J28" s="282" t="s">
        <v>122</v>
      </c>
      <c r="K28" s="1594"/>
      <c r="L28" s="1591"/>
      <c r="M28" s="1591"/>
      <c r="N28" s="1591"/>
      <c r="O28" s="1592"/>
      <c r="P28" s="284" t="s">
        <v>123</v>
      </c>
      <c r="Q28" s="1590"/>
      <c r="R28" s="1591"/>
      <c r="S28" s="1592"/>
      <c r="T28" s="129" t="s">
        <v>124</v>
      </c>
      <c r="U28" s="1253" t="str">
        <f>IFERROR(Q28/H28*10,"")</f>
        <v/>
      </c>
      <c r="V28" s="1254"/>
      <c r="W28" s="1255"/>
      <c r="X28" s="341" t="s">
        <v>124</v>
      </c>
      <c r="Y28" s="1253" t="str">
        <f>IFERROR(K28/Q28,"")</f>
        <v/>
      </c>
      <c r="Z28" s="1254"/>
      <c r="AA28" s="1255"/>
      <c r="AB28" s="129" t="s">
        <v>125</v>
      </c>
      <c r="AC28" s="242"/>
      <c r="AD28" s="357"/>
      <c r="AE28" s="357"/>
      <c r="AF28" s="348"/>
      <c r="AG28" s="348"/>
      <c r="AH28" s="356" t="s">
        <v>245</v>
      </c>
      <c r="AI28" s="593">
        <f>IF(AI24="",0,AI24)</f>
        <v>0</v>
      </c>
      <c r="AJ28" s="593"/>
      <c r="AK28" s="593"/>
      <c r="AL28" s="348"/>
      <c r="AN28" s="932"/>
      <c r="AO28" s="439">
        <v>4</v>
      </c>
      <c r="AP28" s="983" t="str">
        <f t="shared" si="28"/>
        <v>たい肥</v>
      </c>
      <c r="AQ28" s="984"/>
      <c r="AR28" s="984"/>
      <c r="AS28" s="985"/>
      <c r="AT28" s="1642"/>
      <c r="AU28" s="1643"/>
      <c r="AV28" s="437" t="str">
        <f t="shared" si="24"/>
        <v/>
      </c>
      <c r="AW28" s="1638"/>
      <c r="AX28" s="1639"/>
      <c r="AY28" s="1639"/>
      <c r="AZ28" s="1639"/>
      <c r="BA28" s="1639"/>
      <c r="BB28" s="397" t="s">
        <v>123</v>
      </c>
      <c r="BC28" s="1625"/>
      <c r="BD28" s="1626"/>
      <c r="BE28" s="1626"/>
      <c r="BF28" s="418" t="str">
        <f>IF(BF17="","",BF17)</f>
        <v>㎏</v>
      </c>
      <c r="BG28" s="1097" t="str">
        <f t="shared" si="25"/>
        <v/>
      </c>
      <c r="BH28" s="1098"/>
      <c r="BI28" s="1098"/>
      <c r="BJ28" s="398" t="s">
        <v>125</v>
      </c>
      <c r="BK28" s="1178" t="str">
        <f>IFERROR(BK26/AT25*100,"")</f>
        <v/>
      </c>
      <c r="BL28" s="1179"/>
      <c r="BM28" s="1179"/>
      <c r="BN28" s="400" t="s">
        <v>204</v>
      </c>
      <c r="BO28" s="420"/>
      <c r="BP28" s="1152" t="s">
        <v>205</v>
      </c>
      <c r="BQ28" s="1153"/>
      <c r="BR28" s="1153"/>
      <c r="BS28" s="1153"/>
      <c r="BT28" s="1154"/>
      <c r="BU28" s="1155">
        <f>再認定様式３!E10</f>
        <v>0</v>
      </c>
      <c r="BV28" s="1156"/>
      <c r="BW28" s="1156"/>
      <c r="BX28" s="401" t="s">
        <v>125</v>
      </c>
      <c r="BY28" s="387"/>
      <c r="BZ28" s="387"/>
      <c r="CA28" s="387"/>
      <c r="CC28" s="932"/>
      <c r="CD28" s="436">
        <v>4</v>
      </c>
      <c r="CE28" s="1042" t="str">
        <f t="shared" si="26"/>
        <v/>
      </c>
      <c r="CF28" s="1043"/>
      <c r="CG28" s="1043"/>
      <c r="CH28" s="1044"/>
      <c r="CI28" s="1658"/>
      <c r="CJ28" s="1659"/>
      <c r="CK28" s="968"/>
      <c r="CL28" s="1680"/>
      <c r="CM28" s="1681"/>
      <c r="CN28" s="1681"/>
      <c r="CO28" s="1681"/>
      <c r="CP28" s="1681"/>
      <c r="CQ28" s="397" t="s">
        <v>123</v>
      </c>
      <c r="CR28" s="1700"/>
      <c r="CS28" s="1701"/>
      <c r="CT28" s="1701"/>
      <c r="CU28" s="398" t="str">
        <f t="shared" si="27"/>
        <v>頭</v>
      </c>
      <c r="CV28" s="1045" t="str">
        <f t="shared" si="29"/>
        <v/>
      </c>
      <c r="CW28" s="1046"/>
      <c r="CX28" s="1046"/>
      <c r="CY28" s="398" t="s">
        <v>125</v>
      </c>
      <c r="CZ28" s="1014" t="str">
        <f>IFERROR(DO28/DQ28,"")</f>
        <v/>
      </c>
      <c r="DA28" s="1015"/>
      <c r="DB28" s="1015"/>
      <c r="DC28" s="395" t="str">
        <f>DC9</f>
        <v>頭</v>
      </c>
      <c r="DD28" s="202"/>
      <c r="DE28" s="1027" t="s">
        <v>128</v>
      </c>
      <c r="DF28" s="1028"/>
      <c r="DG28" s="1028"/>
      <c r="DH28" s="1028"/>
      <c r="DI28" s="1029"/>
      <c r="DJ28" s="1030" t="str">
        <f>IFERROR(DJ26-DJ27,"")</f>
        <v/>
      </c>
      <c r="DK28" s="1031"/>
      <c r="DL28" s="1031"/>
      <c r="DM28" s="200" t="s">
        <v>125</v>
      </c>
      <c r="DO28" s="1702"/>
      <c r="DP28" s="1703"/>
      <c r="DQ28" s="944">
        <f>DO26</f>
        <v>0</v>
      </c>
      <c r="DR28" s="945"/>
      <c r="DS28" s="518"/>
      <c r="DT28" s="874" t="s">
        <v>134</v>
      </c>
      <c r="DU28" s="552">
        <v>2</v>
      </c>
      <c r="DV28" s="824" t="str">
        <f>IF(DV22="","",DV22)</f>
        <v>不正常卵</v>
      </c>
      <c r="DW28" s="824"/>
      <c r="DX28" s="824"/>
      <c r="DY28" s="825"/>
      <c r="DZ28" s="1710"/>
      <c r="EA28" s="1711"/>
      <c r="EB28" s="815"/>
      <c r="EC28" s="826" t="str">
        <f t="shared" si="30"/>
        <v/>
      </c>
      <c r="ED28" s="827"/>
      <c r="EE28" s="827"/>
      <c r="EF28" s="827"/>
      <c r="EG28" s="545" t="s">
        <v>123</v>
      </c>
      <c r="EH28" s="1720"/>
      <c r="EI28" s="1721"/>
      <c r="EJ28" s="1721"/>
      <c r="EK28" s="542" t="str">
        <f>IF(EK22="","",EK22)</f>
        <v>kg</v>
      </c>
      <c r="EL28" s="1720"/>
      <c r="EM28" s="1721"/>
      <c r="EN28" s="1721"/>
      <c r="EO28" s="542" t="s">
        <v>125</v>
      </c>
      <c r="EP28" s="523"/>
      <c r="EQ28" s="362"/>
      <c r="ER28" s="878" t="s">
        <v>126</v>
      </c>
      <c r="ES28" s="879"/>
      <c r="ET28" s="879"/>
      <c r="EU28" s="879"/>
      <c r="EV28" s="880"/>
      <c r="EW28" s="881" t="str">
        <f>EC32</f>
        <v/>
      </c>
      <c r="EX28" s="882"/>
      <c r="EY28" s="882"/>
      <c r="EZ28" s="546" t="s">
        <v>125</v>
      </c>
      <c r="FA28" s="518"/>
      <c r="FB28" s="518"/>
      <c r="FC28" s="518"/>
      <c r="FD28" s="518"/>
    </row>
    <row r="29" spans="2:160" ht="24.95" customHeight="1" thickTop="1" thickBot="1">
      <c r="B29" s="258"/>
      <c r="C29" s="1345" t="s">
        <v>132</v>
      </c>
      <c r="D29" s="1346"/>
      <c r="E29" s="1346"/>
      <c r="F29" s="1346"/>
      <c r="G29" s="1347"/>
      <c r="H29" s="1348" t="str">
        <f>IF(H23="","",SUM(H23:I28))</f>
        <v/>
      </c>
      <c r="I29" s="1349"/>
      <c r="J29" s="276" t="s">
        <v>122</v>
      </c>
      <c r="K29" s="1317" t="str">
        <f>IF(K23="","",SUM(K23:O28))</f>
        <v/>
      </c>
      <c r="L29" s="1318"/>
      <c r="M29" s="1318"/>
      <c r="N29" s="1318"/>
      <c r="O29" s="1319"/>
      <c r="P29" s="285" t="s">
        <v>123</v>
      </c>
      <c r="Q29" s="1317"/>
      <c r="R29" s="1318"/>
      <c r="S29" s="1319"/>
      <c r="T29" s="130"/>
      <c r="U29" s="1321"/>
      <c r="V29" s="1322"/>
      <c r="W29" s="1323"/>
      <c r="X29" s="259"/>
      <c r="Y29" s="1317"/>
      <c r="Z29" s="1318"/>
      <c r="AA29" s="1319"/>
      <c r="AB29" s="130"/>
      <c r="AC29" s="242"/>
      <c r="AD29" s="358"/>
      <c r="AE29" s="358"/>
      <c r="AF29" s="358"/>
      <c r="AG29" s="358"/>
      <c r="AH29" s="356" t="s">
        <v>243</v>
      </c>
      <c r="AI29" s="592">
        <f>AI27+BU32+DJ30+EW32-AI28</f>
        <v>0</v>
      </c>
      <c r="AJ29" s="592"/>
      <c r="AK29" s="592"/>
      <c r="AL29" s="358"/>
      <c r="AN29" s="440" t="s">
        <v>138</v>
      </c>
      <c r="AO29" s="441">
        <v>5</v>
      </c>
      <c r="AP29" s="983" t="str">
        <f t="shared" si="28"/>
        <v/>
      </c>
      <c r="AQ29" s="984"/>
      <c r="AR29" s="984"/>
      <c r="AS29" s="985"/>
      <c r="AT29" s="1642"/>
      <c r="AU29" s="1643"/>
      <c r="AV29" s="437" t="str">
        <f t="shared" si="24"/>
        <v/>
      </c>
      <c r="AW29" s="1638"/>
      <c r="AX29" s="1639"/>
      <c r="AY29" s="1639"/>
      <c r="AZ29" s="1639"/>
      <c r="BA29" s="1639"/>
      <c r="BB29" s="403" t="s">
        <v>125</v>
      </c>
      <c r="BC29" s="1625"/>
      <c r="BD29" s="1626"/>
      <c r="BE29" s="1626"/>
      <c r="BF29" s="418" t="str">
        <f t="shared" ref="BF29:BF31" si="31">IF(BF18="","",BF18)</f>
        <v/>
      </c>
      <c r="BG29" s="1097" t="str">
        <f t="shared" si="25"/>
        <v/>
      </c>
      <c r="BH29" s="1098"/>
      <c r="BI29" s="1098"/>
      <c r="BJ29" s="398" t="s">
        <v>125</v>
      </c>
      <c r="BK29" s="1164" t="s">
        <v>206</v>
      </c>
      <c r="BL29" s="1165"/>
      <c r="BM29" s="1165"/>
      <c r="BN29" s="1166"/>
      <c r="BO29" s="420"/>
      <c r="BP29" s="1159" t="s">
        <v>128</v>
      </c>
      <c r="BQ29" s="1160"/>
      <c r="BR29" s="1160"/>
      <c r="BS29" s="1160"/>
      <c r="BT29" s="1161"/>
      <c r="BU29" s="1162" t="str">
        <f>IF(BU27="","",BU26-BU27)</f>
        <v/>
      </c>
      <c r="BV29" s="1163"/>
      <c r="BW29" s="1163"/>
      <c r="BX29" s="404" t="s">
        <v>125</v>
      </c>
      <c r="BY29" s="387"/>
      <c r="BZ29" s="387"/>
      <c r="CA29" s="387"/>
      <c r="CC29" s="440" t="s">
        <v>138</v>
      </c>
      <c r="CD29" s="438">
        <v>5</v>
      </c>
      <c r="CE29" s="1042" t="str">
        <f t="shared" si="26"/>
        <v/>
      </c>
      <c r="CF29" s="1043"/>
      <c r="CG29" s="1043"/>
      <c r="CH29" s="1044"/>
      <c r="CI29" s="1658"/>
      <c r="CJ29" s="1659"/>
      <c r="CK29" s="968"/>
      <c r="CL29" s="1680"/>
      <c r="CM29" s="1681"/>
      <c r="CN29" s="1681"/>
      <c r="CO29" s="1681"/>
      <c r="CP29" s="1681"/>
      <c r="CQ29" s="397" t="s">
        <v>123</v>
      </c>
      <c r="CR29" s="1700"/>
      <c r="CS29" s="1701"/>
      <c r="CT29" s="1701"/>
      <c r="CU29" s="398" t="str">
        <f t="shared" si="27"/>
        <v>頭</v>
      </c>
      <c r="CV29" s="1045" t="str">
        <f t="shared" si="29"/>
        <v/>
      </c>
      <c r="CW29" s="1046"/>
      <c r="CX29" s="1046"/>
      <c r="CY29" s="398" t="s">
        <v>125</v>
      </c>
      <c r="CZ29" s="1047" t="str">
        <f>CZ10</f>
        <v>離乳頭数/1頭</v>
      </c>
      <c r="DA29" s="1048"/>
      <c r="DB29" s="1048"/>
      <c r="DC29" s="1049"/>
      <c r="DD29" s="202"/>
      <c r="DE29" s="1016" t="s">
        <v>130</v>
      </c>
      <c r="DF29" s="1017"/>
      <c r="DG29" s="1017"/>
      <c r="DH29" s="1017"/>
      <c r="DI29" s="1018"/>
      <c r="DJ29" s="1050" t="str">
        <f>IFERROR(DJ28/DJ26*100,"")</f>
        <v/>
      </c>
      <c r="DK29" s="1051"/>
      <c r="DL29" s="1051"/>
      <c r="DM29" s="222" t="s">
        <v>131</v>
      </c>
      <c r="DO29" s="1035" t="s">
        <v>224</v>
      </c>
      <c r="DP29" s="1036"/>
      <c r="DQ29" s="1035" t="s">
        <v>225</v>
      </c>
      <c r="DR29" s="1036"/>
      <c r="DS29" s="518"/>
      <c r="DT29" s="874"/>
      <c r="DU29" s="552">
        <v>3</v>
      </c>
      <c r="DV29" s="824" t="str">
        <f>IF(DV23="","",DV23)</f>
        <v>たい肥</v>
      </c>
      <c r="DW29" s="824"/>
      <c r="DX29" s="824"/>
      <c r="DY29" s="825"/>
      <c r="DZ29" s="1710"/>
      <c r="EA29" s="1711"/>
      <c r="EB29" s="815"/>
      <c r="EC29" s="826" t="str">
        <f t="shared" si="30"/>
        <v/>
      </c>
      <c r="ED29" s="827"/>
      <c r="EE29" s="827"/>
      <c r="EF29" s="827"/>
      <c r="EG29" s="545" t="s">
        <v>123</v>
      </c>
      <c r="EH29" s="1722"/>
      <c r="EI29" s="1723"/>
      <c r="EJ29" s="1723"/>
      <c r="EK29" s="542" t="str">
        <f>IF(EK23="","",EK23)</f>
        <v>袋</v>
      </c>
      <c r="EL29" s="1722"/>
      <c r="EM29" s="1723"/>
      <c r="EN29" s="1723"/>
      <c r="EO29" s="542" t="s">
        <v>125</v>
      </c>
      <c r="EP29" s="523"/>
      <c r="EQ29" s="362"/>
      <c r="ER29" s="883" t="s">
        <v>127</v>
      </c>
      <c r="ES29" s="884"/>
      <c r="ET29" s="884"/>
      <c r="EU29" s="884"/>
      <c r="EV29" s="885"/>
      <c r="EW29" s="822" t="str">
        <f>再認定様式３!$O$34</f>
        <v/>
      </c>
      <c r="EX29" s="823"/>
      <c r="EY29" s="823"/>
      <c r="EZ29" s="547" t="s">
        <v>125</v>
      </c>
      <c r="FA29" s="518"/>
      <c r="FB29" s="518"/>
      <c r="FC29" s="518"/>
      <c r="FD29" s="518"/>
    </row>
    <row r="30" spans="2:160" ht="24.95" customHeight="1" thickTop="1" thickBot="1">
      <c r="B30" s="260"/>
      <c r="C30" s="241">
        <v>1</v>
      </c>
      <c r="D30" s="1142" t="str">
        <f t="shared" ref="D30:D35" si="32">IF(D13="","",D13)</f>
        <v/>
      </c>
      <c r="E30" s="1142"/>
      <c r="F30" s="1142"/>
      <c r="G30" s="1143"/>
      <c r="H30" s="1603"/>
      <c r="I30" s="1604"/>
      <c r="J30" s="342" t="s">
        <v>122</v>
      </c>
      <c r="K30" s="1256" t="str">
        <f>IF(H30="","",U30*H30/10*Y30)</f>
        <v/>
      </c>
      <c r="L30" s="1257"/>
      <c r="M30" s="1257"/>
      <c r="N30" s="1257"/>
      <c r="O30" s="1258"/>
      <c r="P30" s="286" t="s">
        <v>123</v>
      </c>
      <c r="Q30" s="1256" t="str">
        <f>IF(H30="","",U30/10*H30)</f>
        <v/>
      </c>
      <c r="R30" s="1257"/>
      <c r="S30" s="1258"/>
      <c r="T30" s="131" t="s">
        <v>124</v>
      </c>
      <c r="U30" s="1593"/>
      <c r="V30" s="1588"/>
      <c r="W30" s="1589"/>
      <c r="X30" s="131" t="s">
        <v>124</v>
      </c>
      <c r="Y30" s="1587"/>
      <c r="Z30" s="1588"/>
      <c r="AA30" s="1589"/>
      <c r="AB30" s="131" t="s">
        <v>125</v>
      </c>
      <c r="AC30" s="242"/>
      <c r="AD30" s="1324" t="s">
        <v>139</v>
      </c>
      <c r="AE30" s="1325"/>
      <c r="AF30" s="1325"/>
      <c r="AG30" s="1325"/>
      <c r="AH30" s="1325"/>
      <c r="AI30" s="1325"/>
      <c r="AJ30" s="1325"/>
      <c r="AK30" s="1325"/>
      <c r="AL30" s="1326"/>
      <c r="AN30" s="402"/>
      <c r="AO30" s="441">
        <v>6</v>
      </c>
      <c r="AP30" s="983" t="str">
        <f t="shared" si="28"/>
        <v/>
      </c>
      <c r="AQ30" s="984"/>
      <c r="AR30" s="984"/>
      <c r="AS30" s="985"/>
      <c r="AT30" s="1642"/>
      <c r="AU30" s="1643"/>
      <c r="AV30" s="437" t="str">
        <f t="shared" si="24"/>
        <v/>
      </c>
      <c r="AW30" s="1638"/>
      <c r="AX30" s="1639"/>
      <c r="AY30" s="1639"/>
      <c r="AZ30" s="1639"/>
      <c r="BA30" s="1639"/>
      <c r="BB30" s="403" t="s">
        <v>125</v>
      </c>
      <c r="BC30" s="1625"/>
      <c r="BD30" s="1626"/>
      <c r="BE30" s="1626"/>
      <c r="BF30" s="418" t="str">
        <f t="shared" si="31"/>
        <v/>
      </c>
      <c r="BG30" s="1097" t="str">
        <f t="shared" si="25"/>
        <v/>
      </c>
      <c r="BH30" s="1098"/>
      <c r="BI30" s="1098"/>
      <c r="BJ30" s="398" t="s">
        <v>125</v>
      </c>
      <c r="BK30" s="1157" t="str">
        <f>IF(AT25="","",365*AT25/BK26)</f>
        <v/>
      </c>
      <c r="BL30" s="1158"/>
      <c r="BM30" s="1158"/>
      <c r="BN30" s="405" t="s">
        <v>207</v>
      </c>
      <c r="BO30" s="393"/>
      <c r="BP30" s="1147" t="s">
        <v>130</v>
      </c>
      <c r="BQ30" s="1148"/>
      <c r="BR30" s="1148"/>
      <c r="BS30" s="1148"/>
      <c r="BT30" s="1149"/>
      <c r="BU30" s="1150" t="str">
        <f>IFERROR(BU29/BU26*100,"")</f>
        <v/>
      </c>
      <c r="BV30" s="1151"/>
      <c r="BW30" s="1151"/>
      <c r="BX30" s="406" t="s">
        <v>131</v>
      </c>
      <c r="BY30" s="387"/>
      <c r="BZ30" s="1140" t="s">
        <v>210</v>
      </c>
      <c r="CA30" s="1141"/>
      <c r="CC30" s="402"/>
      <c r="CD30" s="436">
        <v>6</v>
      </c>
      <c r="CE30" s="1042" t="str">
        <f t="shared" si="26"/>
        <v/>
      </c>
      <c r="CF30" s="1043"/>
      <c r="CG30" s="1043"/>
      <c r="CH30" s="1044"/>
      <c r="CI30" s="1658"/>
      <c r="CJ30" s="1659"/>
      <c r="CK30" s="968"/>
      <c r="CL30" s="1680"/>
      <c r="CM30" s="1681"/>
      <c r="CN30" s="1681"/>
      <c r="CO30" s="1681"/>
      <c r="CP30" s="1681"/>
      <c r="CQ30" s="397" t="s">
        <v>123</v>
      </c>
      <c r="CR30" s="1700"/>
      <c r="CS30" s="1701"/>
      <c r="CT30" s="1701"/>
      <c r="CU30" s="398" t="str">
        <f t="shared" si="27"/>
        <v>頭</v>
      </c>
      <c r="CV30" s="1045" t="str">
        <f t="shared" si="29"/>
        <v/>
      </c>
      <c r="CW30" s="1046"/>
      <c r="CX30" s="1046"/>
      <c r="CY30" s="398" t="s">
        <v>125</v>
      </c>
      <c r="CZ30" s="1014" t="str">
        <f>IFERROR(DO30/DQ30,"")</f>
        <v/>
      </c>
      <c r="DA30" s="1015"/>
      <c r="DB30" s="1015"/>
      <c r="DC30" s="395" t="str">
        <f>DC11</f>
        <v>頭</v>
      </c>
      <c r="DD30" s="196"/>
      <c r="DE30" s="204"/>
      <c r="DF30" s="204"/>
      <c r="DG30" s="204"/>
      <c r="DH30" s="204"/>
      <c r="DI30" s="277" t="s">
        <v>244</v>
      </c>
      <c r="DJ30" s="587">
        <f>IF(DJ26="",0,DJ26)</f>
        <v>0</v>
      </c>
      <c r="DK30" s="587"/>
      <c r="DL30" s="587"/>
      <c r="DM30" s="204"/>
      <c r="DO30" s="1702"/>
      <c r="DP30" s="1703"/>
      <c r="DQ30" s="1702"/>
      <c r="DR30" s="1703"/>
      <c r="DS30" s="518"/>
      <c r="DT30" s="553" t="s">
        <v>136</v>
      </c>
      <c r="DU30" s="554">
        <v>4</v>
      </c>
      <c r="DV30" s="824" t="str">
        <f>IF(DV24="","",DV24)</f>
        <v/>
      </c>
      <c r="DW30" s="824"/>
      <c r="DX30" s="824"/>
      <c r="DY30" s="825"/>
      <c r="DZ30" s="1710"/>
      <c r="EA30" s="1711"/>
      <c r="EB30" s="815"/>
      <c r="EC30" s="826" t="str">
        <f t="shared" si="30"/>
        <v/>
      </c>
      <c r="ED30" s="827"/>
      <c r="EE30" s="827"/>
      <c r="EF30" s="827"/>
      <c r="EG30" s="545" t="s">
        <v>123</v>
      </c>
      <c r="EH30" s="1722"/>
      <c r="EI30" s="1723"/>
      <c r="EJ30" s="1723"/>
      <c r="EK30" s="542" t="str">
        <f>IF(EK24="","",EK24)</f>
        <v/>
      </c>
      <c r="EL30" s="1722"/>
      <c r="EM30" s="1723"/>
      <c r="EN30" s="1723"/>
      <c r="EO30" s="542" t="s">
        <v>125</v>
      </c>
      <c r="EP30" s="523"/>
      <c r="EQ30" s="362"/>
      <c r="ER30" s="828" t="s">
        <v>128</v>
      </c>
      <c r="ES30" s="829"/>
      <c r="ET30" s="829"/>
      <c r="EU30" s="829"/>
      <c r="EV30" s="830"/>
      <c r="EW30" s="831" t="str">
        <f>IFERROR(EW28-EW29,"")</f>
        <v/>
      </c>
      <c r="EX30" s="832"/>
      <c r="EY30" s="832"/>
      <c r="EZ30" s="548" t="s">
        <v>125</v>
      </c>
      <c r="FA30" s="518"/>
      <c r="FB30" s="518"/>
      <c r="FC30" s="518"/>
      <c r="FD30" s="518"/>
    </row>
    <row r="31" spans="2:160" ht="24.95" customHeight="1" thickBot="1">
      <c r="B31" s="329"/>
      <c r="C31" s="243">
        <v>2</v>
      </c>
      <c r="D31" s="1142" t="str">
        <f t="shared" si="32"/>
        <v/>
      </c>
      <c r="E31" s="1142"/>
      <c r="F31" s="1142"/>
      <c r="G31" s="1143"/>
      <c r="H31" s="1601"/>
      <c r="I31" s="1602"/>
      <c r="J31" s="282" t="s">
        <v>122</v>
      </c>
      <c r="K31" s="1256" t="str">
        <f t="shared" ref="K31:K33" si="33">IF(H31="","",U31*H31/10*Y31)</f>
        <v/>
      </c>
      <c r="L31" s="1257"/>
      <c r="M31" s="1257"/>
      <c r="N31" s="1257"/>
      <c r="O31" s="1258"/>
      <c r="P31" s="284" t="s">
        <v>123</v>
      </c>
      <c r="Q31" s="1256" t="str">
        <f t="shared" ref="Q31:Q33" si="34">IF(H31="","",U31/10*H31)</f>
        <v/>
      </c>
      <c r="R31" s="1257"/>
      <c r="S31" s="1258"/>
      <c r="T31" s="129" t="s">
        <v>124</v>
      </c>
      <c r="U31" s="1594"/>
      <c r="V31" s="1591"/>
      <c r="W31" s="1592"/>
      <c r="X31" s="129" t="s">
        <v>124</v>
      </c>
      <c r="Y31" s="1590"/>
      <c r="Z31" s="1591"/>
      <c r="AA31" s="1592"/>
      <c r="AB31" s="129" t="s">
        <v>125</v>
      </c>
      <c r="AC31" s="242"/>
      <c r="AD31" s="1286" t="s">
        <v>126</v>
      </c>
      <c r="AE31" s="1287"/>
      <c r="AF31" s="1287"/>
      <c r="AG31" s="1287"/>
      <c r="AH31" s="1288"/>
      <c r="AI31" s="1327" t="str">
        <f>K36</f>
        <v/>
      </c>
      <c r="AJ31" s="1328"/>
      <c r="AK31" s="1328"/>
      <c r="AL31" s="344" t="s">
        <v>125</v>
      </c>
      <c r="AN31" s="442"/>
      <c r="AO31" s="443">
        <v>7</v>
      </c>
      <c r="AP31" s="983" t="str">
        <f t="shared" si="28"/>
        <v/>
      </c>
      <c r="AQ31" s="984"/>
      <c r="AR31" s="984"/>
      <c r="AS31" s="985"/>
      <c r="AT31" s="1642"/>
      <c r="AU31" s="1643"/>
      <c r="AV31" s="437" t="str">
        <f t="shared" si="24"/>
        <v/>
      </c>
      <c r="AW31" s="1640"/>
      <c r="AX31" s="1641"/>
      <c r="AY31" s="1641"/>
      <c r="AZ31" s="1641"/>
      <c r="BA31" s="1641"/>
      <c r="BB31" s="408" t="s">
        <v>123</v>
      </c>
      <c r="BC31" s="1629"/>
      <c r="BD31" s="1630"/>
      <c r="BE31" s="1630"/>
      <c r="BF31" s="418" t="str">
        <f t="shared" si="31"/>
        <v/>
      </c>
      <c r="BG31" s="1210" t="str">
        <f t="shared" si="25"/>
        <v/>
      </c>
      <c r="BH31" s="1211"/>
      <c r="BI31" s="1211"/>
      <c r="BJ31" s="409" t="s">
        <v>125</v>
      </c>
      <c r="BK31" s="1144" t="s">
        <v>208</v>
      </c>
      <c r="BL31" s="1145"/>
      <c r="BM31" s="1145"/>
      <c r="BN31" s="1146"/>
      <c r="BO31" s="393"/>
      <c r="BP31" s="1133" t="s">
        <v>209</v>
      </c>
      <c r="BQ31" s="1134"/>
      <c r="BR31" s="1134"/>
      <c r="BS31" s="1134"/>
      <c r="BT31" s="1134"/>
      <c r="BU31" s="1134"/>
      <c r="BV31" s="1134"/>
      <c r="BW31" s="410" t="str">
        <f>IFERROR(BU28/BU27*100,"")</f>
        <v/>
      </c>
      <c r="BX31" s="411" t="s">
        <v>131</v>
      </c>
      <c r="BY31" s="387"/>
      <c r="BZ31" s="1636"/>
      <c r="CA31" s="1637"/>
      <c r="CC31" s="488"/>
      <c r="CD31" s="438">
        <v>7</v>
      </c>
      <c r="CE31" s="983" t="str">
        <f t="shared" si="26"/>
        <v/>
      </c>
      <c r="CF31" s="984"/>
      <c r="CG31" s="984"/>
      <c r="CH31" s="985"/>
      <c r="CI31" s="1672"/>
      <c r="CJ31" s="1673"/>
      <c r="CK31" s="969"/>
      <c r="CL31" s="1680"/>
      <c r="CM31" s="1681"/>
      <c r="CN31" s="1681"/>
      <c r="CO31" s="1681"/>
      <c r="CP31" s="1681"/>
      <c r="CQ31" s="408" t="s">
        <v>123</v>
      </c>
      <c r="CR31" s="1700"/>
      <c r="CS31" s="1701"/>
      <c r="CT31" s="1701"/>
      <c r="CU31" s="398" t="str">
        <f t="shared" si="27"/>
        <v>頭</v>
      </c>
      <c r="CV31" s="946" t="str">
        <f t="shared" si="29"/>
        <v/>
      </c>
      <c r="CW31" s="947"/>
      <c r="CX31" s="947"/>
      <c r="CY31" s="409" t="s">
        <v>125</v>
      </c>
      <c r="CZ31" s="948" t="str">
        <f>CZ12</f>
        <v>子豚事故率</v>
      </c>
      <c r="DA31" s="949"/>
      <c r="DB31" s="949"/>
      <c r="DC31" s="950"/>
      <c r="DD31" s="196"/>
      <c r="DE31" s="204"/>
      <c r="DF31" s="204"/>
      <c r="DG31" s="204"/>
      <c r="DH31" s="204"/>
      <c r="DI31" s="204"/>
      <c r="DJ31" s="226"/>
      <c r="DK31" s="226"/>
      <c r="DL31" s="226"/>
      <c r="DM31" s="204"/>
      <c r="DO31" s="481"/>
      <c r="DP31" s="481"/>
      <c r="DQ31" s="481"/>
      <c r="DR31" s="481"/>
      <c r="DS31" s="518"/>
      <c r="DT31" s="553"/>
      <c r="DU31" s="552">
        <v>5</v>
      </c>
      <c r="DV31" s="824" t="str">
        <f>IF(DV25="","",DV25)</f>
        <v/>
      </c>
      <c r="DW31" s="824"/>
      <c r="DX31" s="824"/>
      <c r="DY31" s="825"/>
      <c r="DZ31" s="1714"/>
      <c r="EA31" s="1715"/>
      <c r="EB31" s="816"/>
      <c r="EC31" s="826" t="str">
        <f t="shared" si="30"/>
        <v/>
      </c>
      <c r="ED31" s="827"/>
      <c r="EE31" s="827"/>
      <c r="EF31" s="827"/>
      <c r="EG31" s="545" t="s">
        <v>123</v>
      </c>
      <c r="EH31" s="1722"/>
      <c r="EI31" s="1723"/>
      <c r="EJ31" s="1723"/>
      <c r="EK31" s="544" t="str">
        <f>IF(EK25="","",EK25)</f>
        <v/>
      </c>
      <c r="EL31" s="1722"/>
      <c r="EM31" s="1723"/>
      <c r="EN31" s="1723"/>
      <c r="EO31" s="542" t="s">
        <v>125</v>
      </c>
      <c r="EP31" s="523"/>
      <c r="EQ31" s="362"/>
      <c r="ER31" s="833" t="s">
        <v>130</v>
      </c>
      <c r="ES31" s="834"/>
      <c r="ET31" s="834"/>
      <c r="EU31" s="834"/>
      <c r="EV31" s="835"/>
      <c r="EW31" s="836" t="str">
        <f>IFERROR(EW30/EW28*100,"")</f>
        <v/>
      </c>
      <c r="EX31" s="837"/>
      <c r="EY31" s="837"/>
      <c r="EZ31" s="543" t="s">
        <v>131</v>
      </c>
      <c r="FA31" s="518"/>
      <c r="FB31" s="518"/>
      <c r="FC31" s="518"/>
      <c r="FD31" s="518"/>
    </row>
    <row r="32" spans="2:160" ht="24.95" customHeight="1" thickBot="1">
      <c r="B32" s="1282" t="s">
        <v>236</v>
      </c>
      <c r="C32" s="243">
        <v>3</v>
      </c>
      <c r="D32" s="1142" t="str">
        <f t="shared" si="32"/>
        <v/>
      </c>
      <c r="E32" s="1142"/>
      <c r="F32" s="1142"/>
      <c r="G32" s="1143"/>
      <c r="H32" s="1601"/>
      <c r="I32" s="1602"/>
      <c r="J32" s="282" t="s">
        <v>122</v>
      </c>
      <c r="K32" s="1256" t="str">
        <f t="shared" si="33"/>
        <v/>
      </c>
      <c r="L32" s="1257"/>
      <c r="M32" s="1257"/>
      <c r="N32" s="1257"/>
      <c r="O32" s="1258"/>
      <c r="P32" s="284" t="s">
        <v>123</v>
      </c>
      <c r="Q32" s="1256" t="str">
        <f t="shared" si="34"/>
        <v/>
      </c>
      <c r="R32" s="1257"/>
      <c r="S32" s="1258"/>
      <c r="T32" s="129" t="s">
        <v>124</v>
      </c>
      <c r="U32" s="1590"/>
      <c r="V32" s="1591"/>
      <c r="W32" s="1592"/>
      <c r="X32" s="341" t="s">
        <v>124</v>
      </c>
      <c r="Y32" s="1590"/>
      <c r="Z32" s="1591"/>
      <c r="AA32" s="1592"/>
      <c r="AB32" s="129" t="s">
        <v>125</v>
      </c>
      <c r="AC32" s="242"/>
      <c r="AD32" s="1299" t="s">
        <v>135</v>
      </c>
      <c r="AE32" s="1300"/>
      <c r="AF32" s="1300"/>
      <c r="AG32" s="1300"/>
      <c r="AH32" s="1301"/>
      <c r="AI32" s="822" t="str">
        <f>再認定様式３!$O$34</f>
        <v/>
      </c>
      <c r="AJ32" s="823"/>
      <c r="AK32" s="823"/>
      <c r="AL32" s="345" t="s">
        <v>125</v>
      </c>
      <c r="AN32" s="444"/>
      <c r="AO32" s="1199" t="s">
        <v>234</v>
      </c>
      <c r="AP32" s="1200"/>
      <c r="AQ32" s="1200"/>
      <c r="AR32" s="1200"/>
      <c r="AS32" s="1201"/>
      <c r="AT32" s="951" t="str">
        <f>IF(SUM(AT25:AU31)=0,"",SUM(AT25:AU31))</f>
        <v/>
      </c>
      <c r="AU32" s="952"/>
      <c r="AV32" s="413" t="s">
        <v>201</v>
      </c>
      <c r="AW32" s="1202" t="str">
        <f>IF(SUM(AW25:BA31)=0,"",SUM(AW25:BA31))</f>
        <v/>
      </c>
      <c r="AX32" s="1203"/>
      <c r="AY32" s="1203"/>
      <c r="AZ32" s="1203"/>
      <c r="BA32" s="1203"/>
      <c r="BB32" s="414" t="s">
        <v>123</v>
      </c>
      <c r="BC32" s="1204"/>
      <c r="BD32" s="1205"/>
      <c r="BE32" s="1205"/>
      <c r="BF32" s="234"/>
      <c r="BG32" s="1206"/>
      <c r="BH32" s="1207"/>
      <c r="BI32" s="1207"/>
      <c r="BJ32" s="415"/>
      <c r="BK32" s="1208" t="str">
        <f>IFERROR(BZ31/(BZ31+BK26)*100,"")</f>
        <v/>
      </c>
      <c r="BL32" s="1209"/>
      <c r="BM32" s="1209"/>
      <c r="BN32" s="401" t="s">
        <v>204</v>
      </c>
      <c r="BO32" s="393"/>
      <c r="BP32" s="416"/>
      <c r="BQ32" s="416"/>
      <c r="BR32" s="416"/>
      <c r="BS32" s="416"/>
      <c r="BT32" s="445" t="s">
        <v>244</v>
      </c>
      <c r="BU32" s="594">
        <f>IF(BU26="",0,BU26)</f>
        <v>0</v>
      </c>
      <c r="BV32" s="594"/>
      <c r="BW32" s="594"/>
      <c r="BX32" s="416"/>
      <c r="BY32" s="387"/>
      <c r="BZ32" s="387"/>
      <c r="CA32" s="387"/>
      <c r="CC32" s="444"/>
      <c r="CD32" s="986" t="s">
        <v>132</v>
      </c>
      <c r="CE32" s="987"/>
      <c r="CF32" s="987"/>
      <c r="CG32" s="987"/>
      <c r="CH32" s="988"/>
      <c r="CI32" s="951" t="str">
        <f>IF(SUM(CI25:CJ31)=0,"",SUM(CI25:CJ31))</f>
        <v/>
      </c>
      <c r="CJ32" s="952"/>
      <c r="CK32" s="413" t="s">
        <v>201</v>
      </c>
      <c r="CL32" s="953" t="str">
        <f>IF(SUM(CL25:CP31)=0,"",SUM(CL25:CP31))</f>
        <v/>
      </c>
      <c r="CM32" s="954"/>
      <c r="CN32" s="954"/>
      <c r="CO32" s="954"/>
      <c r="CP32" s="954"/>
      <c r="CQ32" s="414" t="s">
        <v>123</v>
      </c>
      <c r="CR32" s="953"/>
      <c r="CS32" s="954"/>
      <c r="CT32" s="954"/>
      <c r="CU32" s="234"/>
      <c r="CV32" s="955"/>
      <c r="CW32" s="956"/>
      <c r="CX32" s="956"/>
      <c r="CY32" s="415"/>
      <c r="CZ32" s="957" t="str">
        <f>IFERROR((CZ28-CZ30)/CZ28*100,"")</f>
        <v/>
      </c>
      <c r="DA32" s="958"/>
      <c r="DB32" s="958"/>
      <c r="DC32" s="489" t="str">
        <f>DC13</f>
        <v>%</v>
      </c>
      <c r="DD32" s="196"/>
      <c r="DE32" s="210"/>
      <c r="DF32" s="210"/>
      <c r="DG32" s="210"/>
      <c r="DH32" s="210"/>
      <c r="DI32" s="210"/>
      <c r="DJ32" s="210"/>
      <c r="DK32" s="210"/>
      <c r="DL32" s="210"/>
      <c r="DM32" s="210"/>
      <c r="DO32" s="481"/>
      <c r="DP32" s="481"/>
      <c r="DQ32" s="481"/>
      <c r="DR32" s="481"/>
      <c r="DS32" s="518"/>
      <c r="DT32" s="519"/>
      <c r="DU32" s="938" t="s">
        <v>132</v>
      </c>
      <c r="DV32" s="939"/>
      <c r="DW32" s="939"/>
      <c r="DX32" s="939"/>
      <c r="DY32" s="940"/>
      <c r="DZ32" s="857" t="str">
        <f>IF(DZ27="","",DZ27)</f>
        <v/>
      </c>
      <c r="EA32" s="858"/>
      <c r="EB32" s="520" t="s">
        <v>231</v>
      </c>
      <c r="EC32" s="859" t="str">
        <f>IF(SUM(EC27:EF31)=0,"",SUM(EC27:EF31))</f>
        <v/>
      </c>
      <c r="ED32" s="860"/>
      <c r="EE32" s="860"/>
      <c r="EF32" s="860"/>
      <c r="EG32" s="521" t="s">
        <v>123</v>
      </c>
      <c r="EH32" s="859"/>
      <c r="EI32" s="860"/>
      <c r="EJ32" s="860"/>
      <c r="EK32" s="522"/>
      <c r="EL32" s="857"/>
      <c r="EM32" s="858"/>
      <c r="EN32" s="858"/>
      <c r="EO32" s="522"/>
      <c r="EP32" s="523"/>
      <c r="EQ32" s="523"/>
      <c r="ER32" s="524"/>
      <c r="ES32" s="524"/>
      <c r="ET32" s="524"/>
      <c r="EU32" s="524"/>
      <c r="EV32" s="525" t="s">
        <v>244</v>
      </c>
      <c r="EW32" s="586">
        <f>IF(EW28="",0,EW28)</f>
        <v>0</v>
      </c>
      <c r="EX32" s="586"/>
      <c r="EY32" s="586"/>
      <c r="EZ32" s="524"/>
      <c r="FA32" s="518"/>
      <c r="FB32" s="518"/>
      <c r="FC32" s="518"/>
      <c r="FD32" s="518"/>
    </row>
    <row r="33" spans="2:160" ht="24.95" customHeight="1" thickTop="1" thickBot="1">
      <c r="B33" s="1282"/>
      <c r="C33" s="243">
        <v>4</v>
      </c>
      <c r="D33" s="1142" t="str">
        <f t="shared" si="32"/>
        <v/>
      </c>
      <c r="E33" s="1142"/>
      <c r="F33" s="1142"/>
      <c r="G33" s="1143"/>
      <c r="H33" s="1601"/>
      <c r="I33" s="1602"/>
      <c r="J33" s="282" t="s">
        <v>122</v>
      </c>
      <c r="K33" s="1256" t="str">
        <f t="shared" si="33"/>
        <v/>
      </c>
      <c r="L33" s="1257"/>
      <c r="M33" s="1257"/>
      <c r="N33" s="1257"/>
      <c r="O33" s="1258"/>
      <c r="P33" s="343" t="s">
        <v>123</v>
      </c>
      <c r="Q33" s="1256" t="str">
        <f t="shared" si="34"/>
        <v/>
      </c>
      <c r="R33" s="1257"/>
      <c r="S33" s="1258"/>
      <c r="T33" s="129" t="s">
        <v>124</v>
      </c>
      <c r="U33" s="1594"/>
      <c r="V33" s="1591"/>
      <c r="W33" s="1592"/>
      <c r="X33" s="129" t="s">
        <v>124</v>
      </c>
      <c r="Y33" s="1590"/>
      <c r="Z33" s="1591"/>
      <c r="AA33" s="1592"/>
      <c r="AB33" s="129" t="s">
        <v>125</v>
      </c>
      <c r="AC33" s="242"/>
      <c r="AD33" s="1302" t="s">
        <v>128</v>
      </c>
      <c r="AE33" s="1303"/>
      <c r="AF33" s="1303"/>
      <c r="AG33" s="1303"/>
      <c r="AH33" s="1304"/>
      <c r="AI33" s="1305" t="str">
        <f>IF(AI31="","",AI31-AI32)</f>
        <v/>
      </c>
      <c r="AJ33" s="1306"/>
      <c r="AK33" s="1306"/>
      <c r="AL33" s="346" t="s">
        <v>125</v>
      </c>
      <c r="AN33" s="446"/>
      <c r="AO33" s="447">
        <v>1</v>
      </c>
      <c r="AP33" s="1142" t="str">
        <f t="shared" ref="AP33:AP39" si="35">AP25</f>
        <v>経産牛</v>
      </c>
      <c r="AQ33" s="1142"/>
      <c r="AR33" s="1142"/>
      <c r="AS33" s="1143"/>
      <c r="AT33" s="1609"/>
      <c r="AU33" s="1610"/>
      <c r="AV33" s="418" t="str">
        <f t="shared" ref="AV33:AV39" si="36">IF(AV25="","",AV25)</f>
        <v>頭</v>
      </c>
      <c r="AW33" s="1197" t="str">
        <f t="shared" ref="AW33:AW39" si="37">IF(BC33="","",BC33*BG33)</f>
        <v/>
      </c>
      <c r="AX33" s="1198"/>
      <c r="AY33" s="1198"/>
      <c r="AZ33" s="1198"/>
      <c r="BA33" s="1198"/>
      <c r="BB33" s="419" t="s">
        <v>123</v>
      </c>
      <c r="BC33" s="1646"/>
      <c r="BD33" s="1647"/>
      <c r="BE33" s="1647"/>
      <c r="BF33" s="418" t="str">
        <f>IF(BF25="","",BF25)</f>
        <v>頭</v>
      </c>
      <c r="BG33" s="1619"/>
      <c r="BH33" s="1620"/>
      <c r="BI33" s="1620"/>
      <c r="BJ33" s="418" t="s">
        <v>125</v>
      </c>
      <c r="BK33" s="1194" t="s">
        <v>200</v>
      </c>
      <c r="BL33" s="1195"/>
      <c r="BM33" s="1195"/>
      <c r="BN33" s="1196"/>
      <c r="BO33" s="420"/>
      <c r="BP33" s="1167" t="s">
        <v>133</v>
      </c>
      <c r="BQ33" s="1168"/>
      <c r="BR33" s="1168"/>
      <c r="BS33" s="1168"/>
      <c r="BT33" s="1168"/>
      <c r="BU33" s="1168"/>
      <c r="BV33" s="1168"/>
      <c r="BW33" s="1168"/>
      <c r="BX33" s="1169"/>
      <c r="BY33" s="387"/>
      <c r="BZ33" s="387"/>
      <c r="CA33" s="387"/>
      <c r="CC33" s="446"/>
      <c r="CD33" s="447">
        <v>1</v>
      </c>
      <c r="CE33" s="981" t="str">
        <f t="shared" ref="CE33:CE39" si="38">IF(CE25="","",CE25)</f>
        <v>母豚(大貫)</v>
      </c>
      <c r="CF33" s="981"/>
      <c r="CG33" s="981"/>
      <c r="CH33" s="982"/>
      <c r="CI33" s="1658"/>
      <c r="CJ33" s="1659"/>
      <c r="CK33" s="968" t="s">
        <v>201</v>
      </c>
      <c r="CL33" s="946" t="str">
        <f t="shared" ref="CL33" si="39">IF(CR33="","",CR33*CV33)</f>
        <v/>
      </c>
      <c r="CM33" s="947"/>
      <c r="CN33" s="947"/>
      <c r="CO33" s="947"/>
      <c r="CP33" s="947"/>
      <c r="CQ33" s="419" t="s">
        <v>123</v>
      </c>
      <c r="CR33" s="1676"/>
      <c r="CS33" s="1677"/>
      <c r="CT33" s="1677"/>
      <c r="CU33" s="418" t="str">
        <f t="shared" ref="CU33:CU39" si="40">IF(CU25="","",CU25)</f>
        <v>頭</v>
      </c>
      <c r="CV33" s="1694"/>
      <c r="CW33" s="1695"/>
      <c r="CX33" s="1695"/>
      <c r="CY33" s="418" t="s">
        <v>125</v>
      </c>
      <c r="CZ33" s="941" t="str">
        <f>CZ6</f>
        <v>分娩回数/１頭</v>
      </c>
      <c r="DA33" s="942"/>
      <c r="DB33" s="942"/>
      <c r="DC33" s="943"/>
      <c r="DD33" s="202"/>
      <c r="DE33" s="875" t="s">
        <v>133</v>
      </c>
      <c r="DF33" s="876"/>
      <c r="DG33" s="876"/>
      <c r="DH33" s="876"/>
      <c r="DI33" s="876"/>
      <c r="DJ33" s="876"/>
      <c r="DK33" s="876"/>
      <c r="DL33" s="876"/>
      <c r="DM33" s="877"/>
      <c r="DO33" s="1035" t="s">
        <v>221</v>
      </c>
      <c r="DP33" s="1036"/>
      <c r="DQ33" s="1035" t="s">
        <v>222</v>
      </c>
      <c r="DR33" s="1036"/>
      <c r="DS33" s="518"/>
      <c r="DT33" s="526"/>
      <c r="DU33" s="218"/>
      <c r="DV33" s="218"/>
      <c r="DW33" s="218"/>
      <c r="DX33" s="218"/>
      <c r="DY33" s="218"/>
      <c r="DZ33" s="211"/>
      <c r="EA33" s="211"/>
      <c r="EB33" s="252"/>
      <c r="EC33" s="252"/>
      <c r="ED33" s="272"/>
      <c r="EE33" s="272"/>
      <c r="EF33" s="211"/>
      <c r="EG33" s="253"/>
      <c r="EH33" s="527"/>
      <c r="EI33" s="527"/>
      <c r="EJ33" s="527"/>
      <c r="EK33" s="235"/>
      <c r="EL33" s="278"/>
      <c r="EM33" s="211"/>
      <c r="EN33" s="278"/>
      <c r="EO33" s="235"/>
      <c r="EP33" s="235"/>
      <c r="EQ33" s="217"/>
      <c r="ER33" s="215"/>
      <c r="ES33" s="215"/>
      <c r="ET33" s="278"/>
      <c r="EU33" s="235"/>
      <c r="EV33" s="235"/>
      <c r="EW33" s="235"/>
      <c r="EX33" s="278"/>
      <c r="EY33" s="235"/>
      <c r="EZ33" s="235"/>
      <c r="FA33" s="518"/>
      <c r="FB33" s="518"/>
      <c r="FC33" s="518"/>
      <c r="FD33" s="518"/>
    </row>
    <row r="34" spans="2:160" ht="24.95" customHeight="1" thickBot="1">
      <c r="B34" s="257" t="s">
        <v>140</v>
      </c>
      <c r="C34" s="243">
        <v>5</v>
      </c>
      <c r="D34" s="1142" t="str">
        <f t="shared" si="32"/>
        <v/>
      </c>
      <c r="E34" s="1142"/>
      <c r="F34" s="1142"/>
      <c r="G34" s="1143"/>
      <c r="H34" s="1601"/>
      <c r="I34" s="1602"/>
      <c r="J34" s="282" t="s">
        <v>122</v>
      </c>
      <c r="K34" s="1256" t="str">
        <f t="shared" ref="K34" si="41">IF(H34="","",U34*H34/10*Y34)</f>
        <v/>
      </c>
      <c r="L34" s="1257"/>
      <c r="M34" s="1257"/>
      <c r="N34" s="1257"/>
      <c r="O34" s="1258"/>
      <c r="P34" s="343" t="s">
        <v>123</v>
      </c>
      <c r="Q34" s="1256" t="str">
        <f t="shared" ref="Q34" si="42">IF(H34="","",U34/10*H34)</f>
        <v/>
      </c>
      <c r="R34" s="1257"/>
      <c r="S34" s="1258"/>
      <c r="T34" s="129" t="s">
        <v>124</v>
      </c>
      <c r="U34" s="1594"/>
      <c r="V34" s="1591"/>
      <c r="W34" s="1592"/>
      <c r="X34" s="129" t="s">
        <v>124</v>
      </c>
      <c r="Y34" s="1590"/>
      <c r="Z34" s="1591"/>
      <c r="AA34" s="1592"/>
      <c r="AB34" s="129" t="s">
        <v>125</v>
      </c>
      <c r="AC34" s="242"/>
      <c r="AD34" s="1307" t="s">
        <v>130</v>
      </c>
      <c r="AE34" s="1308"/>
      <c r="AF34" s="1308"/>
      <c r="AG34" s="1308"/>
      <c r="AH34" s="1309"/>
      <c r="AI34" s="1310" t="str">
        <f>IFERROR(AI33/AI31*100,"")</f>
        <v/>
      </c>
      <c r="AJ34" s="1311"/>
      <c r="AK34" s="1311"/>
      <c r="AL34" s="347" t="s">
        <v>131</v>
      </c>
      <c r="AN34" s="394"/>
      <c r="AO34" s="448">
        <v>2</v>
      </c>
      <c r="AP34" s="1142" t="str">
        <f t="shared" si="35"/>
        <v>育成牛</v>
      </c>
      <c r="AQ34" s="1142"/>
      <c r="AR34" s="1142"/>
      <c r="AS34" s="1143"/>
      <c r="AT34" s="1614"/>
      <c r="AU34" s="1615"/>
      <c r="AV34" s="421" t="str">
        <f t="shared" si="36"/>
        <v>頭</v>
      </c>
      <c r="AW34" s="1185"/>
      <c r="AX34" s="1186"/>
      <c r="AY34" s="1186"/>
      <c r="AZ34" s="1186"/>
      <c r="BA34" s="1186"/>
      <c r="BB34" s="1187"/>
      <c r="BC34" s="1188"/>
      <c r="BD34" s="1189"/>
      <c r="BE34" s="1189"/>
      <c r="BF34" s="1190"/>
      <c r="BG34" s="1191"/>
      <c r="BH34" s="1192"/>
      <c r="BI34" s="1192"/>
      <c r="BJ34" s="1193"/>
      <c r="BK34" s="1632"/>
      <c r="BL34" s="1633"/>
      <c r="BM34" s="1633"/>
      <c r="BN34" s="395" t="s">
        <v>201</v>
      </c>
      <c r="BO34" s="420"/>
      <c r="BP34" s="1173" t="s">
        <v>126</v>
      </c>
      <c r="BQ34" s="1174"/>
      <c r="BR34" s="1174"/>
      <c r="BS34" s="1174"/>
      <c r="BT34" s="1175"/>
      <c r="BU34" s="1176" t="str">
        <f>AW40</f>
        <v/>
      </c>
      <c r="BV34" s="1177"/>
      <c r="BW34" s="1177"/>
      <c r="BX34" s="396" t="s">
        <v>125</v>
      </c>
      <c r="BY34" s="387"/>
      <c r="BZ34" s="387"/>
      <c r="CA34" s="387"/>
      <c r="CC34" s="485"/>
      <c r="CD34" s="448">
        <v>2</v>
      </c>
      <c r="CE34" s="981" t="str">
        <f t="shared" si="38"/>
        <v>子豚</v>
      </c>
      <c r="CF34" s="981"/>
      <c r="CG34" s="981"/>
      <c r="CH34" s="982"/>
      <c r="CI34" s="1658"/>
      <c r="CJ34" s="1659"/>
      <c r="CK34" s="968"/>
      <c r="CL34" s="946" t="str">
        <f t="shared" ref="CL34" si="43">IF(CR34="","",CR34*CV34)</f>
        <v/>
      </c>
      <c r="CM34" s="947"/>
      <c r="CN34" s="947"/>
      <c r="CO34" s="947"/>
      <c r="CP34" s="947"/>
      <c r="CQ34" s="397" t="s">
        <v>123</v>
      </c>
      <c r="CR34" s="1686"/>
      <c r="CS34" s="1687"/>
      <c r="CT34" s="1687"/>
      <c r="CU34" s="421" t="str">
        <f t="shared" si="40"/>
        <v>頭</v>
      </c>
      <c r="CV34" s="1686"/>
      <c r="CW34" s="1687"/>
      <c r="CX34" s="1687"/>
      <c r="CY34" s="398" t="s">
        <v>125</v>
      </c>
      <c r="CZ34" s="1014" t="str">
        <f>IFERROR(DO34/DQ34,"")</f>
        <v/>
      </c>
      <c r="DA34" s="1015"/>
      <c r="DB34" s="1015"/>
      <c r="DC34" s="395" t="str">
        <f>DC7</f>
        <v>回</v>
      </c>
      <c r="DD34" s="202"/>
      <c r="DE34" s="878" t="s">
        <v>126</v>
      </c>
      <c r="DF34" s="879"/>
      <c r="DG34" s="879"/>
      <c r="DH34" s="879"/>
      <c r="DI34" s="880"/>
      <c r="DJ34" s="1040" t="str">
        <f>CL40</f>
        <v/>
      </c>
      <c r="DK34" s="1041"/>
      <c r="DL34" s="1041"/>
      <c r="DM34" s="198" t="s">
        <v>125</v>
      </c>
      <c r="DO34" s="1702"/>
      <c r="DP34" s="1703"/>
      <c r="DQ34" s="944">
        <f>CI33</f>
        <v>0</v>
      </c>
      <c r="DR34" s="945"/>
      <c r="DS34" s="518"/>
      <c r="DT34" s="212" t="s">
        <v>141</v>
      </c>
      <c r="DU34" s="188"/>
      <c r="DV34" s="189"/>
      <c r="DW34" s="189"/>
      <c r="DX34" s="211"/>
      <c r="DY34" s="279"/>
      <c r="DZ34" s="279"/>
      <c r="EA34" s="189"/>
      <c r="EB34" s="279"/>
      <c r="EC34" s="217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35"/>
      <c r="EQ34" s="217"/>
      <c r="ER34" s="211"/>
      <c r="ES34" s="211"/>
      <c r="ET34" s="211"/>
      <c r="EU34" s="235"/>
      <c r="EV34" s="235"/>
      <c r="EW34" s="211"/>
      <c r="EX34" s="211"/>
      <c r="EY34" s="211"/>
      <c r="EZ34" s="235"/>
      <c r="FA34" s="518"/>
      <c r="FB34" s="518"/>
      <c r="FC34" s="518"/>
      <c r="FD34" s="518"/>
    </row>
    <row r="35" spans="2:160" ht="24.95" customHeight="1" thickBot="1">
      <c r="B35" s="244"/>
      <c r="C35" s="243">
        <v>6</v>
      </c>
      <c r="D35" s="1142" t="str">
        <f t="shared" si="32"/>
        <v/>
      </c>
      <c r="E35" s="1142"/>
      <c r="F35" s="1142"/>
      <c r="G35" s="1143"/>
      <c r="H35" s="1601"/>
      <c r="I35" s="1602"/>
      <c r="J35" s="282" t="s">
        <v>122</v>
      </c>
      <c r="K35" s="1256" t="str">
        <f t="shared" ref="K35" si="44">IF(H35="","",U35*H35/10*Y35)</f>
        <v/>
      </c>
      <c r="L35" s="1257"/>
      <c r="M35" s="1257"/>
      <c r="N35" s="1257"/>
      <c r="O35" s="1258"/>
      <c r="P35" s="343" t="s">
        <v>123</v>
      </c>
      <c r="Q35" s="1256" t="str">
        <f t="shared" ref="Q35" si="45">IF(H35="","",U35/10*H35)</f>
        <v/>
      </c>
      <c r="R35" s="1257"/>
      <c r="S35" s="1258"/>
      <c r="T35" s="129" t="s">
        <v>124</v>
      </c>
      <c r="U35" s="1594"/>
      <c r="V35" s="1591"/>
      <c r="W35" s="1592"/>
      <c r="X35" s="129" t="s">
        <v>124</v>
      </c>
      <c r="Y35" s="1590"/>
      <c r="Z35" s="1591"/>
      <c r="AA35" s="1592"/>
      <c r="AB35" s="129" t="s">
        <v>125</v>
      </c>
      <c r="AC35" s="242"/>
      <c r="AD35" s="233"/>
      <c r="AE35" s="233"/>
      <c r="AF35" s="233"/>
      <c r="AG35" s="245"/>
      <c r="AH35" s="277" t="s">
        <v>244</v>
      </c>
      <c r="AI35" s="588">
        <f>IF(AI31="",0,AI31)</f>
        <v>0</v>
      </c>
      <c r="AJ35" s="588"/>
      <c r="AK35" s="588"/>
      <c r="AL35" s="245"/>
      <c r="AN35" s="932" t="s">
        <v>236</v>
      </c>
      <c r="AO35" s="447">
        <v>3</v>
      </c>
      <c r="AP35" s="1142" t="str">
        <f t="shared" si="35"/>
        <v>子牛</v>
      </c>
      <c r="AQ35" s="1142"/>
      <c r="AR35" s="1142"/>
      <c r="AS35" s="1143"/>
      <c r="AT35" s="1614"/>
      <c r="AU35" s="1615"/>
      <c r="AV35" s="421" t="str">
        <f t="shared" si="36"/>
        <v>頭</v>
      </c>
      <c r="AW35" s="1099" t="str">
        <f t="shared" si="37"/>
        <v/>
      </c>
      <c r="AX35" s="1100"/>
      <c r="AY35" s="1100"/>
      <c r="AZ35" s="1100"/>
      <c r="BA35" s="1100"/>
      <c r="BB35" s="397" t="s">
        <v>123</v>
      </c>
      <c r="BC35" s="1623"/>
      <c r="BD35" s="1624"/>
      <c r="BE35" s="1624"/>
      <c r="BF35" s="421" t="str">
        <f>IF(BF27="","",BF27)</f>
        <v>頭</v>
      </c>
      <c r="BG35" s="1650"/>
      <c r="BH35" s="1651"/>
      <c r="BI35" s="1651"/>
      <c r="BJ35" s="398" t="s">
        <v>125</v>
      </c>
      <c r="BK35" s="1170" t="s">
        <v>202</v>
      </c>
      <c r="BL35" s="1171"/>
      <c r="BM35" s="1171"/>
      <c r="BN35" s="1172"/>
      <c r="BO35" s="420"/>
      <c r="BP35" s="1180" t="s">
        <v>127</v>
      </c>
      <c r="BQ35" s="1181"/>
      <c r="BR35" s="1181"/>
      <c r="BS35" s="1181"/>
      <c r="BT35" s="1182"/>
      <c r="BU35" s="1183" t="str">
        <f>再認定様式３!$O$34</f>
        <v/>
      </c>
      <c r="BV35" s="1184"/>
      <c r="BW35" s="1184"/>
      <c r="BX35" s="491" t="s">
        <v>125</v>
      </c>
      <c r="BY35" s="387"/>
      <c r="BZ35" s="387"/>
      <c r="CA35" s="387"/>
      <c r="CC35" s="932" t="s">
        <v>236</v>
      </c>
      <c r="CD35" s="447">
        <v>3</v>
      </c>
      <c r="CE35" s="981" t="str">
        <f t="shared" si="38"/>
        <v>たい肥</v>
      </c>
      <c r="CF35" s="981"/>
      <c r="CG35" s="981"/>
      <c r="CH35" s="982"/>
      <c r="CI35" s="1658"/>
      <c r="CJ35" s="1659"/>
      <c r="CK35" s="968"/>
      <c r="CL35" s="946" t="str">
        <f t="shared" ref="CL35" si="46">IF(CR35="","",CR35*CV35)</f>
        <v/>
      </c>
      <c r="CM35" s="947"/>
      <c r="CN35" s="947"/>
      <c r="CO35" s="947"/>
      <c r="CP35" s="947"/>
      <c r="CQ35" s="397" t="s">
        <v>123</v>
      </c>
      <c r="CR35" s="1678"/>
      <c r="CS35" s="1679"/>
      <c r="CT35" s="1679"/>
      <c r="CU35" s="421" t="str">
        <f t="shared" si="40"/>
        <v>頭</v>
      </c>
      <c r="CV35" s="1680"/>
      <c r="CW35" s="1681"/>
      <c r="CX35" s="1681"/>
      <c r="CY35" s="398" t="s">
        <v>125</v>
      </c>
      <c r="CZ35" s="1037" t="str">
        <f>CZ8</f>
        <v>ほ乳開始頭数/１頭</v>
      </c>
      <c r="DA35" s="1038"/>
      <c r="DB35" s="1038"/>
      <c r="DC35" s="1039"/>
      <c r="DD35" s="202"/>
      <c r="DE35" s="1032" t="s">
        <v>127</v>
      </c>
      <c r="DF35" s="1033"/>
      <c r="DG35" s="1033"/>
      <c r="DH35" s="1033"/>
      <c r="DI35" s="1034"/>
      <c r="DJ35" s="822" t="str">
        <f>再認定様式３!$O$34</f>
        <v/>
      </c>
      <c r="DK35" s="823"/>
      <c r="DL35" s="823"/>
      <c r="DM35" s="199" t="s">
        <v>125</v>
      </c>
      <c r="DO35" s="1035" t="s">
        <v>223</v>
      </c>
      <c r="DP35" s="1036"/>
      <c r="DQ35" s="1035" t="s">
        <v>221</v>
      </c>
      <c r="DR35" s="1036"/>
      <c r="DS35" s="518"/>
      <c r="DT35" s="861" t="s">
        <v>228</v>
      </c>
      <c r="DU35" s="862"/>
      <c r="DV35" s="862"/>
      <c r="DW35" s="862"/>
      <c r="DX35" s="862"/>
      <c r="DY35" s="862"/>
      <c r="DZ35" s="862"/>
      <c r="EA35" s="862"/>
      <c r="EB35" s="863"/>
      <c r="EC35" s="864" t="s">
        <v>117</v>
      </c>
      <c r="ED35" s="862"/>
      <c r="EE35" s="863"/>
      <c r="EF35" s="865" t="s">
        <v>230</v>
      </c>
      <c r="EG35" s="866"/>
      <c r="EH35" s="866"/>
      <c r="EI35" s="867"/>
      <c r="EJ35" s="868" t="s">
        <v>199</v>
      </c>
      <c r="EK35" s="869"/>
      <c r="EL35" s="869"/>
      <c r="EM35" s="870"/>
      <c r="EP35" s="235"/>
      <c r="EQ35" s="217"/>
      <c r="FA35" s="518"/>
      <c r="FB35" s="518"/>
      <c r="FC35" s="518"/>
      <c r="FD35" s="518"/>
    </row>
    <row r="36" spans="2:160" ht="24.95" customHeight="1" thickTop="1" thickBot="1">
      <c r="B36" s="262"/>
      <c r="C36" s="1375" t="s">
        <v>132</v>
      </c>
      <c r="D36" s="1376"/>
      <c r="E36" s="1376"/>
      <c r="F36" s="1376"/>
      <c r="G36" s="1377"/>
      <c r="H36" s="1378" t="str">
        <f>IF(H30="","",SUM(H30:I35))</f>
        <v/>
      </c>
      <c r="I36" s="1379"/>
      <c r="J36" s="181" t="s">
        <v>122</v>
      </c>
      <c r="K36" s="1336" t="str">
        <f>IF(K30="","",SUM(K30:O35))</f>
        <v/>
      </c>
      <c r="L36" s="1337"/>
      <c r="M36" s="1337"/>
      <c r="N36" s="1337"/>
      <c r="O36" s="1338"/>
      <c r="P36" s="287" t="s">
        <v>123</v>
      </c>
      <c r="Q36" s="1336"/>
      <c r="R36" s="1337"/>
      <c r="S36" s="1338"/>
      <c r="T36" s="250"/>
      <c r="U36" s="1339"/>
      <c r="V36" s="1340"/>
      <c r="W36" s="1341"/>
      <c r="X36" s="263"/>
      <c r="Y36" s="1336"/>
      <c r="Z36" s="1337"/>
      <c r="AA36" s="1338"/>
      <c r="AB36" s="250"/>
      <c r="AC36" s="214"/>
      <c r="AD36" s="215"/>
      <c r="AE36" s="215"/>
      <c r="AF36" s="255"/>
      <c r="AG36" s="242"/>
      <c r="AH36" s="277" t="s">
        <v>245</v>
      </c>
      <c r="AI36" s="590">
        <f>IF(AI32="",0,AI32)</f>
        <v>0</v>
      </c>
      <c r="AJ36" s="590"/>
      <c r="AK36" s="590"/>
      <c r="AL36" s="242"/>
      <c r="AN36" s="932"/>
      <c r="AO36" s="447">
        <v>4</v>
      </c>
      <c r="AP36" s="1142" t="str">
        <f t="shared" si="35"/>
        <v>たい肥</v>
      </c>
      <c r="AQ36" s="1142"/>
      <c r="AR36" s="1142"/>
      <c r="AS36" s="1143"/>
      <c r="AT36" s="1642"/>
      <c r="AU36" s="1643"/>
      <c r="AV36" s="421" t="str">
        <f t="shared" si="36"/>
        <v/>
      </c>
      <c r="AW36" s="1099" t="str">
        <f t="shared" si="37"/>
        <v/>
      </c>
      <c r="AX36" s="1100"/>
      <c r="AY36" s="1100"/>
      <c r="AZ36" s="1100"/>
      <c r="BA36" s="1100"/>
      <c r="BB36" s="397" t="s">
        <v>123</v>
      </c>
      <c r="BC36" s="1625"/>
      <c r="BD36" s="1626"/>
      <c r="BE36" s="1626"/>
      <c r="BF36" s="421" t="str">
        <f>IF(BF28="","",BF28)</f>
        <v>㎏</v>
      </c>
      <c r="BG36" s="1638"/>
      <c r="BH36" s="1639"/>
      <c r="BI36" s="1639"/>
      <c r="BJ36" s="398" t="s">
        <v>125</v>
      </c>
      <c r="BK36" s="1178" t="str">
        <f>IFERROR(BK34/AT33*100,"")</f>
        <v/>
      </c>
      <c r="BL36" s="1179"/>
      <c r="BM36" s="1179"/>
      <c r="BN36" s="399" t="s">
        <v>204</v>
      </c>
      <c r="BO36" s="393"/>
      <c r="BP36" s="1152" t="s">
        <v>205</v>
      </c>
      <c r="BQ36" s="1153"/>
      <c r="BR36" s="1153"/>
      <c r="BS36" s="1153"/>
      <c r="BT36" s="1154"/>
      <c r="BU36" s="1155">
        <f>再認定様式３!O10</f>
        <v>0</v>
      </c>
      <c r="BV36" s="1156"/>
      <c r="BW36" s="1156"/>
      <c r="BX36" s="401" t="s">
        <v>125</v>
      </c>
      <c r="BY36" s="387"/>
      <c r="BZ36" s="387"/>
      <c r="CA36" s="387"/>
      <c r="CC36" s="932"/>
      <c r="CD36" s="448">
        <v>4</v>
      </c>
      <c r="CE36" s="981" t="str">
        <f t="shared" si="38"/>
        <v/>
      </c>
      <c r="CF36" s="981"/>
      <c r="CG36" s="981"/>
      <c r="CH36" s="982"/>
      <c r="CI36" s="1658"/>
      <c r="CJ36" s="1659"/>
      <c r="CK36" s="968"/>
      <c r="CL36" s="946" t="str">
        <f t="shared" ref="CL36" si="47">IF(CR36="","",CR36*CV36)</f>
        <v/>
      </c>
      <c r="CM36" s="947"/>
      <c r="CN36" s="947"/>
      <c r="CO36" s="947"/>
      <c r="CP36" s="947"/>
      <c r="CQ36" s="397" t="s">
        <v>123</v>
      </c>
      <c r="CR36" s="1680"/>
      <c r="CS36" s="1681"/>
      <c r="CT36" s="1681"/>
      <c r="CU36" s="421" t="str">
        <f t="shared" si="40"/>
        <v>頭</v>
      </c>
      <c r="CV36" s="1680"/>
      <c r="CW36" s="1681"/>
      <c r="CX36" s="1681"/>
      <c r="CY36" s="398" t="s">
        <v>125</v>
      </c>
      <c r="CZ36" s="1014" t="str">
        <f>IFERROR(DO36/DQ36,"")</f>
        <v/>
      </c>
      <c r="DA36" s="1015"/>
      <c r="DB36" s="1015"/>
      <c r="DC36" s="395" t="str">
        <f>DC9</f>
        <v>頭</v>
      </c>
      <c r="DD36" s="196"/>
      <c r="DE36" s="1027" t="s">
        <v>128</v>
      </c>
      <c r="DF36" s="1028"/>
      <c r="DG36" s="1028"/>
      <c r="DH36" s="1028"/>
      <c r="DI36" s="1029"/>
      <c r="DJ36" s="1030" t="str">
        <f>IFERROR(DJ34-DJ35,"")</f>
        <v/>
      </c>
      <c r="DK36" s="1031"/>
      <c r="DL36" s="1031"/>
      <c r="DM36" s="200" t="s">
        <v>125</v>
      </c>
      <c r="DO36" s="1702"/>
      <c r="DP36" s="1703"/>
      <c r="DQ36" s="944">
        <f>DO34</f>
        <v>0</v>
      </c>
      <c r="DR36" s="945"/>
      <c r="DS36" s="518"/>
      <c r="DT36" s="528">
        <v>1</v>
      </c>
      <c r="DU36" s="871" t="str">
        <f>DV21</f>
        <v>正常卵</v>
      </c>
      <c r="DV36" s="872"/>
      <c r="DW36" s="872"/>
      <c r="DX36" s="872"/>
      <c r="DY36" s="872"/>
      <c r="DZ36" s="872"/>
      <c r="EA36" s="872"/>
      <c r="EB36" s="873"/>
      <c r="EC36" s="273" t="e">
        <f t="shared" ref="EC36:EC41" si="48">EC21/EC12*100</f>
        <v>#VALUE!</v>
      </c>
      <c r="ED36" s="325" t="s">
        <v>131</v>
      </c>
      <c r="EE36" s="529" t="e">
        <f>IF(EC36&gt;=110,"★",IF(AND(EC36&gt;=100,EC36&lt;110),"◎",IF(AND(EC36&gt;=80,EC36&lt;100),"○",IF(AND(EC36&gt;=60,EC36&lt;80),"◇","△"))))</f>
        <v>#VALUE!</v>
      </c>
      <c r="EF36" s="848" t="e">
        <f>EH21/EH12*100</f>
        <v>#DIV/0!</v>
      </c>
      <c r="EG36" s="849"/>
      <c r="EH36" s="325" t="s">
        <v>131</v>
      </c>
      <c r="EI36" s="529" t="e">
        <f>IF(EF36&gt;=110,"★",IF(AND(EF36&gt;=100,EF36&lt;110),"◎",IF(AND(EF36&gt;=80,EF36&lt;100),"○",IF(AND(EF36&gt;=60,EF36&lt;80),"◇","△"))))</f>
        <v>#DIV/0!</v>
      </c>
      <c r="EJ36" s="848" t="e">
        <f>EL21/EL12*100</f>
        <v>#VALUE!</v>
      </c>
      <c r="EK36" s="849"/>
      <c r="EL36" s="325" t="s">
        <v>131</v>
      </c>
      <c r="EM36" s="530" t="e">
        <f>IF(EJ36&gt;=110,"★",IF(AND(EJ36&gt;=100,EJ36&lt;110),"◎",IF(AND(EJ36&gt;=80,EJ36&lt;100),"○",IF(AND(EJ36&gt;=60,EJ36&lt;80),"◇","△"))))</f>
        <v>#VALUE!</v>
      </c>
      <c r="EO36" s="279"/>
      <c r="EP36" s="235"/>
      <c r="EQ36" s="217"/>
      <c r="ES36" s="852" t="s">
        <v>142</v>
      </c>
      <c r="ET36" s="853"/>
      <c r="EU36" s="853"/>
      <c r="EV36" s="853"/>
      <c r="EW36" s="853"/>
      <c r="EX36" s="854"/>
      <c r="FA36" s="518"/>
      <c r="FB36" s="518"/>
      <c r="FC36" s="518"/>
      <c r="FD36" s="518"/>
    </row>
    <row r="37" spans="2:160" ht="24.95" customHeight="1" thickTop="1" thickBot="1">
      <c r="C37" s="264"/>
      <c r="D37" s="264"/>
      <c r="E37" s="264"/>
      <c r="F37" s="264"/>
      <c r="G37" s="264"/>
      <c r="H37" s="264"/>
      <c r="I37" s="264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4"/>
      <c r="AD37" s="215"/>
      <c r="AE37" s="215"/>
      <c r="AF37" s="255"/>
      <c r="AG37" s="242"/>
      <c r="AH37" s="277" t="s">
        <v>243</v>
      </c>
      <c r="AI37" s="589">
        <f>AI35+BU40+DJ38+EW32-AI36</f>
        <v>0</v>
      </c>
      <c r="AJ37" s="589"/>
      <c r="AK37" s="589"/>
      <c r="AL37" s="242"/>
      <c r="AN37" s="440" t="s">
        <v>140</v>
      </c>
      <c r="AO37" s="448">
        <v>5</v>
      </c>
      <c r="AP37" s="1142" t="str">
        <f t="shared" si="35"/>
        <v/>
      </c>
      <c r="AQ37" s="1142"/>
      <c r="AR37" s="1142"/>
      <c r="AS37" s="1143"/>
      <c r="AT37" s="1642"/>
      <c r="AU37" s="1643"/>
      <c r="AV37" s="421" t="str">
        <f t="shared" si="36"/>
        <v/>
      </c>
      <c r="AW37" s="1099" t="str">
        <f t="shared" si="37"/>
        <v/>
      </c>
      <c r="AX37" s="1100"/>
      <c r="AY37" s="1100"/>
      <c r="AZ37" s="1100"/>
      <c r="BA37" s="1100"/>
      <c r="BB37" s="397" t="s">
        <v>123</v>
      </c>
      <c r="BC37" s="1625"/>
      <c r="BD37" s="1626"/>
      <c r="BE37" s="1626"/>
      <c r="BF37" s="421" t="str">
        <f>IF(BF29="","",BF29)</f>
        <v/>
      </c>
      <c r="BG37" s="1638"/>
      <c r="BH37" s="1639"/>
      <c r="BI37" s="1639"/>
      <c r="BJ37" s="398" t="s">
        <v>125</v>
      </c>
      <c r="BK37" s="1164" t="s">
        <v>206</v>
      </c>
      <c r="BL37" s="1165"/>
      <c r="BM37" s="1165"/>
      <c r="BN37" s="1166"/>
      <c r="BO37" s="420"/>
      <c r="BP37" s="1159" t="s">
        <v>128</v>
      </c>
      <c r="BQ37" s="1160"/>
      <c r="BR37" s="1160"/>
      <c r="BS37" s="1160"/>
      <c r="BT37" s="1161"/>
      <c r="BU37" s="1162" t="str">
        <f>IF(BU35="","",BU34-BU35)</f>
        <v/>
      </c>
      <c r="BV37" s="1163"/>
      <c r="BW37" s="1163"/>
      <c r="BX37" s="404" t="s">
        <v>125</v>
      </c>
      <c r="BY37" s="387"/>
      <c r="BZ37" s="387"/>
      <c r="CA37" s="387"/>
      <c r="CC37" s="440" t="s">
        <v>140</v>
      </c>
      <c r="CD37" s="447">
        <v>5</v>
      </c>
      <c r="CE37" s="981" t="str">
        <f t="shared" si="38"/>
        <v/>
      </c>
      <c r="CF37" s="981"/>
      <c r="CG37" s="981"/>
      <c r="CH37" s="982"/>
      <c r="CI37" s="1658"/>
      <c r="CJ37" s="1659"/>
      <c r="CK37" s="968"/>
      <c r="CL37" s="946" t="str">
        <f t="shared" ref="CL37" si="49">IF(CR37="","",CR37*CV37)</f>
        <v/>
      </c>
      <c r="CM37" s="947"/>
      <c r="CN37" s="947"/>
      <c r="CO37" s="947"/>
      <c r="CP37" s="947"/>
      <c r="CQ37" s="397" t="s">
        <v>123</v>
      </c>
      <c r="CR37" s="1680"/>
      <c r="CS37" s="1681"/>
      <c r="CT37" s="1681"/>
      <c r="CU37" s="421" t="str">
        <f t="shared" si="40"/>
        <v>頭</v>
      </c>
      <c r="CV37" s="1680"/>
      <c r="CW37" s="1681"/>
      <c r="CX37" s="1681"/>
      <c r="CY37" s="398" t="s">
        <v>125</v>
      </c>
      <c r="CZ37" s="1024" t="str">
        <f>CZ10</f>
        <v>離乳頭数/1頭</v>
      </c>
      <c r="DA37" s="1025"/>
      <c r="DB37" s="1025"/>
      <c r="DC37" s="1026"/>
      <c r="DD37" s="202"/>
      <c r="DE37" s="1016" t="s">
        <v>130</v>
      </c>
      <c r="DF37" s="1017"/>
      <c r="DG37" s="1017"/>
      <c r="DH37" s="1017"/>
      <c r="DI37" s="1018"/>
      <c r="DJ37" s="1019" t="str">
        <f>IFERROR(DJ36/DJ34*100,"")</f>
        <v/>
      </c>
      <c r="DK37" s="1020"/>
      <c r="DL37" s="1020"/>
      <c r="DM37" s="222" t="s">
        <v>131</v>
      </c>
      <c r="DO37" s="1035" t="s">
        <v>224</v>
      </c>
      <c r="DP37" s="1036"/>
      <c r="DQ37" s="1035" t="s">
        <v>225</v>
      </c>
      <c r="DR37" s="1036"/>
      <c r="DS37" s="518"/>
      <c r="DT37" s="531">
        <v>2</v>
      </c>
      <c r="DU37" s="845" t="str">
        <f>DV22</f>
        <v>不正常卵</v>
      </c>
      <c r="DV37" s="846"/>
      <c r="DW37" s="846"/>
      <c r="DX37" s="846"/>
      <c r="DY37" s="846"/>
      <c r="DZ37" s="846"/>
      <c r="EA37" s="846"/>
      <c r="EB37" s="847"/>
      <c r="EC37" s="273" t="e">
        <f t="shared" si="48"/>
        <v>#VALUE!</v>
      </c>
      <c r="ED37" s="325" t="s">
        <v>131</v>
      </c>
      <c r="EE37" s="529" t="e">
        <f t="shared" ref="EE37:EE41" si="50">IF(EC37&gt;=110,"★",IF(AND(EC37&gt;=100,EC37&lt;110),"◎",IF(AND(EC37&gt;=80,EC37&lt;100),"○",IF(AND(EC37&gt;=60,EC37&lt;80),"◇","△"))))</f>
        <v>#VALUE!</v>
      </c>
      <c r="EF37" s="848" t="e">
        <f>EH22/EH13*100</f>
        <v>#DIV/0!</v>
      </c>
      <c r="EG37" s="849"/>
      <c r="EH37" s="325" t="s">
        <v>131</v>
      </c>
      <c r="EI37" s="529" t="e">
        <f t="shared" ref="EI37:EI40" si="51">IF(EF37&gt;=110,"★",IF(AND(EF37&gt;=100,EF37&lt;110),"◎",IF(AND(EF37&gt;=80,EF37&lt;100),"○",IF(AND(EF37&gt;=60,EF37&lt;80),"◇","△"))))</f>
        <v>#DIV/0!</v>
      </c>
      <c r="EJ37" s="848" t="e">
        <f>EL22/EL13*100</f>
        <v>#VALUE!</v>
      </c>
      <c r="EK37" s="849"/>
      <c r="EL37" s="325" t="s">
        <v>131</v>
      </c>
      <c r="EM37" s="530" t="e">
        <f t="shared" ref="EM37:EM40" si="52">IF(EJ37&gt;=110,"★",IF(AND(EJ37&gt;=100,EJ37&lt;110),"◎",IF(AND(EJ37&gt;=80,EJ37&lt;100),"○",IF(AND(EJ37&gt;=60,EJ37&lt;80),"◇","△"))))</f>
        <v>#VALUE!</v>
      </c>
      <c r="EO37" s="211"/>
      <c r="EP37" s="235"/>
      <c r="EQ37" s="217"/>
      <c r="ES37" s="850" t="e">
        <f>EW24/EW15*100</f>
        <v>#VALUE!</v>
      </c>
      <c r="ET37" s="851"/>
      <c r="EU37" s="851"/>
      <c r="EV37" s="236" t="s">
        <v>131</v>
      </c>
      <c r="EW37" s="855" t="e">
        <f>IF(ES37&gt;=110,"★",IF(AND(ES37&gt;=100,ES37&lt;110),"◎",IF(AND(ES37&gt;=80,ES37&lt;100),"○",IF(AND(ES37&gt;=60,ES37&lt;80),"◇","△"))))</f>
        <v>#VALUE!</v>
      </c>
      <c r="EX37" s="856"/>
      <c r="FA37" s="518"/>
      <c r="FB37" s="518"/>
      <c r="FC37" s="518"/>
      <c r="FD37" s="518"/>
    </row>
    <row r="38" spans="2:160" ht="24.95" customHeight="1" thickBot="1">
      <c r="B38" s="212" t="s">
        <v>141</v>
      </c>
      <c r="C38" s="188"/>
      <c r="D38" s="189"/>
      <c r="E38" s="189"/>
      <c r="F38" s="264"/>
      <c r="G38" s="48"/>
      <c r="H38" s="48"/>
      <c r="I38" s="189"/>
      <c r="J38" s="48"/>
      <c r="K38" s="217"/>
      <c r="L38" s="189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64"/>
      <c r="AD38" s="264"/>
      <c r="AE38" s="264"/>
      <c r="AF38" s="264"/>
      <c r="AG38" s="242"/>
      <c r="AH38" s="242"/>
      <c r="AI38" s="264"/>
      <c r="AJ38" s="264"/>
      <c r="AK38" s="264"/>
      <c r="AL38" s="242"/>
      <c r="AN38" s="402"/>
      <c r="AO38" s="449">
        <v>6</v>
      </c>
      <c r="AP38" s="1142" t="str">
        <f t="shared" si="35"/>
        <v/>
      </c>
      <c r="AQ38" s="1142"/>
      <c r="AR38" s="1142"/>
      <c r="AS38" s="1143"/>
      <c r="AT38" s="1642"/>
      <c r="AU38" s="1643"/>
      <c r="AV38" s="421" t="str">
        <f t="shared" si="36"/>
        <v/>
      </c>
      <c r="AW38" s="1099" t="str">
        <f t="shared" si="37"/>
        <v/>
      </c>
      <c r="AX38" s="1100"/>
      <c r="AY38" s="1100"/>
      <c r="AZ38" s="1100"/>
      <c r="BA38" s="1100"/>
      <c r="BB38" s="397" t="s">
        <v>123</v>
      </c>
      <c r="BC38" s="1648"/>
      <c r="BD38" s="1649"/>
      <c r="BE38" s="1649"/>
      <c r="BF38" s="421" t="str">
        <f>IF(BF30="","",BF30)</f>
        <v/>
      </c>
      <c r="BG38" s="1638"/>
      <c r="BH38" s="1639"/>
      <c r="BI38" s="1639"/>
      <c r="BJ38" s="398" t="s">
        <v>125</v>
      </c>
      <c r="BK38" s="1157" t="str">
        <f>IF(AT33="","",365*AT33/BK34)</f>
        <v/>
      </c>
      <c r="BL38" s="1158"/>
      <c r="BM38" s="1158"/>
      <c r="BN38" s="399" t="s">
        <v>207</v>
      </c>
      <c r="BO38" s="420"/>
      <c r="BP38" s="1147" t="s">
        <v>130</v>
      </c>
      <c r="BQ38" s="1148"/>
      <c r="BR38" s="1148"/>
      <c r="BS38" s="1148"/>
      <c r="BT38" s="1149"/>
      <c r="BU38" s="1150" t="str">
        <f>IFERROR(BU37/BU34*100,"")</f>
        <v/>
      </c>
      <c r="BV38" s="1151"/>
      <c r="BW38" s="1151"/>
      <c r="BX38" s="406" t="s">
        <v>131</v>
      </c>
      <c r="BY38" s="387"/>
      <c r="BZ38" s="1140" t="s">
        <v>210</v>
      </c>
      <c r="CA38" s="1141"/>
      <c r="CC38" s="402"/>
      <c r="CD38" s="448">
        <v>6</v>
      </c>
      <c r="CE38" s="981" t="str">
        <f t="shared" si="38"/>
        <v/>
      </c>
      <c r="CF38" s="981"/>
      <c r="CG38" s="981"/>
      <c r="CH38" s="982"/>
      <c r="CI38" s="1658"/>
      <c r="CJ38" s="1659"/>
      <c r="CK38" s="968"/>
      <c r="CL38" s="946" t="str">
        <f t="shared" ref="CL38" si="53">IF(CR38="","",CR38*CV38)</f>
        <v/>
      </c>
      <c r="CM38" s="947"/>
      <c r="CN38" s="947"/>
      <c r="CO38" s="947"/>
      <c r="CP38" s="947"/>
      <c r="CQ38" s="397" t="s">
        <v>123</v>
      </c>
      <c r="CR38" s="1680"/>
      <c r="CS38" s="1681"/>
      <c r="CT38" s="1681"/>
      <c r="CU38" s="421" t="str">
        <f t="shared" si="40"/>
        <v>頭</v>
      </c>
      <c r="CV38" s="1680"/>
      <c r="CW38" s="1681"/>
      <c r="CX38" s="1681"/>
      <c r="CY38" s="398" t="s">
        <v>125</v>
      </c>
      <c r="CZ38" s="1014" t="str">
        <f>IFERROR(DO38/DQ38,"")</f>
        <v/>
      </c>
      <c r="DA38" s="1015"/>
      <c r="DB38" s="1015"/>
      <c r="DC38" s="395" t="str">
        <f>DC11</f>
        <v>頭</v>
      </c>
      <c r="DD38" s="202"/>
      <c r="DI38" s="277" t="s">
        <v>244</v>
      </c>
      <c r="DJ38" s="587">
        <f>IF(DJ34="",0,DJ34)</f>
        <v>0</v>
      </c>
      <c r="DK38" s="587"/>
      <c r="DL38" s="587"/>
      <c r="DO38" s="1702"/>
      <c r="DP38" s="1703"/>
      <c r="DQ38" s="1702"/>
      <c r="DR38" s="1703"/>
      <c r="DS38" s="518"/>
      <c r="DT38" s="531">
        <v>3</v>
      </c>
      <c r="DU38" s="845" t="str">
        <f>DV23</f>
        <v>たい肥</v>
      </c>
      <c r="DV38" s="846"/>
      <c r="DW38" s="846"/>
      <c r="DX38" s="846"/>
      <c r="DY38" s="846"/>
      <c r="DZ38" s="846"/>
      <c r="EA38" s="846"/>
      <c r="EB38" s="847"/>
      <c r="EC38" s="273" t="e">
        <f t="shared" si="48"/>
        <v>#VALUE!</v>
      </c>
      <c r="ED38" s="325" t="s">
        <v>131</v>
      </c>
      <c r="EE38" s="529" t="e">
        <f t="shared" si="50"/>
        <v>#VALUE!</v>
      </c>
      <c r="EF38" s="848" t="e">
        <f>EH23/EH14*100</f>
        <v>#DIV/0!</v>
      </c>
      <c r="EG38" s="849"/>
      <c r="EH38" s="325" t="s">
        <v>131</v>
      </c>
      <c r="EI38" s="529" t="e">
        <f t="shared" si="51"/>
        <v>#DIV/0!</v>
      </c>
      <c r="EJ38" s="848" t="e">
        <f>EL23/EL14*100</f>
        <v>#VALUE!</v>
      </c>
      <c r="EK38" s="849"/>
      <c r="EL38" s="325" t="s">
        <v>131</v>
      </c>
      <c r="EM38" s="530" t="e">
        <f t="shared" si="52"/>
        <v>#VALUE!</v>
      </c>
      <c r="EO38" s="211"/>
      <c r="EP38" s="235"/>
      <c r="EQ38" s="217"/>
      <c r="FA38" s="518"/>
      <c r="FB38" s="518"/>
      <c r="FC38" s="518"/>
      <c r="FD38" s="518"/>
    </row>
    <row r="39" spans="2:160" ht="24.95" customHeight="1" thickTop="1" thickBot="1">
      <c r="B39" s="1352" t="s">
        <v>115</v>
      </c>
      <c r="C39" s="1353"/>
      <c r="D39" s="1353"/>
      <c r="E39" s="1353"/>
      <c r="F39" s="1353"/>
      <c r="G39" s="1354" t="s">
        <v>116</v>
      </c>
      <c r="H39" s="1355"/>
      <c r="I39" s="1355"/>
      <c r="J39" s="1356"/>
      <c r="K39" s="1354" t="s">
        <v>117</v>
      </c>
      <c r="L39" s="1355"/>
      <c r="M39" s="1355"/>
      <c r="N39" s="1356"/>
      <c r="O39" s="1357" t="s">
        <v>118</v>
      </c>
      <c r="P39" s="1358"/>
      <c r="Q39" s="1358"/>
      <c r="R39" s="1359"/>
      <c r="S39" s="1371" t="s">
        <v>119</v>
      </c>
      <c r="T39" s="1372"/>
      <c r="U39" s="1372"/>
      <c r="V39" s="1373"/>
      <c r="W39" s="1354" t="s">
        <v>120</v>
      </c>
      <c r="X39" s="1355"/>
      <c r="Y39" s="1355"/>
      <c r="Z39" s="1374"/>
      <c r="AC39" s="48"/>
      <c r="AD39" s="1380" t="s">
        <v>142</v>
      </c>
      <c r="AE39" s="1381"/>
      <c r="AF39" s="1381"/>
      <c r="AG39" s="1381"/>
      <c r="AH39" s="1382"/>
      <c r="AN39" s="442"/>
      <c r="AO39" s="450">
        <v>7</v>
      </c>
      <c r="AP39" s="1142" t="str">
        <f t="shared" si="35"/>
        <v/>
      </c>
      <c r="AQ39" s="1142"/>
      <c r="AR39" s="1142"/>
      <c r="AS39" s="1143"/>
      <c r="AT39" s="1642"/>
      <c r="AU39" s="1643"/>
      <c r="AV39" s="421" t="str">
        <f t="shared" si="36"/>
        <v/>
      </c>
      <c r="AW39" s="1099" t="str">
        <f t="shared" si="37"/>
        <v/>
      </c>
      <c r="AX39" s="1100"/>
      <c r="AY39" s="1100"/>
      <c r="AZ39" s="1100"/>
      <c r="BA39" s="1100"/>
      <c r="BB39" s="408" t="s">
        <v>123</v>
      </c>
      <c r="BC39" s="1629"/>
      <c r="BD39" s="1630"/>
      <c r="BE39" s="1630"/>
      <c r="BF39" s="409" t="str">
        <f>IF(BF31="","",BF31)</f>
        <v/>
      </c>
      <c r="BG39" s="1640"/>
      <c r="BH39" s="1641"/>
      <c r="BI39" s="1641"/>
      <c r="BJ39" s="409" t="s">
        <v>125</v>
      </c>
      <c r="BK39" s="1144" t="s">
        <v>208</v>
      </c>
      <c r="BL39" s="1145"/>
      <c r="BM39" s="1145"/>
      <c r="BN39" s="1146"/>
      <c r="BO39" s="393"/>
      <c r="BP39" s="1133" t="s">
        <v>209</v>
      </c>
      <c r="BQ39" s="1134"/>
      <c r="BR39" s="1134"/>
      <c r="BS39" s="1134"/>
      <c r="BT39" s="1134"/>
      <c r="BU39" s="1134"/>
      <c r="BV39" s="1134"/>
      <c r="BW39" s="410" t="str">
        <f>IFERROR(BU36/BU35*100,"")</f>
        <v/>
      </c>
      <c r="BX39" s="411" t="s">
        <v>131</v>
      </c>
      <c r="BY39" s="387"/>
      <c r="BZ39" s="1636"/>
      <c r="CA39" s="1637"/>
      <c r="CC39" s="488"/>
      <c r="CD39" s="447">
        <v>7</v>
      </c>
      <c r="CE39" s="981" t="str">
        <f t="shared" si="38"/>
        <v/>
      </c>
      <c r="CF39" s="981"/>
      <c r="CG39" s="981"/>
      <c r="CH39" s="982"/>
      <c r="CI39" s="1672"/>
      <c r="CJ39" s="1673"/>
      <c r="CK39" s="969"/>
      <c r="CL39" s="946" t="str">
        <f t="shared" ref="CL39" si="54">IF(CR39="","",CR39*CV39)</f>
        <v/>
      </c>
      <c r="CM39" s="947"/>
      <c r="CN39" s="947"/>
      <c r="CO39" s="947"/>
      <c r="CP39" s="947"/>
      <c r="CQ39" s="408" t="s">
        <v>123</v>
      </c>
      <c r="CR39" s="1682"/>
      <c r="CS39" s="1683"/>
      <c r="CT39" s="1683"/>
      <c r="CU39" s="421" t="str">
        <f t="shared" si="40"/>
        <v>頭</v>
      </c>
      <c r="CV39" s="1682"/>
      <c r="CW39" s="1683"/>
      <c r="CX39" s="1683"/>
      <c r="CY39" s="409" t="s">
        <v>125</v>
      </c>
      <c r="CZ39" s="1021" t="str">
        <f>CZ12</f>
        <v>子豚事故率</v>
      </c>
      <c r="DA39" s="1022"/>
      <c r="DB39" s="1022"/>
      <c r="DC39" s="1023"/>
      <c r="DD39" s="196"/>
      <c r="DE39" s="204"/>
      <c r="DF39" s="204"/>
      <c r="DG39" s="204"/>
      <c r="DH39" s="204"/>
      <c r="DI39" s="204"/>
      <c r="DJ39" s="205"/>
      <c r="DK39" s="205"/>
      <c r="DL39" s="205"/>
      <c r="DM39" s="206"/>
      <c r="DS39" s="518"/>
      <c r="DT39" s="531">
        <v>4</v>
      </c>
      <c r="DU39" s="845" t="str">
        <f t="shared" ref="DU39:DU40" si="55">DV24</f>
        <v/>
      </c>
      <c r="DV39" s="846"/>
      <c r="DW39" s="846"/>
      <c r="DX39" s="846"/>
      <c r="DY39" s="846"/>
      <c r="DZ39" s="846"/>
      <c r="EA39" s="846"/>
      <c r="EB39" s="847"/>
      <c r="EC39" s="273" t="e">
        <f t="shared" si="48"/>
        <v>#VALUE!</v>
      </c>
      <c r="ED39" s="325" t="s">
        <v>131</v>
      </c>
      <c r="EE39" s="529" t="e">
        <f t="shared" si="50"/>
        <v>#VALUE!</v>
      </c>
      <c r="EF39" s="848" t="e">
        <f>EH24/EH15*100</f>
        <v>#DIV/0!</v>
      </c>
      <c r="EG39" s="849"/>
      <c r="EH39" s="325" t="s">
        <v>131</v>
      </c>
      <c r="EI39" s="529" t="e">
        <f t="shared" si="51"/>
        <v>#DIV/0!</v>
      </c>
      <c r="EJ39" s="848" t="e">
        <f>EL24/EL15*100</f>
        <v>#VALUE!</v>
      </c>
      <c r="EK39" s="849"/>
      <c r="EL39" s="325" t="s">
        <v>131</v>
      </c>
      <c r="EM39" s="530" t="e">
        <f t="shared" si="52"/>
        <v>#VALUE!</v>
      </c>
      <c r="EP39" s="235"/>
      <c r="EQ39" s="217"/>
      <c r="FA39" s="518"/>
      <c r="FB39" s="518"/>
      <c r="FC39" s="518"/>
      <c r="FD39" s="518"/>
    </row>
    <row r="40" spans="2:160" ht="24.95" customHeight="1" thickBot="1">
      <c r="B40" s="306">
        <v>1</v>
      </c>
      <c r="C40" s="1383" t="str">
        <f t="shared" ref="C40:C45" si="56">IF(D23="","",D23)</f>
        <v/>
      </c>
      <c r="D40" s="1384"/>
      <c r="E40" s="1384"/>
      <c r="F40" s="1385"/>
      <c r="G40" s="1386" t="e">
        <f t="shared" ref="G40:G46" si="57">H23/H13*100</f>
        <v>#DIV/0!</v>
      </c>
      <c r="H40" s="1387"/>
      <c r="I40" s="324" t="s">
        <v>131</v>
      </c>
      <c r="J40" s="307" t="e">
        <f>IF(G40&gt;=110,"★",IF(AND(G40&gt;=100,G40&lt;110),"◎",IF(AND(G40&gt;=80,G40&lt;100),"○",IF(AND(G40&gt;=60,G40&lt;80),"◇","△"))))</f>
        <v>#DIV/0!</v>
      </c>
      <c r="K40" s="319" t="e">
        <f t="shared" ref="K40:K46" si="58">K23/K13*100</f>
        <v>#VALUE!</v>
      </c>
      <c r="L40" s="308">
        <v>74</v>
      </c>
      <c r="M40" s="324" t="s">
        <v>131</v>
      </c>
      <c r="N40" s="307" t="e">
        <f t="shared" ref="N40:N44" si="59">IF(K40&gt;=110,"★",IF(AND(K40&gt;=100,K40&lt;110),"◎",IF(AND(K40&gt;=80,K40&lt;100),"○",IF(AND(K40&gt;=60,K40&lt;80),"◇","△"))))</f>
        <v>#VALUE!</v>
      </c>
      <c r="O40" s="1388" t="e">
        <f t="shared" ref="O40:O45" si="60">Q23/Q13*100</f>
        <v>#VALUE!</v>
      </c>
      <c r="P40" s="1389"/>
      <c r="Q40" s="324" t="s">
        <v>131</v>
      </c>
      <c r="R40" s="307" t="e">
        <f>IF(O40&gt;=110,"★",IF(AND(O40&gt;=100,O40&lt;110),"◎",IF(AND(O40&gt;=80,O40&lt;100),"○",IF(AND(O40&gt;=60,O40&lt;80),"◇","△"))))</f>
        <v>#VALUE!</v>
      </c>
      <c r="S40" s="1390" t="e">
        <f t="shared" ref="S40:S45" si="61">U23/U13*100</f>
        <v>#VALUE!</v>
      </c>
      <c r="T40" s="1391"/>
      <c r="U40" s="324" t="s">
        <v>131</v>
      </c>
      <c r="V40" s="307" t="e">
        <f>IF(S40&gt;=110,"★",IF(AND(S40&gt;=100,S40&lt;110),"◎",IF(AND(S40&gt;=80,S40&lt;100),"○",IF(AND(S40&gt;=60,S40&lt;80),"◇","△"))))</f>
        <v>#VALUE!</v>
      </c>
      <c r="W40" s="1392" t="e">
        <f t="shared" ref="W40:W45" si="62">Y23/Y13*100</f>
        <v>#VALUE!</v>
      </c>
      <c r="X40" s="1393"/>
      <c r="Y40" s="324" t="s">
        <v>131</v>
      </c>
      <c r="Z40" s="309" t="e">
        <f>IF(W40&gt;=110,"★",IF(AND(W40&gt;=100,W40&lt;110),"◎",IF(AND(W40&gt;=80,W40&lt;100),"○",IF(AND(W40&gt;=60,W40&lt;80),"◇","△"))))</f>
        <v>#VALUE!</v>
      </c>
      <c r="AB40" s="48"/>
      <c r="AC40" s="48"/>
      <c r="AD40" s="1350" t="e">
        <f>AI25/AI16*100</f>
        <v>#VALUE!</v>
      </c>
      <c r="AE40" s="1351"/>
      <c r="AF40" s="1351"/>
      <c r="AG40" s="43" t="s">
        <v>131</v>
      </c>
      <c r="AH40" s="265" t="e">
        <f>IF(AD40&gt;=110,"★",IF(AND(AD40&gt;=100,AD40&lt;110),"◎",IF(AND(AD40&gt;=80,AD40&lt;100),"○",IF(AND(AD40&gt;=60,AD40&lt;80),"◇","△"))))</f>
        <v>#VALUE!</v>
      </c>
      <c r="AN40" s="451"/>
      <c r="AO40" s="1058" t="s">
        <v>234</v>
      </c>
      <c r="AP40" s="1059"/>
      <c r="AQ40" s="1059"/>
      <c r="AR40" s="1059"/>
      <c r="AS40" s="1060"/>
      <c r="AT40" s="1002" t="str">
        <f>IF(SUM(AT33:AU39)=0,"",SUM(AT33:AU39))</f>
        <v/>
      </c>
      <c r="AU40" s="1003"/>
      <c r="AV40" s="194" t="s">
        <v>201</v>
      </c>
      <c r="AW40" s="1125" t="str">
        <f>IF(SUM(AW33:BA39)=0,"",SUM(AW33:BA39))</f>
        <v/>
      </c>
      <c r="AX40" s="1126"/>
      <c r="AY40" s="1126"/>
      <c r="AZ40" s="1126"/>
      <c r="BA40" s="1126"/>
      <c r="BB40" s="426" t="s">
        <v>123</v>
      </c>
      <c r="BC40" s="1127"/>
      <c r="BD40" s="1128"/>
      <c r="BE40" s="1128"/>
      <c r="BF40" s="427"/>
      <c r="BG40" s="1129"/>
      <c r="BH40" s="1130"/>
      <c r="BI40" s="1130"/>
      <c r="BJ40" s="428"/>
      <c r="BK40" s="1131" t="str">
        <f>IFERROR(BZ39/(BZ39+BK34)*100,"")</f>
        <v/>
      </c>
      <c r="BL40" s="1132"/>
      <c r="BM40" s="1132"/>
      <c r="BN40" s="452" t="s">
        <v>204</v>
      </c>
      <c r="BO40" s="393"/>
      <c r="BP40" s="430"/>
      <c r="BQ40" s="430"/>
      <c r="BR40" s="510"/>
      <c r="BS40" s="510"/>
      <c r="BT40" s="445" t="s">
        <v>244</v>
      </c>
      <c r="BU40" s="594">
        <f>IF(BU34="",0,BU34)</f>
        <v>0</v>
      </c>
      <c r="BV40" s="594"/>
      <c r="BW40" s="594"/>
      <c r="BX40" s="432"/>
      <c r="BY40" s="387"/>
      <c r="BZ40" s="387"/>
      <c r="CA40" s="387"/>
      <c r="CC40" s="451"/>
      <c r="CD40" s="999" t="s">
        <v>132</v>
      </c>
      <c r="CE40" s="1000"/>
      <c r="CF40" s="1000"/>
      <c r="CG40" s="1000"/>
      <c r="CH40" s="1001"/>
      <c r="CI40" s="1002" t="str">
        <f>IF(SUM(CI33:CJ39)=0,"",SUM(CI33:CJ39))</f>
        <v/>
      </c>
      <c r="CJ40" s="1003"/>
      <c r="CK40" s="194" t="s">
        <v>201</v>
      </c>
      <c r="CL40" s="1004" t="str">
        <f>IF(SUM(CL33:CP39)=0,"",SUM(CL33:CP39))</f>
        <v/>
      </c>
      <c r="CM40" s="1005"/>
      <c r="CN40" s="1005"/>
      <c r="CO40" s="1005"/>
      <c r="CP40" s="1005"/>
      <c r="CQ40" s="426" t="s">
        <v>123</v>
      </c>
      <c r="CR40" s="1004"/>
      <c r="CS40" s="1005"/>
      <c r="CT40" s="1005"/>
      <c r="CU40" s="203"/>
      <c r="CV40" s="1006"/>
      <c r="CW40" s="1007"/>
      <c r="CX40" s="1007"/>
      <c r="CY40" s="428"/>
      <c r="CZ40" s="1008" t="str">
        <f>IFERROR((CZ36-CZ38)/CZ36*100,"")</f>
        <v/>
      </c>
      <c r="DA40" s="1009"/>
      <c r="DB40" s="1009"/>
      <c r="DC40" s="490" t="str">
        <f>DC13</f>
        <v>%</v>
      </c>
      <c r="DD40" s="196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S40" s="518"/>
      <c r="DT40" s="532">
        <v>5</v>
      </c>
      <c r="DU40" s="817" t="str">
        <f t="shared" si="55"/>
        <v/>
      </c>
      <c r="DV40" s="818"/>
      <c r="DW40" s="818"/>
      <c r="DX40" s="818"/>
      <c r="DY40" s="818"/>
      <c r="DZ40" s="818"/>
      <c r="EA40" s="818"/>
      <c r="EB40" s="819"/>
      <c r="EC40" s="274" t="e">
        <f t="shared" si="48"/>
        <v>#VALUE!</v>
      </c>
      <c r="ED40" s="533" t="s">
        <v>131</v>
      </c>
      <c r="EE40" s="534" t="e">
        <f t="shared" si="50"/>
        <v>#VALUE!</v>
      </c>
      <c r="EF40" s="820" t="e">
        <f>EH25/EH16*100</f>
        <v>#DIV/0!</v>
      </c>
      <c r="EG40" s="821"/>
      <c r="EH40" s="533" t="s">
        <v>131</v>
      </c>
      <c r="EI40" s="534" t="e">
        <f t="shared" si="51"/>
        <v>#DIV/0!</v>
      </c>
      <c r="EJ40" s="820" t="e">
        <f>EL25/EL16*100</f>
        <v>#VALUE!</v>
      </c>
      <c r="EK40" s="821"/>
      <c r="EL40" s="533" t="s">
        <v>131</v>
      </c>
      <c r="EM40" s="535" t="e">
        <f t="shared" si="52"/>
        <v>#VALUE!</v>
      </c>
      <c r="EP40" s="235"/>
      <c r="EQ40" s="217"/>
      <c r="FA40" s="518"/>
      <c r="FB40" s="518"/>
      <c r="FC40" s="518"/>
      <c r="FD40" s="518"/>
    </row>
    <row r="41" spans="2:160" ht="24.95" customHeight="1" thickTop="1" thickBot="1">
      <c r="B41" s="310">
        <v>2</v>
      </c>
      <c r="C41" s="1360" t="str">
        <f t="shared" si="56"/>
        <v/>
      </c>
      <c r="D41" s="1361"/>
      <c r="E41" s="1361"/>
      <c r="F41" s="1362"/>
      <c r="G41" s="1363" t="e">
        <f t="shared" si="57"/>
        <v>#DIV/0!</v>
      </c>
      <c r="H41" s="1364"/>
      <c r="I41" s="325" t="s">
        <v>131</v>
      </c>
      <c r="J41" s="311" t="e">
        <f t="shared" ref="J41:J44" si="63">IF(G41&gt;=110,"★",IF(AND(G41&gt;=100,G41&lt;110),"◎",IF(AND(G41&gt;=80,G41&lt;100),"○",IF(AND(G41&gt;=60,G41&lt;80),"◇","△"))))</f>
        <v>#DIV/0!</v>
      </c>
      <c r="K41" s="320" t="e">
        <f t="shared" si="58"/>
        <v>#VALUE!</v>
      </c>
      <c r="L41" s="312"/>
      <c r="M41" s="325" t="s">
        <v>131</v>
      </c>
      <c r="N41" s="311" t="e">
        <f t="shared" si="59"/>
        <v>#VALUE!</v>
      </c>
      <c r="O41" s="1365" t="e">
        <f t="shared" si="60"/>
        <v>#VALUE!</v>
      </c>
      <c r="P41" s="1366"/>
      <c r="Q41" s="325" t="s">
        <v>131</v>
      </c>
      <c r="R41" s="311" t="e">
        <f t="shared" ref="R41:R44" si="64">IF(O41&gt;=110,"★",IF(AND(O41&gt;=100,O41&lt;110),"◎",IF(AND(O41&gt;=80,O41&lt;100),"○",IF(AND(O41&gt;=60,O41&lt;80),"◇","△"))))</f>
        <v>#VALUE!</v>
      </c>
      <c r="S41" s="1367" t="e">
        <f t="shared" si="61"/>
        <v>#VALUE!</v>
      </c>
      <c r="T41" s="1368"/>
      <c r="U41" s="325" t="s">
        <v>131</v>
      </c>
      <c r="V41" s="311" t="e">
        <f t="shared" ref="V41:V44" si="65">IF(S41&gt;=110,"★",IF(AND(S41&gt;=100,S41&lt;110),"◎",IF(AND(S41&gt;=80,S41&lt;100),"○",IF(AND(S41&gt;=60,S41&lt;80),"◇","△"))))</f>
        <v>#VALUE!</v>
      </c>
      <c r="W41" s="1369" t="e">
        <f t="shared" si="62"/>
        <v>#VALUE!</v>
      </c>
      <c r="X41" s="1370"/>
      <c r="Y41" s="325" t="s">
        <v>131</v>
      </c>
      <c r="Z41" s="313" t="e">
        <f t="shared" ref="Z41:Z44" si="66">IF(W41&gt;=110,"★",IF(AND(W41&gt;=100,W41&lt;110),"◎",IF(AND(W41&gt;=80,W41&lt;100),"○",IF(AND(W41&gt;=60,W41&lt;80),"◇","△"))))</f>
        <v>#VALUE!</v>
      </c>
      <c r="AB41" s="264"/>
      <c r="AC41" s="48"/>
      <c r="AD41" s="264"/>
      <c r="AE41" s="266"/>
      <c r="AF41" s="266"/>
      <c r="AG41" s="266"/>
      <c r="AH41" s="267"/>
      <c r="AN41" s="182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3"/>
      <c r="BL41" s="363"/>
      <c r="BM41" s="363"/>
      <c r="BN41" s="363"/>
      <c r="BO41" s="363"/>
      <c r="BP41" s="363"/>
      <c r="BQ41" s="210"/>
      <c r="BR41" s="210"/>
      <c r="BS41" s="210"/>
      <c r="BT41" s="210"/>
      <c r="BU41" s="210"/>
      <c r="BV41" s="210"/>
      <c r="BW41" s="210"/>
      <c r="BX41" s="210"/>
      <c r="BY41" s="210"/>
      <c r="BZ41" s="182"/>
      <c r="CA41" s="182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4"/>
      <c r="CY41" s="184"/>
      <c r="CZ41" s="184"/>
      <c r="DA41" s="184"/>
      <c r="DB41" s="207"/>
      <c r="DC41" s="196"/>
      <c r="DD41" s="211"/>
      <c r="DE41" s="215"/>
      <c r="DF41" s="215"/>
      <c r="DG41" s="216"/>
      <c r="DH41" s="197"/>
      <c r="DI41" s="197"/>
      <c r="DJ41" s="197"/>
      <c r="DK41" s="197"/>
      <c r="DL41" s="197"/>
      <c r="DM41" s="197"/>
      <c r="DN41" s="197"/>
      <c r="DS41" s="518"/>
      <c r="DT41" s="840" t="s">
        <v>132</v>
      </c>
      <c r="DU41" s="841"/>
      <c r="DV41" s="841"/>
      <c r="DW41" s="841"/>
      <c r="DX41" s="841"/>
      <c r="DY41" s="841"/>
      <c r="DZ41" s="841"/>
      <c r="EA41" s="841"/>
      <c r="EB41" s="842"/>
      <c r="EC41" s="275" t="e">
        <f t="shared" si="48"/>
        <v>#VALUE!</v>
      </c>
      <c r="ED41" s="536" t="s">
        <v>131</v>
      </c>
      <c r="EE41" s="537" t="e">
        <f t="shared" si="50"/>
        <v>#VALUE!</v>
      </c>
      <c r="EF41" s="838"/>
      <c r="EG41" s="839"/>
      <c r="EH41" s="536" t="s">
        <v>131</v>
      </c>
      <c r="EI41" s="538"/>
      <c r="EJ41" s="843"/>
      <c r="EK41" s="844"/>
      <c r="EL41" s="536" t="s">
        <v>131</v>
      </c>
      <c r="EM41" s="539"/>
      <c r="EN41" s="540"/>
      <c r="EP41" s="279"/>
      <c r="ER41" s="279"/>
      <c r="ES41" s="541"/>
      <c r="ET41" s="541"/>
      <c r="EU41" s="541"/>
      <c r="EV41" s="269"/>
      <c r="FA41" s="518"/>
      <c r="FB41" s="518"/>
      <c r="FC41" s="518"/>
      <c r="FD41" s="518"/>
    </row>
    <row r="42" spans="2:160" ht="24.95" customHeight="1" thickBot="1">
      <c r="B42" s="310">
        <v>3</v>
      </c>
      <c r="C42" s="1360" t="str">
        <f t="shared" si="56"/>
        <v/>
      </c>
      <c r="D42" s="1361"/>
      <c r="E42" s="1361"/>
      <c r="F42" s="1362"/>
      <c r="G42" s="1363" t="e">
        <f t="shared" si="57"/>
        <v>#DIV/0!</v>
      </c>
      <c r="H42" s="1364"/>
      <c r="I42" s="325" t="s">
        <v>131</v>
      </c>
      <c r="J42" s="311" t="e">
        <f t="shared" si="63"/>
        <v>#DIV/0!</v>
      </c>
      <c r="K42" s="320" t="e">
        <f t="shared" si="58"/>
        <v>#VALUE!</v>
      </c>
      <c r="L42" s="312"/>
      <c r="M42" s="325" t="s">
        <v>131</v>
      </c>
      <c r="N42" s="311" t="e">
        <f t="shared" si="59"/>
        <v>#VALUE!</v>
      </c>
      <c r="O42" s="1365" t="e">
        <f t="shared" si="60"/>
        <v>#VALUE!</v>
      </c>
      <c r="P42" s="1366"/>
      <c r="Q42" s="325" t="s">
        <v>131</v>
      </c>
      <c r="R42" s="311" t="e">
        <f t="shared" si="64"/>
        <v>#VALUE!</v>
      </c>
      <c r="S42" s="1367" t="e">
        <f t="shared" si="61"/>
        <v>#VALUE!</v>
      </c>
      <c r="T42" s="1368"/>
      <c r="U42" s="325" t="s">
        <v>131</v>
      </c>
      <c r="V42" s="311" t="e">
        <f t="shared" si="65"/>
        <v>#VALUE!</v>
      </c>
      <c r="W42" s="1369" t="e">
        <f t="shared" si="62"/>
        <v>#VALUE!</v>
      </c>
      <c r="X42" s="1370"/>
      <c r="Y42" s="325" t="s">
        <v>131</v>
      </c>
      <c r="Z42" s="313" t="e">
        <f t="shared" si="66"/>
        <v>#VALUE!</v>
      </c>
      <c r="AB42" s="264"/>
      <c r="AD42" s="264"/>
      <c r="AE42" s="268"/>
      <c r="AF42" s="268"/>
      <c r="AG42" s="268"/>
      <c r="AH42" s="269"/>
      <c r="AN42" s="364" t="s">
        <v>141</v>
      </c>
      <c r="AO42" s="360"/>
      <c r="AP42" s="360"/>
      <c r="AQ42" s="360"/>
      <c r="AR42" s="360"/>
      <c r="AS42" s="360"/>
      <c r="AT42" s="360"/>
      <c r="AU42" s="360"/>
      <c r="AV42" s="363"/>
      <c r="AW42" s="363"/>
      <c r="AX42" s="363"/>
      <c r="AY42" s="363"/>
      <c r="AZ42" s="363"/>
      <c r="BA42" s="363"/>
      <c r="BB42" s="363"/>
      <c r="BC42" s="363"/>
      <c r="BD42" s="363"/>
      <c r="BE42" s="363"/>
      <c r="BF42" s="363"/>
      <c r="BG42" s="363"/>
      <c r="BH42" s="363"/>
      <c r="BI42" s="363"/>
      <c r="BJ42" s="363"/>
      <c r="BK42" s="359"/>
      <c r="BL42" s="363"/>
      <c r="BM42" s="363"/>
      <c r="BN42" s="363"/>
      <c r="BO42" s="363"/>
      <c r="BP42" s="365"/>
      <c r="BQ42" s="339"/>
      <c r="BR42" s="339"/>
      <c r="BS42" s="366"/>
      <c r="BT42" s="196"/>
      <c r="BU42" s="196"/>
      <c r="BV42" s="196"/>
      <c r="BW42" s="366"/>
      <c r="BX42" s="196"/>
      <c r="BY42" s="196"/>
      <c r="BZ42" s="182"/>
      <c r="CA42" s="182"/>
      <c r="CC42" s="212" t="s">
        <v>141</v>
      </c>
      <c r="CD42" s="213"/>
      <c r="CE42" s="213"/>
      <c r="CF42" s="213"/>
      <c r="CG42" s="213"/>
      <c r="CH42" s="213"/>
      <c r="CI42" s="213"/>
      <c r="CJ42" s="213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3"/>
      <c r="DK42" s="213"/>
      <c r="DL42" s="213"/>
      <c r="DM42" s="197"/>
      <c r="DS42" s="518"/>
      <c r="DU42" s="272"/>
      <c r="DV42" s="218"/>
      <c r="DW42" s="218"/>
      <c r="DX42" s="218"/>
      <c r="DY42" s="251"/>
      <c r="DZ42" s="251"/>
      <c r="EA42" s="251"/>
      <c r="EB42" s="251"/>
      <c r="EC42" s="251"/>
      <c r="ED42" s="252"/>
      <c r="EE42" s="252"/>
      <c r="EF42" s="253"/>
      <c r="EG42" s="254"/>
      <c r="EH42" s="254"/>
      <c r="EI42" s="254"/>
      <c r="EJ42" s="235"/>
      <c r="EK42" s="278"/>
      <c r="EL42" s="278"/>
      <c r="EM42" s="278"/>
      <c r="EN42" s="215"/>
      <c r="EO42" s="215"/>
      <c r="EP42" s="215"/>
      <c r="EY42" s="279"/>
      <c r="EZ42" s="279"/>
      <c r="FA42" s="518"/>
      <c r="FB42" s="518"/>
      <c r="FC42" s="518"/>
      <c r="FD42" s="518"/>
    </row>
    <row r="43" spans="2:160" ht="24.95" customHeight="1">
      <c r="B43" s="310">
        <v>4</v>
      </c>
      <c r="C43" s="1360" t="str">
        <f t="shared" si="56"/>
        <v/>
      </c>
      <c r="D43" s="1361"/>
      <c r="E43" s="1361"/>
      <c r="F43" s="1362"/>
      <c r="G43" s="1363" t="e">
        <f t="shared" si="57"/>
        <v>#DIV/0!</v>
      </c>
      <c r="H43" s="1364"/>
      <c r="I43" s="325" t="s">
        <v>131</v>
      </c>
      <c r="J43" s="311" t="e">
        <f t="shared" si="63"/>
        <v>#DIV/0!</v>
      </c>
      <c r="K43" s="320" t="e">
        <f t="shared" si="58"/>
        <v>#VALUE!</v>
      </c>
      <c r="L43" s="312"/>
      <c r="M43" s="325" t="s">
        <v>131</v>
      </c>
      <c r="N43" s="311" t="e">
        <f t="shared" si="59"/>
        <v>#VALUE!</v>
      </c>
      <c r="O43" s="1365" t="e">
        <f t="shared" si="60"/>
        <v>#VALUE!</v>
      </c>
      <c r="P43" s="1366"/>
      <c r="Q43" s="325" t="s">
        <v>131</v>
      </c>
      <c r="R43" s="311" t="e">
        <f t="shared" si="64"/>
        <v>#VALUE!</v>
      </c>
      <c r="S43" s="1367" t="e">
        <f t="shared" si="61"/>
        <v>#VALUE!</v>
      </c>
      <c r="T43" s="1368"/>
      <c r="U43" s="325" t="s">
        <v>131</v>
      </c>
      <c r="V43" s="311" t="e">
        <f t="shared" si="65"/>
        <v>#VALUE!</v>
      </c>
      <c r="W43" s="1369" t="e">
        <f t="shared" si="62"/>
        <v>#VALUE!</v>
      </c>
      <c r="X43" s="1370"/>
      <c r="Y43" s="325" t="s">
        <v>131</v>
      </c>
      <c r="Z43" s="313" t="e">
        <f t="shared" si="66"/>
        <v>#VALUE!</v>
      </c>
      <c r="AD43" s="48"/>
      <c r="AE43" s="268"/>
      <c r="AF43" s="268"/>
      <c r="AG43" s="268"/>
      <c r="AH43" s="269"/>
      <c r="AN43" s="1094" t="s">
        <v>115</v>
      </c>
      <c r="AO43" s="1095"/>
      <c r="AP43" s="1095"/>
      <c r="AQ43" s="1095"/>
      <c r="AR43" s="1095"/>
      <c r="AS43" s="1095"/>
      <c r="AT43" s="1095"/>
      <c r="AU43" s="1096"/>
      <c r="AV43" s="1095" t="s">
        <v>239</v>
      </c>
      <c r="AW43" s="1095"/>
      <c r="AX43" s="1095"/>
      <c r="AY43" s="1095"/>
      <c r="AZ43" s="1095"/>
      <c r="BA43" s="1095" t="s">
        <v>117</v>
      </c>
      <c r="BB43" s="1095"/>
      <c r="BC43" s="1095"/>
      <c r="BD43" s="1095"/>
      <c r="BE43" s="1095"/>
      <c r="BF43" s="1135" t="s">
        <v>211</v>
      </c>
      <c r="BG43" s="1135"/>
      <c r="BH43" s="1135"/>
      <c r="BI43" s="1135"/>
      <c r="BJ43" s="1135" t="s">
        <v>199</v>
      </c>
      <c r="BK43" s="1135"/>
      <c r="BL43" s="1135"/>
      <c r="BM43" s="1136"/>
      <c r="BN43" s="182"/>
      <c r="BO43" s="182"/>
      <c r="BP43" s="182"/>
      <c r="BQ43" s="1137" t="s">
        <v>142</v>
      </c>
      <c r="BR43" s="1138"/>
      <c r="BS43" s="1138"/>
      <c r="BT43" s="1138"/>
      <c r="BU43" s="1138"/>
      <c r="BV43" s="1139"/>
      <c r="BW43" s="182"/>
      <c r="BX43" s="182"/>
      <c r="BY43" s="182"/>
      <c r="BZ43" s="182"/>
      <c r="CA43" s="182"/>
      <c r="CC43" s="467"/>
      <c r="CD43" s="1010" t="s">
        <v>115</v>
      </c>
      <c r="CE43" s="1010"/>
      <c r="CF43" s="1010"/>
      <c r="CG43" s="1010"/>
      <c r="CH43" s="1010"/>
      <c r="CI43" s="1010"/>
      <c r="CJ43" s="1011"/>
      <c r="CK43" s="1012" t="s">
        <v>117</v>
      </c>
      <c r="CL43" s="1010"/>
      <c r="CM43" s="1010"/>
      <c r="CN43" s="1010"/>
      <c r="CO43" s="1011"/>
      <c r="CP43" s="868" t="s">
        <v>211</v>
      </c>
      <c r="CQ43" s="869"/>
      <c r="CR43" s="869"/>
      <c r="CS43" s="1013"/>
      <c r="CT43" s="868" t="s">
        <v>199</v>
      </c>
      <c r="CU43" s="869"/>
      <c r="CV43" s="869"/>
      <c r="CW43" s="870"/>
      <c r="DE43" s="996" t="s">
        <v>142</v>
      </c>
      <c r="DF43" s="997"/>
      <c r="DG43" s="997"/>
      <c r="DH43" s="997"/>
      <c r="DI43" s="997"/>
      <c r="DJ43" s="998"/>
      <c r="DS43" s="208"/>
      <c r="ER43" s="215"/>
      <c r="ES43" s="278"/>
      <c r="ET43" s="235"/>
      <c r="EU43" s="235"/>
      <c r="EV43" s="235"/>
      <c r="EW43" s="278"/>
      <c r="EX43" s="235"/>
      <c r="EZ43" s="279"/>
      <c r="FA43" s="208"/>
      <c r="FB43" s="208"/>
      <c r="FC43" s="208"/>
      <c r="FD43" s="208"/>
    </row>
    <row r="44" spans="2:160" ht="24.95" customHeight="1" thickBot="1">
      <c r="B44" s="314">
        <v>5</v>
      </c>
      <c r="C44" s="1360" t="str">
        <f t="shared" si="56"/>
        <v/>
      </c>
      <c r="D44" s="1361"/>
      <c r="E44" s="1361"/>
      <c r="F44" s="1362"/>
      <c r="G44" s="1363" t="e">
        <f t="shared" si="57"/>
        <v>#DIV/0!</v>
      </c>
      <c r="H44" s="1364"/>
      <c r="I44" s="325" t="s">
        <v>131</v>
      </c>
      <c r="J44" s="311" t="e">
        <f t="shared" si="63"/>
        <v>#DIV/0!</v>
      </c>
      <c r="K44" s="320" t="e">
        <f t="shared" si="58"/>
        <v>#VALUE!</v>
      </c>
      <c r="L44" s="315"/>
      <c r="M44" s="325" t="s">
        <v>131</v>
      </c>
      <c r="N44" s="311" t="e">
        <f t="shared" si="59"/>
        <v>#VALUE!</v>
      </c>
      <c r="O44" s="1365" t="e">
        <f t="shared" si="60"/>
        <v>#VALUE!</v>
      </c>
      <c r="P44" s="1366"/>
      <c r="Q44" s="325" t="s">
        <v>131</v>
      </c>
      <c r="R44" s="311" t="e">
        <f t="shared" si="64"/>
        <v>#VALUE!</v>
      </c>
      <c r="S44" s="1367" t="e">
        <f t="shared" si="61"/>
        <v>#VALUE!</v>
      </c>
      <c r="T44" s="1368"/>
      <c r="U44" s="325" t="s">
        <v>131</v>
      </c>
      <c r="V44" s="311" t="e">
        <f t="shared" si="65"/>
        <v>#VALUE!</v>
      </c>
      <c r="W44" s="1369" t="e">
        <f t="shared" si="62"/>
        <v>#VALUE!</v>
      </c>
      <c r="X44" s="1370"/>
      <c r="Y44" s="325" t="s">
        <v>131</v>
      </c>
      <c r="Z44" s="313" t="e">
        <f t="shared" si="66"/>
        <v>#VALUE!</v>
      </c>
      <c r="AD44" s="48"/>
      <c r="AE44" s="270"/>
      <c r="AF44" s="270"/>
      <c r="AG44" s="270"/>
      <c r="AH44" s="269"/>
      <c r="AN44" s="453">
        <v>1</v>
      </c>
      <c r="AO44" s="1121" t="str">
        <f t="shared" ref="AO44:AO50" si="67">AP25</f>
        <v>経産牛</v>
      </c>
      <c r="AP44" s="1121"/>
      <c r="AQ44" s="1121"/>
      <c r="AR44" s="1121"/>
      <c r="AS44" s="1121"/>
      <c r="AT44" s="1121"/>
      <c r="AU44" s="1122"/>
      <c r="AV44" s="1090" t="e">
        <f t="shared" ref="AV44:AV51" si="68">AT25/AT14*100</f>
        <v>#DIV/0!</v>
      </c>
      <c r="AW44" s="1091"/>
      <c r="AX44" s="454">
        <v>74</v>
      </c>
      <c r="AY44" s="455" t="s">
        <v>131</v>
      </c>
      <c r="AZ44" s="367" t="e">
        <f>IF(AV44&gt;=110,"★",IF(AND(AV44&gt;=100,AV44&lt;110),"◎",IF(AND(AV44&gt;=80,AV44&lt;100),"○",IF(AND(AV44&gt;=60,AV44&lt;80),"◇","△"))))</f>
        <v>#DIV/0!</v>
      </c>
      <c r="BA44" s="1103" t="e">
        <f>AW25/AW14*100</f>
        <v>#VALUE!</v>
      </c>
      <c r="BB44" s="1104"/>
      <c r="BC44" s="1104"/>
      <c r="BD44" s="455" t="s">
        <v>131</v>
      </c>
      <c r="BE44" s="367" t="e">
        <f>IF(BA44&gt;=110,"★",IF(AND(BA44&gt;=100,BA44&lt;110),"◎",IF(AND(BA44&gt;=80,BA44&lt;100),"○",IF(AND(BA44&gt;=60,BA44&lt;80),"◇","△"))))</f>
        <v>#VALUE!</v>
      </c>
      <c r="BF44" s="1090" t="e">
        <f t="shared" ref="BF44:BF50" si="69">BC25/BC14*100</f>
        <v>#DIV/0!</v>
      </c>
      <c r="BG44" s="1091"/>
      <c r="BH44" s="455" t="s">
        <v>131</v>
      </c>
      <c r="BI44" s="367" t="e">
        <f>IF(BE44&gt;=110,"★",IF(AND(BE44&gt;=100,BE44&lt;110),"◎",IF(AND(BE44&gt;=80,BE44&lt;100),"○",IF(AND(BE44&gt;=60,BE44&lt;80),"◇","△"))))</f>
        <v>#VALUE!</v>
      </c>
      <c r="BJ44" s="1090" t="e">
        <f>BF25/BF14*100</f>
        <v>#VALUE!</v>
      </c>
      <c r="BK44" s="1091"/>
      <c r="BL44" s="455" t="s">
        <v>131</v>
      </c>
      <c r="BM44" s="368" t="e">
        <f>IF(BI44&gt;=110,"★",IF(AND(BI44&gt;=100,BI44&lt;110),"◎",IF(AND(BI44&gt;=80,BI44&lt;100),"○",IF(AND(BI44&gt;=60,BI44&lt;80),"◇","△"))))</f>
        <v>#VALUE!</v>
      </c>
      <c r="BN44" s="182"/>
      <c r="BO44" s="182"/>
      <c r="BP44" s="182"/>
      <c r="BQ44" s="989" t="e">
        <f>BU29/BU18*100</f>
        <v>#VALUE!</v>
      </c>
      <c r="BR44" s="990"/>
      <c r="BS44" s="990"/>
      <c r="BT44" s="369" t="s">
        <v>131</v>
      </c>
      <c r="BU44" s="1123" t="e">
        <f>IF(BQ44&gt;=110,"★",IF(AND(BQ44&gt;=100,BQ44&lt;110),"◎",IF(AND(BQ44&gt;=80,BQ44&lt;100),"○",IF(AND(BQ44&gt;=60,BQ44&lt;80),"◇","△"))))</f>
        <v>#VALUE!</v>
      </c>
      <c r="BV44" s="1124"/>
      <c r="BW44" s="182"/>
      <c r="BX44" s="182"/>
      <c r="BY44" s="182"/>
      <c r="BZ44" s="182"/>
      <c r="CA44" s="182"/>
      <c r="CC44" s="468">
        <v>1</v>
      </c>
      <c r="CD44" s="993" t="str">
        <f t="shared" ref="CD44:CD50" si="70">CE25</f>
        <v>母豚(大貫)</v>
      </c>
      <c r="CE44" s="994"/>
      <c r="CF44" s="994"/>
      <c r="CG44" s="994"/>
      <c r="CH44" s="994"/>
      <c r="CI44" s="994"/>
      <c r="CJ44" s="995"/>
      <c r="CK44" s="974" t="e">
        <f>CL25/CL14*100</f>
        <v>#VALUE!</v>
      </c>
      <c r="CL44" s="975"/>
      <c r="CM44" s="308">
        <v>74</v>
      </c>
      <c r="CN44" s="455" t="s">
        <v>131</v>
      </c>
      <c r="CO44" s="469" t="e">
        <f>IF(CK44&gt;=110,"★",IF(AND(CK44&gt;=100,CK44&lt;110),"◎",IF(AND(CK44&gt;=80,CK44&lt;100),"○",IF(AND(CK44&gt;=60,CK44&lt;80),"◇","△"))))</f>
        <v>#VALUE!</v>
      </c>
      <c r="CP44" s="974" t="e">
        <f>CR25/CR14*100</f>
        <v>#DIV/0!</v>
      </c>
      <c r="CQ44" s="975"/>
      <c r="CR44" s="455" t="s">
        <v>131</v>
      </c>
      <c r="CS44" s="469" t="e">
        <f>IF(CO44&gt;=110,"★",IF(AND(CO44&gt;=100,CO44&lt;110),"◎",IF(AND(CO44&gt;=80,CO44&lt;100),"○",IF(AND(CO44&gt;=60,CO44&lt;80),"◇","△"))))</f>
        <v>#VALUE!</v>
      </c>
      <c r="CT44" s="974" t="e">
        <f>CV25/CV14*100</f>
        <v>#VALUE!</v>
      </c>
      <c r="CU44" s="975"/>
      <c r="CV44" s="455" t="s">
        <v>131</v>
      </c>
      <c r="CW44" s="470" t="e">
        <f>IF(CS44&gt;=110,"★",IF(AND(CS44&gt;=100,CS44&lt;110),"◎",IF(AND(CS44&gt;=80,CS44&lt;100),"○",IF(AND(CS44&gt;=60,CS44&lt;80),"◇","△"))))</f>
        <v>#VALUE!</v>
      </c>
      <c r="DE44" s="989" t="e">
        <f>DJ28/DJ17*100</f>
        <v>#VALUE!</v>
      </c>
      <c r="DF44" s="990"/>
      <c r="DG44" s="990"/>
      <c r="DH44" s="480" t="s">
        <v>131</v>
      </c>
      <c r="DI44" s="991" t="e">
        <f>IF(DE44&gt;=110,"★",IF(AND(DE44&gt;=100,DE44&lt;110),"◎",IF(AND(DE44&gt;=80,DE44&lt;100),"○",IF(AND(DE44&gt;=60,DE44&lt;80),"◇","△"))))</f>
        <v>#VALUE!</v>
      </c>
      <c r="DJ44" s="992"/>
      <c r="DS44" s="208"/>
      <c r="ER44" s="215"/>
      <c r="ES44" s="278"/>
      <c r="ET44" s="235"/>
      <c r="EU44" s="235"/>
      <c r="EV44" s="235"/>
      <c r="EW44" s="278"/>
      <c r="EX44" s="235"/>
      <c r="EZ44" s="279"/>
      <c r="FA44" s="208"/>
      <c r="FB44" s="208"/>
      <c r="FC44" s="208"/>
      <c r="FD44" s="208"/>
    </row>
    <row r="45" spans="2:160" ht="24.95" customHeight="1">
      <c r="B45" s="314">
        <v>6</v>
      </c>
      <c r="C45" s="1360" t="str">
        <f t="shared" si="56"/>
        <v/>
      </c>
      <c r="D45" s="1361"/>
      <c r="E45" s="1361"/>
      <c r="F45" s="1362"/>
      <c r="G45" s="1363" t="e">
        <f t="shared" si="57"/>
        <v>#DIV/0!</v>
      </c>
      <c r="H45" s="1364"/>
      <c r="I45" s="325" t="s">
        <v>131</v>
      </c>
      <c r="J45" s="311" t="e">
        <f t="shared" ref="J45" si="71">IF(G45&gt;=110,"★",IF(AND(G45&gt;=100,G45&lt;110),"◎",IF(AND(G45&gt;=80,G45&lt;100),"○",IF(AND(G45&gt;=60,G45&lt;80),"◇","△"))))</f>
        <v>#DIV/0!</v>
      </c>
      <c r="K45" s="320" t="e">
        <f t="shared" si="58"/>
        <v>#VALUE!</v>
      </c>
      <c r="L45" s="315"/>
      <c r="M45" s="325" t="s">
        <v>131</v>
      </c>
      <c r="N45" s="311" t="e">
        <f t="shared" ref="N45" si="72">IF(K45&gt;=110,"★",IF(AND(K45&gt;=100,K45&lt;110),"◎",IF(AND(K45&gt;=80,K45&lt;100),"○",IF(AND(K45&gt;=60,K45&lt;80),"◇","△"))))</f>
        <v>#VALUE!</v>
      </c>
      <c r="O45" s="1365" t="e">
        <f t="shared" si="60"/>
        <v>#VALUE!</v>
      </c>
      <c r="P45" s="1366"/>
      <c r="Q45" s="325" t="s">
        <v>131</v>
      </c>
      <c r="R45" s="311" t="e">
        <f t="shared" ref="R45" si="73">IF(O45&gt;=110,"★",IF(AND(O45&gt;=100,O45&lt;110),"◎",IF(AND(O45&gt;=80,O45&lt;100),"○",IF(AND(O45&gt;=60,O45&lt;80),"◇","△"))))</f>
        <v>#VALUE!</v>
      </c>
      <c r="S45" s="1367" t="e">
        <f t="shared" si="61"/>
        <v>#VALUE!</v>
      </c>
      <c r="T45" s="1368"/>
      <c r="U45" s="325" t="s">
        <v>131</v>
      </c>
      <c r="V45" s="311" t="e">
        <f t="shared" ref="V45" si="74">IF(S45&gt;=110,"★",IF(AND(S45&gt;=100,S45&lt;110),"◎",IF(AND(S45&gt;=80,S45&lt;100),"○",IF(AND(S45&gt;=60,S45&lt;80),"◇","△"))))</f>
        <v>#VALUE!</v>
      </c>
      <c r="W45" s="1369" t="e">
        <f t="shared" si="62"/>
        <v>#VALUE!</v>
      </c>
      <c r="X45" s="1370"/>
      <c r="Y45" s="325" t="s">
        <v>131</v>
      </c>
      <c r="Z45" s="313" t="e">
        <f t="shared" ref="Z45" si="75">IF(W45&gt;=110,"★",IF(AND(W45&gt;=100,W45&lt;110),"◎",IF(AND(W45&gt;=80,W45&lt;100),"○",IF(AND(W45&gt;=60,W45&lt;80),"◇","△"))))</f>
        <v>#VALUE!</v>
      </c>
      <c r="AD45" s="48"/>
      <c r="AE45" s="270"/>
      <c r="AF45" s="270"/>
      <c r="AG45" s="270"/>
      <c r="AH45" s="269"/>
      <c r="AN45" s="456">
        <v>2</v>
      </c>
      <c r="AO45" s="1101" t="str">
        <f t="shared" si="67"/>
        <v>育成牛</v>
      </c>
      <c r="AP45" s="1101"/>
      <c r="AQ45" s="1101"/>
      <c r="AR45" s="1101"/>
      <c r="AS45" s="1101"/>
      <c r="AT45" s="1101"/>
      <c r="AU45" s="1102"/>
      <c r="AV45" s="1090" t="e">
        <f t="shared" si="68"/>
        <v>#DIV/0!</v>
      </c>
      <c r="AW45" s="1091"/>
      <c r="AX45" s="457"/>
      <c r="AY45" s="458" t="s">
        <v>131</v>
      </c>
      <c r="AZ45" s="370" t="e">
        <f t="shared" ref="AZ45:AZ50" si="76">IF(AV45&gt;=110,"★",IF(AND(AV45&gt;=100,AV45&lt;110),"◎",IF(AND(AV45&gt;=80,AV45&lt;100),"○",IF(AND(AV45&gt;=60,AV45&lt;80),"◇","△"))))</f>
        <v>#DIV/0!</v>
      </c>
      <c r="BA45" s="1105" t="e">
        <f t="shared" ref="BA45:BA50" si="77">AW26/AW15*100</f>
        <v>#DIV/0!</v>
      </c>
      <c r="BB45" s="1106"/>
      <c r="BC45" s="1106"/>
      <c r="BD45" s="458" t="s">
        <v>131</v>
      </c>
      <c r="BE45" s="370" t="e">
        <f t="shared" ref="BE45:BE51" si="78">IF(BA45&gt;=110,"★",IF(AND(BA45&gt;=100,BA45&lt;110),"◎",IF(AND(BA45&gt;=80,BA45&lt;100),"○",IF(AND(BA45&gt;=60,BA45&lt;80),"◇","△"))))</f>
        <v>#DIV/0!</v>
      </c>
      <c r="BF45" s="1090" t="e">
        <f t="shared" si="69"/>
        <v>#DIV/0!</v>
      </c>
      <c r="BG45" s="1091"/>
      <c r="BH45" s="458" t="s">
        <v>131</v>
      </c>
      <c r="BI45" s="370" t="e">
        <f t="shared" ref="BI45:BI50" si="79">IF(BE45&gt;=110,"★",IF(AND(BE45&gt;=100,BE45&lt;110),"◎",IF(AND(BE45&gt;=80,BE45&lt;100),"○",IF(AND(BE45&gt;=60,BE45&lt;80),"◇","△"))))</f>
        <v>#DIV/0!</v>
      </c>
      <c r="BJ45" s="1092" t="e">
        <f t="shared" ref="BJ45:BJ50" si="80">BF26/BF15*100</f>
        <v>#DIV/0!</v>
      </c>
      <c r="BK45" s="1093"/>
      <c r="BL45" s="458" t="s">
        <v>131</v>
      </c>
      <c r="BM45" s="371" t="e">
        <f t="shared" ref="BM45:BM50" si="81">IF(BI45&gt;=110,"★",IF(AND(BI45&gt;=100,BI45&lt;110),"◎",IF(AND(BI45&gt;=80,BI45&lt;100),"○",IF(AND(BI45&gt;=60,BI45&lt;80),"◇","△"))))</f>
        <v>#DIV/0!</v>
      </c>
      <c r="BN45" s="182"/>
      <c r="BO45" s="360"/>
      <c r="BP45" s="363"/>
      <c r="BQ45" s="363"/>
      <c r="BR45" s="363"/>
      <c r="BS45" s="363"/>
      <c r="BT45" s="363"/>
      <c r="BU45" s="365"/>
      <c r="BV45" s="182"/>
      <c r="BW45" s="182"/>
      <c r="BX45" s="182"/>
      <c r="BY45" s="182"/>
      <c r="BZ45" s="182"/>
      <c r="CA45" s="182"/>
      <c r="CC45" s="471">
        <v>2</v>
      </c>
      <c r="CD45" s="971" t="str">
        <f t="shared" si="70"/>
        <v>子豚</v>
      </c>
      <c r="CE45" s="972"/>
      <c r="CF45" s="972"/>
      <c r="CG45" s="972"/>
      <c r="CH45" s="972"/>
      <c r="CI45" s="972"/>
      <c r="CJ45" s="973"/>
      <c r="CK45" s="974" t="e">
        <f t="shared" ref="CK45:CK51" si="82">CL26/CL15*100</f>
        <v>#VALUE!</v>
      </c>
      <c r="CL45" s="975"/>
      <c r="CM45" s="312"/>
      <c r="CN45" s="458" t="s">
        <v>131</v>
      </c>
      <c r="CO45" s="469" t="e">
        <f t="shared" ref="CO45:CO51" si="83">IF(CK45&gt;=110,"★",IF(AND(CK45&gt;=100,CK45&lt;110),"◎",IF(AND(CK45&gt;=80,CK45&lt;100),"○",IF(AND(CK45&gt;=60,CK45&lt;80),"◇","△"))))</f>
        <v>#VALUE!</v>
      </c>
      <c r="CP45" s="974" t="e">
        <f t="shared" ref="CP45:CP50" si="84">CR26/CR15*100</f>
        <v>#DIV/0!</v>
      </c>
      <c r="CQ45" s="975"/>
      <c r="CR45" s="458" t="s">
        <v>131</v>
      </c>
      <c r="CS45" s="469" t="e">
        <f t="shared" ref="CS45:CS50" si="85">IF(CO45&gt;=110,"★",IF(AND(CO45&gt;=100,CO45&lt;110),"◎",IF(AND(CO45&gt;=80,CO45&lt;100),"○",IF(AND(CO45&gt;=60,CO45&lt;80),"◇","△"))))</f>
        <v>#VALUE!</v>
      </c>
      <c r="CT45" s="974" t="e">
        <f t="shared" ref="CT45:CT50" si="86">CV26/CV15*100</f>
        <v>#VALUE!</v>
      </c>
      <c r="CU45" s="975"/>
      <c r="CV45" s="458" t="s">
        <v>131</v>
      </c>
      <c r="CW45" s="470" t="e">
        <f t="shared" ref="CW45:CW50" si="87">IF(CS45&gt;=110,"★",IF(AND(CS45&gt;=100,CS45&lt;110),"◎",IF(AND(CS45&gt;=80,CS45&lt;100),"○",IF(AND(CS45&gt;=60,CS45&lt;80),"◇","△"))))</f>
        <v>#VALUE!</v>
      </c>
      <c r="CY45" s="213"/>
      <c r="DS45" s="208"/>
      <c r="EQ45" s="215"/>
      <c r="EZ45" s="279"/>
      <c r="FA45" s="208"/>
      <c r="FB45" s="208"/>
      <c r="FC45" s="208"/>
      <c r="FD45" s="208"/>
    </row>
    <row r="46" spans="2:160" ht="24.95" customHeight="1" thickBot="1">
      <c r="B46" s="1242" t="s">
        <v>143</v>
      </c>
      <c r="C46" s="1243"/>
      <c r="D46" s="1243"/>
      <c r="E46" s="1243"/>
      <c r="F46" s="1244"/>
      <c r="G46" s="1245" t="e">
        <f t="shared" si="57"/>
        <v>#VALUE!</v>
      </c>
      <c r="H46" s="1246"/>
      <c r="I46" s="326" t="s">
        <v>131</v>
      </c>
      <c r="J46" s="317" t="e">
        <f>IF(G46&gt;=110,"★",IF(AND(G46&gt;=100,G46&lt;110),"◎",IF(AND(G46&gt;=80,G46&lt;100),"○",IF(AND(G46&gt;=60,G46&lt;80),"◇","△"))))</f>
        <v>#VALUE!</v>
      </c>
      <c r="K46" s="321" t="e">
        <f t="shared" si="58"/>
        <v>#VALUE!</v>
      </c>
      <c r="L46" s="316"/>
      <c r="M46" s="326" t="s">
        <v>131</v>
      </c>
      <c r="N46" s="317" t="e">
        <f t="shared" ref="N46" si="88">IF(K46&gt;=110,"★",IF(AND(K46&gt;=100,K46&lt;110),"◎",IF(AND(K46&gt;=80,K46&lt;100),"○",IF(AND(K46&gt;=60,K46&lt;80),"◇","△"))))</f>
        <v>#VALUE!</v>
      </c>
      <c r="O46" s="1247"/>
      <c r="P46" s="1248"/>
      <c r="Q46" s="327"/>
      <c r="R46" s="318"/>
      <c r="S46" s="1249"/>
      <c r="T46" s="1250"/>
      <c r="U46" s="327"/>
      <c r="V46" s="322"/>
      <c r="W46" s="1251"/>
      <c r="X46" s="1252"/>
      <c r="Y46" s="327"/>
      <c r="Z46" s="323"/>
      <c r="AA46" s="238"/>
      <c r="AK46" s="48"/>
      <c r="AL46" s="48"/>
      <c r="AN46" s="456">
        <v>3</v>
      </c>
      <c r="AO46" s="1101" t="str">
        <f t="shared" si="67"/>
        <v>子牛</v>
      </c>
      <c r="AP46" s="1101"/>
      <c r="AQ46" s="1101"/>
      <c r="AR46" s="1101"/>
      <c r="AS46" s="1101"/>
      <c r="AT46" s="1101"/>
      <c r="AU46" s="1102"/>
      <c r="AV46" s="1090" t="e">
        <f t="shared" si="68"/>
        <v>#DIV/0!</v>
      </c>
      <c r="AW46" s="1091"/>
      <c r="AX46" s="457"/>
      <c r="AY46" s="458" t="s">
        <v>131</v>
      </c>
      <c r="AZ46" s="370" t="e">
        <f t="shared" si="76"/>
        <v>#DIV/0!</v>
      </c>
      <c r="BA46" s="1105" t="e">
        <f>AW27/AW16*100</f>
        <v>#VALUE!</v>
      </c>
      <c r="BB46" s="1106"/>
      <c r="BC46" s="1106"/>
      <c r="BD46" s="458" t="s">
        <v>131</v>
      </c>
      <c r="BE46" s="370" t="e">
        <f t="shared" si="78"/>
        <v>#VALUE!</v>
      </c>
      <c r="BF46" s="1090" t="e">
        <f t="shared" si="69"/>
        <v>#DIV/0!</v>
      </c>
      <c r="BG46" s="1091"/>
      <c r="BH46" s="458" t="s">
        <v>131</v>
      </c>
      <c r="BI46" s="370" t="e">
        <f t="shared" si="79"/>
        <v>#VALUE!</v>
      </c>
      <c r="BJ46" s="1092" t="e">
        <f t="shared" si="80"/>
        <v>#VALUE!</v>
      </c>
      <c r="BK46" s="1093"/>
      <c r="BL46" s="458" t="s">
        <v>131</v>
      </c>
      <c r="BM46" s="371" t="e">
        <f t="shared" si="81"/>
        <v>#VALUE!</v>
      </c>
      <c r="BN46" s="182"/>
      <c r="BO46" s="360"/>
      <c r="BP46" s="363"/>
      <c r="BQ46" s="363"/>
      <c r="BR46" s="363"/>
      <c r="BS46" s="363"/>
      <c r="BT46" s="363"/>
      <c r="BU46" s="365"/>
      <c r="BV46" s="182"/>
      <c r="BW46" s="182"/>
      <c r="BX46" s="182"/>
      <c r="BY46" s="182"/>
      <c r="BZ46" s="182"/>
      <c r="CA46" s="182"/>
      <c r="CC46" s="471">
        <v>3</v>
      </c>
      <c r="CD46" s="971" t="str">
        <f t="shared" si="70"/>
        <v>たい肥</v>
      </c>
      <c r="CE46" s="972"/>
      <c r="CF46" s="972"/>
      <c r="CG46" s="972"/>
      <c r="CH46" s="972"/>
      <c r="CI46" s="972"/>
      <c r="CJ46" s="973"/>
      <c r="CK46" s="974" t="e">
        <f t="shared" si="82"/>
        <v>#VALUE!</v>
      </c>
      <c r="CL46" s="975"/>
      <c r="CM46" s="312"/>
      <c r="CN46" s="458" t="s">
        <v>131</v>
      </c>
      <c r="CO46" s="469" t="e">
        <f t="shared" si="83"/>
        <v>#VALUE!</v>
      </c>
      <c r="CP46" s="974" t="e">
        <f t="shared" si="84"/>
        <v>#DIV/0!</v>
      </c>
      <c r="CQ46" s="975"/>
      <c r="CR46" s="458" t="s">
        <v>131</v>
      </c>
      <c r="CS46" s="469" t="e">
        <f t="shared" si="85"/>
        <v>#VALUE!</v>
      </c>
      <c r="CT46" s="974" t="e">
        <f t="shared" si="86"/>
        <v>#VALUE!</v>
      </c>
      <c r="CU46" s="975"/>
      <c r="CV46" s="458" t="s">
        <v>131</v>
      </c>
      <c r="CW46" s="470" t="e">
        <f t="shared" si="87"/>
        <v>#VALUE!</v>
      </c>
      <c r="CY46" s="213"/>
      <c r="DS46" s="208"/>
      <c r="DU46" s="272"/>
      <c r="DV46" s="272"/>
      <c r="DW46" s="218"/>
      <c r="DX46" s="218"/>
      <c r="DY46" s="218"/>
      <c r="DZ46" s="251"/>
      <c r="EA46" s="251"/>
      <c r="EB46" s="251"/>
      <c r="EC46" s="251"/>
      <c r="ED46" s="252"/>
      <c r="EE46" s="252"/>
      <c r="EF46" s="252"/>
      <c r="EG46" s="253"/>
      <c r="EH46" s="254"/>
      <c r="EI46" s="254"/>
      <c r="EJ46" s="254"/>
      <c r="EK46" s="235"/>
      <c r="EL46" s="278"/>
      <c r="EM46" s="278"/>
      <c r="EN46" s="278"/>
      <c r="EO46" s="215"/>
      <c r="EP46" s="215"/>
      <c r="EZ46" s="235"/>
      <c r="FA46" s="208"/>
      <c r="FB46" s="208"/>
      <c r="FC46" s="208"/>
      <c r="FD46" s="208"/>
    </row>
    <row r="47" spans="2:160" ht="24.95" customHeight="1" thickTop="1">
      <c r="B47" s="221" t="s">
        <v>237</v>
      </c>
      <c r="AD47" s="215"/>
      <c r="AE47" s="255"/>
      <c r="AF47" s="242"/>
      <c r="AG47" s="242"/>
      <c r="AH47" s="242"/>
      <c r="AI47" s="255"/>
      <c r="AJ47" s="242"/>
      <c r="AL47" s="48"/>
      <c r="AN47" s="456">
        <v>4</v>
      </c>
      <c r="AO47" s="1101" t="str">
        <f t="shared" si="67"/>
        <v>たい肥</v>
      </c>
      <c r="AP47" s="1101"/>
      <c r="AQ47" s="1101"/>
      <c r="AR47" s="1101"/>
      <c r="AS47" s="1101"/>
      <c r="AT47" s="1101"/>
      <c r="AU47" s="1102"/>
      <c r="AV47" s="1090" t="e">
        <f t="shared" si="68"/>
        <v>#DIV/0!</v>
      </c>
      <c r="AW47" s="1091"/>
      <c r="AX47" s="457"/>
      <c r="AY47" s="458" t="s">
        <v>131</v>
      </c>
      <c r="AZ47" s="370" t="e">
        <f t="shared" si="76"/>
        <v>#DIV/0!</v>
      </c>
      <c r="BA47" s="1105" t="e">
        <f t="shared" si="77"/>
        <v>#VALUE!</v>
      </c>
      <c r="BB47" s="1106"/>
      <c r="BC47" s="1106"/>
      <c r="BD47" s="458" t="s">
        <v>131</v>
      </c>
      <c r="BE47" s="370" t="e">
        <f t="shared" si="78"/>
        <v>#VALUE!</v>
      </c>
      <c r="BF47" s="1090" t="e">
        <f t="shared" si="69"/>
        <v>#DIV/0!</v>
      </c>
      <c r="BG47" s="1091"/>
      <c r="BH47" s="458" t="s">
        <v>131</v>
      </c>
      <c r="BI47" s="370" t="e">
        <f t="shared" si="79"/>
        <v>#VALUE!</v>
      </c>
      <c r="BJ47" s="1092" t="e">
        <f t="shared" si="80"/>
        <v>#VALUE!</v>
      </c>
      <c r="BK47" s="1093"/>
      <c r="BL47" s="458" t="s">
        <v>131</v>
      </c>
      <c r="BM47" s="371" t="e">
        <f t="shared" si="81"/>
        <v>#VALUE!</v>
      </c>
      <c r="BN47" s="182"/>
      <c r="BO47" s="360"/>
      <c r="BP47" s="363"/>
      <c r="BQ47" s="363"/>
      <c r="BR47" s="363"/>
      <c r="BS47" s="363"/>
      <c r="BT47" s="363"/>
      <c r="BU47" s="365"/>
      <c r="BV47" s="182"/>
      <c r="BW47" s="182"/>
      <c r="BX47" s="182"/>
      <c r="BY47" s="182"/>
      <c r="BZ47" s="182"/>
      <c r="CA47" s="182"/>
      <c r="CC47" s="471">
        <v>4</v>
      </c>
      <c r="CD47" s="971" t="str">
        <f t="shared" si="70"/>
        <v/>
      </c>
      <c r="CE47" s="972"/>
      <c r="CF47" s="972"/>
      <c r="CG47" s="972"/>
      <c r="CH47" s="972"/>
      <c r="CI47" s="972"/>
      <c r="CJ47" s="973"/>
      <c r="CK47" s="974" t="e">
        <f t="shared" si="82"/>
        <v>#VALUE!</v>
      </c>
      <c r="CL47" s="975"/>
      <c r="CM47" s="312"/>
      <c r="CN47" s="458" t="s">
        <v>131</v>
      </c>
      <c r="CO47" s="469" t="e">
        <f t="shared" si="83"/>
        <v>#VALUE!</v>
      </c>
      <c r="CP47" s="974" t="e">
        <f t="shared" si="84"/>
        <v>#DIV/0!</v>
      </c>
      <c r="CQ47" s="975"/>
      <c r="CR47" s="458" t="s">
        <v>131</v>
      </c>
      <c r="CS47" s="469" t="e">
        <f t="shared" si="85"/>
        <v>#VALUE!</v>
      </c>
      <c r="CT47" s="974" t="e">
        <f t="shared" si="86"/>
        <v>#VALUE!</v>
      </c>
      <c r="CU47" s="975"/>
      <c r="CV47" s="458" t="s">
        <v>131</v>
      </c>
      <c r="CW47" s="470" t="e">
        <f t="shared" si="87"/>
        <v>#VALUE!</v>
      </c>
      <c r="CY47" s="213"/>
      <c r="DS47" s="208"/>
      <c r="EZ47" s="235"/>
      <c r="FA47" s="208"/>
      <c r="FB47" s="208"/>
      <c r="FC47" s="208"/>
      <c r="FD47" s="208"/>
    </row>
    <row r="48" spans="2:160" ht="24.95" customHeight="1">
      <c r="AD48" s="215"/>
      <c r="AE48" s="255"/>
      <c r="AF48" s="242"/>
      <c r="AG48" s="242"/>
      <c r="AH48" s="242"/>
      <c r="AI48" s="255"/>
      <c r="AJ48" s="242"/>
      <c r="AL48" s="48"/>
      <c r="AN48" s="456">
        <v>5</v>
      </c>
      <c r="AO48" s="1101" t="str">
        <f t="shared" si="67"/>
        <v/>
      </c>
      <c r="AP48" s="1101"/>
      <c r="AQ48" s="1101"/>
      <c r="AR48" s="1101"/>
      <c r="AS48" s="1101"/>
      <c r="AT48" s="1101"/>
      <c r="AU48" s="1102"/>
      <c r="AV48" s="1090" t="e">
        <f t="shared" si="68"/>
        <v>#DIV/0!</v>
      </c>
      <c r="AW48" s="1091"/>
      <c r="AX48" s="457"/>
      <c r="AY48" s="458" t="s">
        <v>131</v>
      </c>
      <c r="AZ48" s="370" t="e">
        <f t="shared" si="76"/>
        <v>#DIV/0!</v>
      </c>
      <c r="BA48" s="1105" t="e">
        <f t="shared" si="77"/>
        <v>#VALUE!</v>
      </c>
      <c r="BB48" s="1106"/>
      <c r="BC48" s="1106"/>
      <c r="BD48" s="458" t="s">
        <v>131</v>
      </c>
      <c r="BE48" s="370" t="e">
        <f t="shared" si="78"/>
        <v>#VALUE!</v>
      </c>
      <c r="BF48" s="1090" t="e">
        <f t="shared" si="69"/>
        <v>#DIV/0!</v>
      </c>
      <c r="BG48" s="1091"/>
      <c r="BH48" s="458" t="s">
        <v>131</v>
      </c>
      <c r="BI48" s="370" t="e">
        <f t="shared" si="79"/>
        <v>#VALUE!</v>
      </c>
      <c r="BJ48" s="1092" t="e">
        <f t="shared" si="80"/>
        <v>#VALUE!</v>
      </c>
      <c r="BK48" s="1093"/>
      <c r="BL48" s="458" t="s">
        <v>131</v>
      </c>
      <c r="BM48" s="371" t="e">
        <f t="shared" si="81"/>
        <v>#VALUE!</v>
      </c>
      <c r="BN48" s="182"/>
      <c r="BO48" s="182"/>
      <c r="BP48" s="363"/>
      <c r="BQ48" s="363"/>
      <c r="BR48" s="363"/>
      <c r="BS48" s="363"/>
      <c r="BT48" s="363"/>
      <c r="BU48" s="365"/>
      <c r="BV48" s="182"/>
      <c r="BW48" s="182"/>
      <c r="BX48" s="182"/>
      <c r="BY48" s="182"/>
      <c r="BZ48" s="182"/>
      <c r="CA48" s="182"/>
      <c r="CC48" s="471">
        <v>5</v>
      </c>
      <c r="CD48" s="971" t="str">
        <f t="shared" si="70"/>
        <v/>
      </c>
      <c r="CE48" s="972"/>
      <c r="CF48" s="972"/>
      <c r="CG48" s="972"/>
      <c r="CH48" s="972"/>
      <c r="CI48" s="972"/>
      <c r="CJ48" s="973"/>
      <c r="CK48" s="974" t="e">
        <f t="shared" si="82"/>
        <v>#VALUE!</v>
      </c>
      <c r="CL48" s="975"/>
      <c r="CM48" s="312"/>
      <c r="CN48" s="458" t="s">
        <v>131</v>
      </c>
      <c r="CO48" s="469" t="e">
        <f t="shared" si="83"/>
        <v>#VALUE!</v>
      </c>
      <c r="CP48" s="974" t="e">
        <f t="shared" si="84"/>
        <v>#DIV/0!</v>
      </c>
      <c r="CQ48" s="975"/>
      <c r="CR48" s="458" t="s">
        <v>131</v>
      </c>
      <c r="CS48" s="469" t="e">
        <f t="shared" si="85"/>
        <v>#VALUE!</v>
      </c>
      <c r="CT48" s="974" t="e">
        <f t="shared" si="86"/>
        <v>#VALUE!</v>
      </c>
      <c r="CU48" s="975"/>
      <c r="CV48" s="458" t="s">
        <v>131</v>
      </c>
      <c r="CW48" s="470" t="e">
        <f t="shared" si="87"/>
        <v>#VALUE!</v>
      </c>
      <c r="CZ48" s="211"/>
      <c r="DA48" s="211"/>
      <c r="DB48" s="211"/>
      <c r="DC48" s="211"/>
      <c r="DS48" s="183"/>
      <c r="ER48" s="215"/>
      <c r="ES48" s="215"/>
      <c r="ET48" s="278"/>
      <c r="EU48" s="235"/>
      <c r="EV48" s="235"/>
      <c r="EW48" s="235"/>
      <c r="EX48" s="278"/>
      <c r="EY48" s="235"/>
      <c r="EZ48" s="235"/>
      <c r="FA48" s="183"/>
      <c r="FB48" s="183"/>
      <c r="FC48" s="183"/>
      <c r="FD48" s="183"/>
    </row>
    <row r="49" spans="3:160" ht="24.95" customHeight="1">
      <c r="AD49" s="215"/>
      <c r="AE49" s="255"/>
      <c r="AF49" s="242"/>
      <c r="AG49" s="242"/>
      <c r="AH49" s="242"/>
      <c r="AI49" s="255"/>
      <c r="AJ49" s="242"/>
      <c r="AL49" s="48"/>
      <c r="AN49" s="459">
        <v>6</v>
      </c>
      <c r="AO49" s="1101" t="str">
        <f t="shared" si="67"/>
        <v/>
      </c>
      <c r="AP49" s="1101"/>
      <c r="AQ49" s="1101"/>
      <c r="AR49" s="1101"/>
      <c r="AS49" s="1101"/>
      <c r="AT49" s="1101"/>
      <c r="AU49" s="1102"/>
      <c r="AV49" s="1090" t="e">
        <f t="shared" si="68"/>
        <v>#DIV/0!</v>
      </c>
      <c r="AW49" s="1091"/>
      <c r="AX49" s="457"/>
      <c r="AY49" s="458" t="s">
        <v>131</v>
      </c>
      <c r="AZ49" s="370" t="e">
        <f t="shared" si="76"/>
        <v>#DIV/0!</v>
      </c>
      <c r="BA49" s="1105" t="e">
        <f t="shared" si="77"/>
        <v>#VALUE!</v>
      </c>
      <c r="BB49" s="1106"/>
      <c r="BC49" s="1106"/>
      <c r="BD49" s="458" t="s">
        <v>131</v>
      </c>
      <c r="BE49" s="370" t="e">
        <f t="shared" si="78"/>
        <v>#VALUE!</v>
      </c>
      <c r="BF49" s="1090" t="e">
        <f t="shared" si="69"/>
        <v>#DIV/0!</v>
      </c>
      <c r="BG49" s="1091"/>
      <c r="BH49" s="458" t="s">
        <v>131</v>
      </c>
      <c r="BI49" s="370" t="e">
        <f t="shared" si="79"/>
        <v>#VALUE!</v>
      </c>
      <c r="BJ49" s="1092" t="e">
        <f t="shared" ref="BJ49" si="89">BF30/BF19*100</f>
        <v>#VALUE!</v>
      </c>
      <c r="BK49" s="1093"/>
      <c r="BL49" s="458" t="s">
        <v>131</v>
      </c>
      <c r="BM49" s="371" t="e">
        <f t="shared" si="81"/>
        <v>#VALUE!</v>
      </c>
      <c r="BN49" s="182"/>
      <c r="BO49" s="182"/>
      <c r="BP49" s="363"/>
      <c r="BQ49" s="363"/>
      <c r="BR49" s="363"/>
      <c r="BS49" s="363"/>
      <c r="BT49" s="363"/>
      <c r="BU49" s="365"/>
      <c r="BV49" s="182"/>
      <c r="BW49" s="182"/>
      <c r="BX49" s="182"/>
      <c r="BY49" s="182"/>
      <c r="BZ49" s="182"/>
      <c r="CA49" s="182"/>
      <c r="CC49" s="471">
        <v>6</v>
      </c>
      <c r="CD49" s="971" t="str">
        <f t="shared" si="70"/>
        <v/>
      </c>
      <c r="CE49" s="972"/>
      <c r="CF49" s="972"/>
      <c r="CG49" s="972"/>
      <c r="CH49" s="972"/>
      <c r="CI49" s="972"/>
      <c r="CJ49" s="973"/>
      <c r="CK49" s="974" t="e">
        <f t="shared" si="82"/>
        <v>#VALUE!</v>
      </c>
      <c r="CL49" s="975"/>
      <c r="CM49" s="315"/>
      <c r="CN49" s="458" t="s">
        <v>131</v>
      </c>
      <c r="CO49" s="469" t="e">
        <f t="shared" si="83"/>
        <v>#VALUE!</v>
      </c>
      <c r="CP49" s="974" t="e">
        <f t="shared" si="84"/>
        <v>#DIV/0!</v>
      </c>
      <c r="CQ49" s="975"/>
      <c r="CR49" s="458" t="s">
        <v>131</v>
      </c>
      <c r="CS49" s="469" t="e">
        <f t="shared" si="85"/>
        <v>#VALUE!</v>
      </c>
      <c r="CT49" s="974" t="e">
        <f t="shared" si="86"/>
        <v>#VALUE!</v>
      </c>
      <c r="CU49" s="975"/>
      <c r="CV49" s="458" t="s">
        <v>131</v>
      </c>
      <c r="CW49" s="470" t="e">
        <f t="shared" si="87"/>
        <v>#VALUE!</v>
      </c>
      <c r="CZ49" s="211"/>
      <c r="DA49" s="211"/>
      <c r="DB49" s="211"/>
      <c r="DC49" s="211"/>
      <c r="DS49" s="183"/>
      <c r="FA49" s="183"/>
      <c r="FB49" s="183"/>
      <c r="FC49" s="183"/>
      <c r="FD49" s="183"/>
    </row>
    <row r="50" spans="3:160" ht="24.95" customHeight="1">
      <c r="C50" s="272"/>
      <c r="D50" s="272"/>
      <c r="E50" s="218"/>
      <c r="F50" s="218"/>
      <c r="G50" s="218"/>
      <c r="H50" s="251"/>
      <c r="I50" s="251"/>
      <c r="J50" s="251"/>
      <c r="K50" s="251"/>
      <c r="L50" s="251"/>
      <c r="M50" s="252"/>
      <c r="N50" s="252"/>
      <c r="O50" s="252"/>
      <c r="P50" s="253"/>
      <c r="Q50" s="254"/>
      <c r="R50" s="254"/>
      <c r="S50" s="254"/>
      <c r="T50" s="242"/>
      <c r="U50" s="255"/>
      <c r="V50" s="255"/>
      <c r="W50" s="255"/>
      <c r="X50" s="215"/>
      <c r="Y50" s="215"/>
      <c r="Z50" s="215"/>
      <c r="AA50" s="215"/>
      <c r="AB50" s="215"/>
      <c r="AL50" s="48"/>
      <c r="AN50" s="460">
        <v>7</v>
      </c>
      <c r="AO50" s="1109" t="str">
        <f t="shared" si="67"/>
        <v/>
      </c>
      <c r="AP50" s="1109"/>
      <c r="AQ50" s="1109"/>
      <c r="AR50" s="1109"/>
      <c r="AS50" s="1109"/>
      <c r="AT50" s="1109"/>
      <c r="AU50" s="1110"/>
      <c r="AV50" s="1111" t="e">
        <f t="shared" si="68"/>
        <v>#DIV/0!</v>
      </c>
      <c r="AW50" s="1112"/>
      <c r="AX50" s="461"/>
      <c r="AY50" s="466" t="s">
        <v>131</v>
      </c>
      <c r="AZ50" s="372" t="e">
        <f t="shared" si="76"/>
        <v>#DIV/0!</v>
      </c>
      <c r="BA50" s="1107" t="e">
        <f t="shared" si="77"/>
        <v>#VALUE!</v>
      </c>
      <c r="BB50" s="1108"/>
      <c r="BC50" s="1108"/>
      <c r="BD50" s="466" t="s">
        <v>131</v>
      </c>
      <c r="BE50" s="372" t="e">
        <f t="shared" si="78"/>
        <v>#VALUE!</v>
      </c>
      <c r="BF50" s="1111" t="e">
        <f t="shared" si="69"/>
        <v>#DIV/0!</v>
      </c>
      <c r="BG50" s="1112"/>
      <c r="BH50" s="466" t="s">
        <v>131</v>
      </c>
      <c r="BI50" s="372" t="e">
        <f t="shared" si="79"/>
        <v>#VALUE!</v>
      </c>
      <c r="BJ50" s="1111" t="e">
        <f t="shared" si="80"/>
        <v>#VALUE!</v>
      </c>
      <c r="BK50" s="1112"/>
      <c r="BL50" s="466" t="s">
        <v>131</v>
      </c>
      <c r="BM50" s="373" t="e">
        <f t="shared" si="81"/>
        <v>#VALUE!</v>
      </c>
      <c r="BN50" s="182"/>
      <c r="BO50" s="182"/>
      <c r="BP50" s="363"/>
      <c r="BQ50" s="363"/>
      <c r="BR50" s="363"/>
      <c r="BS50" s="363"/>
      <c r="BT50" s="363"/>
      <c r="BU50" s="365"/>
      <c r="BV50" s="182"/>
      <c r="BW50" s="182"/>
      <c r="BX50" s="182"/>
      <c r="BY50" s="182"/>
      <c r="BZ50" s="182"/>
      <c r="CA50" s="182"/>
      <c r="CC50" s="472">
        <v>7</v>
      </c>
      <c r="CD50" s="976" t="str">
        <f t="shared" si="70"/>
        <v/>
      </c>
      <c r="CE50" s="977"/>
      <c r="CF50" s="977"/>
      <c r="CG50" s="977"/>
      <c r="CH50" s="977"/>
      <c r="CI50" s="977"/>
      <c r="CJ50" s="978"/>
      <c r="CK50" s="979" t="e">
        <f t="shared" si="82"/>
        <v>#VALUE!</v>
      </c>
      <c r="CL50" s="980"/>
      <c r="CM50" s="473"/>
      <c r="CN50" s="466" t="s">
        <v>131</v>
      </c>
      <c r="CO50" s="474" t="e">
        <f t="shared" si="83"/>
        <v>#VALUE!</v>
      </c>
      <c r="CP50" s="979" t="e">
        <f t="shared" si="84"/>
        <v>#DIV/0!</v>
      </c>
      <c r="CQ50" s="980"/>
      <c r="CR50" s="466" t="s">
        <v>131</v>
      </c>
      <c r="CS50" s="474" t="e">
        <f t="shared" si="85"/>
        <v>#VALUE!</v>
      </c>
      <c r="CT50" s="979" t="e">
        <f t="shared" si="86"/>
        <v>#VALUE!</v>
      </c>
      <c r="CU50" s="980"/>
      <c r="CV50" s="466" t="s">
        <v>131</v>
      </c>
      <c r="CW50" s="475" t="e">
        <f t="shared" si="87"/>
        <v>#VALUE!</v>
      </c>
      <c r="CX50" s="184"/>
      <c r="CZ50" s="211"/>
      <c r="DA50" s="211"/>
      <c r="DB50" s="211"/>
      <c r="DC50" s="211"/>
      <c r="DM50" s="220"/>
      <c r="DS50" s="183"/>
      <c r="FA50" s="183"/>
      <c r="FB50" s="183"/>
      <c r="FC50" s="183"/>
      <c r="FD50" s="183"/>
    </row>
    <row r="51" spans="3:160" ht="24.95" customHeight="1" thickBot="1">
      <c r="AL51" s="242"/>
      <c r="AN51" s="1113" t="s">
        <v>132</v>
      </c>
      <c r="AO51" s="1114"/>
      <c r="AP51" s="1114"/>
      <c r="AQ51" s="1114"/>
      <c r="AR51" s="1114"/>
      <c r="AS51" s="1114"/>
      <c r="AT51" s="1114"/>
      <c r="AU51" s="1114"/>
      <c r="AV51" s="1119" t="e">
        <f t="shared" si="68"/>
        <v>#VALUE!</v>
      </c>
      <c r="AW51" s="1120"/>
      <c r="AX51" s="462"/>
      <c r="AY51" s="464" t="s">
        <v>131</v>
      </c>
      <c r="AZ51" s="465" t="e">
        <f>IF(AV51&gt;=110,"★",IF(AND(AV51&gt;=100,AV51&lt;110),"◎",IF(AND(AV51&gt;=80,AV51&lt;100),"○",IF(AND(AV51&gt;=60,AV51&lt;80),"◇","△"))))</f>
        <v>#VALUE!</v>
      </c>
      <c r="BA51" s="1115" t="e">
        <f t="shared" ref="BA51" si="90">AW32/AW21*100</f>
        <v>#VALUE!</v>
      </c>
      <c r="BB51" s="1116"/>
      <c r="BC51" s="1116"/>
      <c r="BD51" s="464" t="s">
        <v>131</v>
      </c>
      <c r="BE51" s="465" t="e">
        <f t="shared" si="78"/>
        <v>#VALUE!</v>
      </c>
      <c r="BF51" s="1115"/>
      <c r="BG51" s="1116"/>
      <c r="BH51" s="464" t="s">
        <v>131</v>
      </c>
      <c r="BI51" s="465"/>
      <c r="BJ51" s="1117"/>
      <c r="BK51" s="1118"/>
      <c r="BL51" s="464" t="s">
        <v>131</v>
      </c>
      <c r="BM51" s="463"/>
      <c r="BN51" s="360"/>
      <c r="BO51" s="182"/>
      <c r="BP51" s="374"/>
      <c r="BQ51" s="363"/>
      <c r="BR51" s="363"/>
      <c r="BS51" s="363"/>
      <c r="BT51" s="363"/>
      <c r="BU51" s="365"/>
      <c r="BV51" s="182"/>
      <c r="BW51" s="182"/>
      <c r="BX51" s="182"/>
      <c r="BY51" s="182"/>
      <c r="BZ51" s="182"/>
      <c r="CA51" s="182"/>
      <c r="CC51" s="959" t="s">
        <v>132</v>
      </c>
      <c r="CD51" s="960"/>
      <c r="CE51" s="960"/>
      <c r="CF51" s="960"/>
      <c r="CG51" s="960"/>
      <c r="CH51" s="960"/>
      <c r="CI51" s="960"/>
      <c r="CJ51" s="961"/>
      <c r="CK51" s="962" t="e">
        <f t="shared" si="82"/>
        <v>#VALUE!</v>
      </c>
      <c r="CL51" s="963"/>
      <c r="CM51" s="476"/>
      <c r="CN51" s="464" t="s">
        <v>131</v>
      </c>
      <c r="CO51" s="477" t="e">
        <f t="shared" si="83"/>
        <v>#VALUE!</v>
      </c>
      <c r="CP51" s="964"/>
      <c r="CQ51" s="965"/>
      <c r="CR51" s="464" t="s">
        <v>131</v>
      </c>
      <c r="CS51" s="478"/>
      <c r="CT51" s="966"/>
      <c r="CU51" s="967"/>
      <c r="CV51" s="464" t="s">
        <v>131</v>
      </c>
      <c r="CW51" s="479"/>
      <c r="CX51" s="228"/>
      <c r="CZ51" s="211"/>
      <c r="DA51" s="211"/>
      <c r="DB51" s="211"/>
      <c r="DC51" s="211"/>
      <c r="DM51" s="190"/>
      <c r="DS51" s="183"/>
      <c r="FA51" s="183"/>
      <c r="FB51" s="183"/>
      <c r="FC51" s="183"/>
      <c r="FD51" s="183"/>
    </row>
    <row r="52" spans="3:160" ht="24.95" customHeight="1">
      <c r="AD52" s="215"/>
      <c r="AE52" s="215"/>
      <c r="AF52" s="255"/>
      <c r="AG52" s="242"/>
      <c r="AH52" s="242"/>
      <c r="AI52" s="242"/>
      <c r="AJ52" s="255"/>
      <c r="AK52" s="242"/>
      <c r="AL52" s="242"/>
      <c r="AN52" s="375" t="s">
        <v>241</v>
      </c>
      <c r="AO52" s="219"/>
      <c r="AP52" s="219"/>
      <c r="AQ52" s="219"/>
      <c r="AR52" s="219"/>
      <c r="AS52" s="219"/>
      <c r="AT52" s="219"/>
      <c r="AU52" s="219"/>
      <c r="AV52" s="333"/>
      <c r="AW52" s="333"/>
      <c r="AX52" s="376"/>
      <c r="AY52" s="377"/>
      <c r="AZ52" s="232"/>
      <c r="BA52" s="378"/>
      <c r="BB52" s="378"/>
      <c r="BC52" s="377"/>
      <c r="BD52" s="196"/>
      <c r="BE52" s="379"/>
      <c r="BF52" s="379"/>
      <c r="BG52" s="377"/>
      <c r="BH52" s="339"/>
      <c r="BI52" s="360"/>
      <c r="BJ52" s="182"/>
      <c r="BK52" s="380"/>
      <c r="BL52" s="363"/>
      <c r="BM52" s="363"/>
      <c r="BN52" s="363"/>
      <c r="BO52" s="363"/>
      <c r="BP52" s="365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380"/>
      <c r="CC52" s="221" t="s">
        <v>241</v>
      </c>
      <c r="CD52" s="227"/>
      <c r="CE52" s="228"/>
      <c r="CF52" s="228"/>
      <c r="CG52" s="228"/>
      <c r="CH52" s="228"/>
      <c r="CI52" s="228"/>
      <c r="CJ52" s="228"/>
      <c r="CK52" s="228"/>
      <c r="CL52" s="230"/>
      <c r="CM52" s="228"/>
      <c r="CN52" s="228"/>
      <c r="CO52" s="228"/>
      <c r="CP52" s="228"/>
      <c r="CQ52" s="228"/>
      <c r="CR52" s="228"/>
      <c r="CS52" s="228"/>
      <c r="CT52" s="228"/>
      <c r="CU52" s="228"/>
      <c r="CV52" s="228"/>
      <c r="CW52" s="228"/>
      <c r="CZ52" s="211"/>
      <c r="DA52" s="211"/>
      <c r="DB52" s="211"/>
      <c r="DC52" s="211"/>
      <c r="DM52" s="190"/>
      <c r="DN52" s="220"/>
    </row>
    <row r="53" spans="3:160" ht="19.5">
      <c r="AN53" s="381" t="s">
        <v>238</v>
      </c>
      <c r="AO53" s="382"/>
      <c r="AP53" s="382"/>
      <c r="AQ53" s="382"/>
      <c r="AR53" s="382"/>
      <c r="AS53" s="219"/>
      <c r="AT53" s="219"/>
      <c r="AU53" s="219"/>
      <c r="AV53" s="219"/>
      <c r="AW53" s="219"/>
      <c r="AX53" s="383"/>
      <c r="AY53" s="383"/>
      <c r="AZ53" s="383"/>
      <c r="BA53" s="384"/>
      <c r="BB53" s="385"/>
      <c r="BC53" s="385"/>
      <c r="BD53" s="385"/>
      <c r="BE53" s="196"/>
      <c r="BF53" s="366"/>
      <c r="BG53" s="366"/>
      <c r="BH53" s="366"/>
      <c r="BI53" s="374"/>
      <c r="BJ53" s="374"/>
      <c r="BK53" s="182"/>
      <c r="BL53" s="374"/>
      <c r="BM53" s="374"/>
      <c r="BN53" s="380"/>
      <c r="BO53" s="380"/>
      <c r="BP53" s="380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380"/>
      <c r="CC53" s="229" t="s">
        <v>242</v>
      </c>
      <c r="CD53" s="271"/>
      <c r="CE53" s="271"/>
      <c r="CF53" s="271"/>
      <c r="CZ53" s="211"/>
      <c r="DA53" s="211"/>
      <c r="DB53" s="211"/>
      <c r="DC53" s="211"/>
      <c r="DM53" s="190"/>
      <c r="DN53" s="220"/>
    </row>
    <row r="54" spans="3:160" ht="19.5">
      <c r="AN54" s="182"/>
      <c r="AO54" s="375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80"/>
      <c r="BK54" s="182"/>
      <c r="BL54" s="380"/>
      <c r="BM54" s="380"/>
      <c r="BN54" s="380"/>
      <c r="BO54" s="380"/>
      <c r="BP54" s="380"/>
      <c r="BQ54" s="380"/>
      <c r="BR54" s="380"/>
      <c r="BS54" s="380"/>
      <c r="BT54" s="380"/>
      <c r="BU54" s="380"/>
      <c r="BV54" s="380"/>
      <c r="BW54" s="380"/>
      <c r="BX54" s="380"/>
      <c r="BY54" s="380"/>
      <c r="BZ54" s="380"/>
      <c r="CA54" s="182"/>
      <c r="CZ54" s="211"/>
      <c r="DA54" s="211"/>
      <c r="DB54" s="211"/>
      <c r="DC54" s="211"/>
      <c r="DE54" s="215"/>
      <c r="DF54" s="216"/>
      <c r="DG54" s="197"/>
      <c r="DH54" s="197"/>
      <c r="DI54" s="197"/>
      <c r="DJ54" s="216"/>
      <c r="DK54" s="197"/>
      <c r="DM54" s="190"/>
      <c r="DN54" s="190"/>
    </row>
    <row r="55" spans="3:160" ht="16.5">
      <c r="AO55" s="271"/>
      <c r="AP55" s="271"/>
      <c r="AQ55" s="271"/>
      <c r="BX55" s="190"/>
      <c r="BY55" s="190"/>
      <c r="CX55" s="216"/>
      <c r="CY55" s="215"/>
      <c r="CZ55" s="215"/>
      <c r="DA55" s="215"/>
      <c r="DB55" s="215"/>
      <c r="DC55" s="215"/>
      <c r="DM55" s="190"/>
      <c r="DN55" s="190"/>
    </row>
    <row r="56" spans="3:160" ht="16.5">
      <c r="BK56" s="215"/>
      <c r="BX56" s="190"/>
      <c r="BY56" s="190"/>
      <c r="CD56" s="272"/>
      <c r="CE56" s="272"/>
      <c r="CF56" s="218"/>
      <c r="CG56" s="218"/>
      <c r="CH56" s="218"/>
      <c r="CI56" s="251"/>
      <c r="CJ56" s="251"/>
      <c r="CK56" s="251"/>
      <c r="CL56" s="251"/>
      <c r="CM56" s="251"/>
      <c r="CN56" s="252"/>
      <c r="CO56" s="252"/>
      <c r="CP56" s="252"/>
      <c r="CQ56" s="253"/>
      <c r="CR56" s="254"/>
      <c r="CS56" s="254"/>
      <c r="CT56" s="254"/>
      <c r="CU56" s="197"/>
      <c r="CV56" s="216"/>
      <c r="CW56" s="216"/>
      <c r="DM56" s="197"/>
      <c r="DN56" s="190"/>
    </row>
    <row r="57" spans="3:160" ht="16.5">
      <c r="BP57" s="215"/>
      <c r="BQ57" s="215"/>
      <c r="BR57" s="216"/>
      <c r="BS57" s="197"/>
      <c r="BT57" s="197"/>
      <c r="BU57" s="197"/>
      <c r="BV57" s="216"/>
      <c r="BW57" s="197"/>
      <c r="BY57" s="190"/>
      <c r="DM57" s="197"/>
      <c r="DN57" s="190"/>
    </row>
    <row r="58" spans="3:160" ht="16.5">
      <c r="AO58" s="272"/>
      <c r="AP58" s="272"/>
      <c r="AQ58" s="218"/>
      <c r="AR58" s="218"/>
      <c r="AS58" s="218"/>
      <c r="AT58" s="251"/>
      <c r="AU58" s="251"/>
      <c r="AV58" s="251"/>
      <c r="AW58" s="251"/>
      <c r="AX58" s="251"/>
      <c r="AY58" s="252"/>
      <c r="AZ58" s="252"/>
      <c r="BA58" s="252"/>
      <c r="BB58" s="253"/>
      <c r="BC58" s="254"/>
      <c r="BD58" s="254"/>
      <c r="BE58" s="254"/>
      <c r="BF58" s="197"/>
      <c r="BG58" s="216"/>
      <c r="BH58" s="216"/>
      <c r="BI58" s="216"/>
      <c r="BJ58" s="215"/>
      <c r="BL58" s="215"/>
      <c r="BM58" s="215"/>
      <c r="BN58" s="215"/>
      <c r="BO58" s="215"/>
      <c r="BQ58" s="215"/>
      <c r="BR58" s="216"/>
      <c r="BS58" s="197"/>
      <c r="BT58" s="197"/>
      <c r="BU58" s="197"/>
      <c r="BV58" s="216"/>
      <c r="BW58" s="197"/>
      <c r="BY58" s="190"/>
      <c r="DD58" s="215"/>
      <c r="DE58" s="215"/>
      <c r="DF58" s="215"/>
      <c r="DG58" s="216"/>
      <c r="DH58" s="197"/>
      <c r="DI58" s="197"/>
      <c r="DJ58" s="197"/>
      <c r="DK58" s="216"/>
      <c r="DL58" s="197"/>
      <c r="DM58" s="197"/>
      <c r="DN58" s="190"/>
    </row>
    <row r="59" spans="3:160" ht="16.5">
      <c r="BY59" s="190"/>
      <c r="DN59" s="197"/>
    </row>
    <row r="60" spans="3:160" ht="16.5">
      <c r="BY60" s="197"/>
      <c r="DN60" s="197"/>
    </row>
    <row r="61" spans="3:160" ht="16.5">
      <c r="BY61" s="197"/>
      <c r="DN61" s="197"/>
    </row>
    <row r="62" spans="3:160" ht="16.5">
      <c r="BQ62" s="215"/>
      <c r="BR62" s="215"/>
      <c r="BS62" s="216"/>
      <c r="BT62" s="197"/>
      <c r="BU62" s="197"/>
      <c r="BV62" s="197"/>
      <c r="BW62" s="216"/>
      <c r="BX62" s="197"/>
      <c r="BY62" s="197"/>
    </row>
  </sheetData>
  <sheetProtection algorithmName="SHA-512" hashValue="tQZYmuEbW7UbQNBZ+vc4HGmd+sOgonZwuWBgA/3acyr+MYdXyslBee/BSPJTFUQaShARBuvkU1FcvZgUIm15Kg==" saltValue="Oe+INDSF9c2tTLl6loiD+Q==" spinCount="100000" sheet="1" objects="1" scenarios="1" selectLockedCells="1"/>
  <mergeCells count="1061">
    <mergeCell ref="G42:H42"/>
    <mergeCell ref="O42:P42"/>
    <mergeCell ref="S42:T42"/>
    <mergeCell ref="W42:X42"/>
    <mergeCell ref="C43:F43"/>
    <mergeCell ref="G43:H43"/>
    <mergeCell ref="O43:P43"/>
    <mergeCell ref="S43:T43"/>
    <mergeCell ref="W43:X43"/>
    <mergeCell ref="C44:F44"/>
    <mergeCell ref="G44:H44"/>
    <mergeCell ref="O44:P44"/>
    <mergeCell ref="S44:T44"/>
    <mergeCell ref="W44:X44"/>
    <mergeCell ref="S40:T40"/>
    <mergeCell ref="W40:X40"/>
    <mergeCell ref="C45:F45"/>
    <mergeCell ref="G45:H45"/>
    <mergeCell ref="O45:P45"/>
    <mergeCell ref="S45:T45"/>
    <mergeCell ref="W45:X45"/>
    <mergeCell ref="S39:V39"/>
    <mergeCell ref="W39:Z39"/>
    <mergeCell ref="C41:F41"/>
    <mergeCell ref="G41:H41"/>
    <mergeCell ref="O41:P41"/>
    <mergeCell ref="S41:T41"/>
    <mergeCell ref="W41:X41"/>
    <mergeCell ref="AD34:AH34"/>
    <mergeCell ref="AI34:AK34"/>
    <mergeCell ref="C36:G36"/>
    <mergeCell ref="H36:I36"/>
    <mergeCell ref="K36:O36"/>
    <mergeCell ref="Q36:S36"/>
    <mergeCell ref="U36:W36"/>
    <mergeCell ref="Y36:AA36"/>
    <mergeCell ref="D34:G34"/>
    <mergeCell ref="H34:I34"/>
    <mergeCell ref="K34:O34"/>
    <mergeCell ref="Q34:S34"/>
    <mergeCell ref="U34:W34"/>
    <mergeCell ref="Y34:AA34"/>
    <mergeCell ref="Y35:AA35"/>
    <mergeCell ref="AD39:AH39"/>
    <mergeCell ref="C40:F40"/>
    <mergeCell ref="G40:H40"/>
    <mergeCell ref="O40:P40"/>
    <mergeCell ref="C42:F42"/>
    <mergeCell ref="AD40:AF40"/>
    <mergeCell ref="B39:F39"/>
    <mergeCell ref="G39:J39"/>
    <mergeCell ref="AD32:AH32"/>
    <mergeCell ref="AI32:AK32"/>
    <mergeCell ref="B32:B33"/>
    <mergeCell ref="D33:G33"/>
    <mergeCell ref="H33:I33"/>
    <mergeCell ref="K33:O33"/>
    <mergeCell ref="Q33:S33"/>
    <mergeCell ref="U33:W33"/>
    <mergeCell ref="Y33:AA33"/>
    <mergeCell ref="AD33:AH33"/>
    <mergeCell ref="AI33:AK33"/>
    <mergeCell ref="D32:G32"/>
    <mergeCell ref="H32:I32"/>
    <mergeCell ref="K32:O32"/>
    <mergeCell ref="Q32:S32"/>
    <mergeCell ref="U32:W32"/>
    <mergeCell ref="Y32:AA32"/>
    <mergeCell ref="K39:N39"/>
    <mergeCell ref="O39:R39"/>
    <mergeCell ref="AD30:AL30"/>
    <mergeCell ref="D31:G31"/>
    <mergeCell ref="H31:I31"/>
    <mergeCell ref="K31:O31"/>
    <mergeCell ref="Q31:S31"/>
    <mergeCell ref="U31:W31"/>
    <mergeCell ref="Y31:AA31"/>
    <mergeCell ref="AD31:AH31"/>
    <mergeCell ref="AI31:AK31"/>
    <mergeCell ref="D30:G30"/>
    <mergeCell ref="H30:I30"/>
    <mergeCell ref="K30:O30"/>
    <mergeCell ref="Q30:S30"/>
    <mergeCell ref="U30:W30"/>
    <mergeCell ref="Y30:AA30"/>
    <mergeCell ref="C29:G29"/>
    <mergeCell ref="H29:I29"/>
    <mergeCell ref="K29:O29"/>
    <mergeCell ref="Q29:S29"/>
    <mergeCell ref="U29:W29"/>
    <mergeCell ref="Y29:AA29"/>
    <mergeCell ref="D27:G27"/>
    <mergeCell ref="H27:I27"/>
    <mergeCell ref="K27:O27"/>
    <mergeCell ref="Q27:S27"/>
    <mergeCell ref="U27:W27"/>
    <mergeCell ref="Y27:AA27"/>
    <mergeCell ref="Q28:S28"/>
    <mergeCell ref="U28:W28"/>
    <mergeCell ref="Y28:AA28"/>
    <mergeCell ref="AD25:AH25"/>
    <mergeCell ref="AI25:AK25"/>
    <mergeCell ref="B25:B26"/>
    <mergeCell ref="D26:G26"/>
    <mergeCell ref="H26:I26"/>
    <mergeCell ref="K26:O26"/>
    <mergeCell ref="Q26:S26"/>
    <mergeCell ref="U26:W26"/>
    <mergeCell ref="Y26:AA26"/>
    <mergeCell ref="AD26:AH26"/>
    <mergeCell ref="AI26:AK26"/>
    <mergeCell ref="D25:G25"/>
    <mergeCell ref="H25:I25"/>
    <mergeCell ref="K25:O25"/>
    <mergeCell ref="Q25:S25"/>
    <mergeCell ref="U25:W25"/>
    <mergeCell ref="Y25:AA25"/>
    <mergeCell ref="D28:G28"/>
    <mergeCell ref="H28:I28"/>
    <mergeCell ref="K28:O28"/>
    <mergeCell ref="AD22:AL22"/>
    <mergeCell ref="Y18:AA18"/>
    <mergeCell ref="D23:G23"/>
    <mergeCell ref="H23:I23"/>
    <mergeCell ref="K23:O23"/>
    <mergeCell ref="Q23:S23"/>
    <mergeCell ref="U23:W23"/>
    <mergeCell ref="Y23:AA23"/>
    <mergeCell ref="AD23:AH23"/>
    <mergeCell ref="AI23:AK23"/>
    <mergeCell ref="D24:G24"/>
    <mergeCell ref="H24:I24"/>
    <mergeCell ref="K24:O24"/>
    <mergeCell ref="Q24:S24"/>
    <mergeCell ref="U24:W24"/>
    <mergeCell ref="Y24:AA24"/>
    <mergeCell ref="AD24:AH24"/>
    <mergeCell ref="AI24:AK24"/>
    <mergeCell ref="B15:B16"/>
    <mergeCell ref="D16:G16"/>
    <mergeCell ref="H16:I16"/>
    <mergeCell ref="K16:O16"/>
    <mergeCell ref="Q16:S16"/>
    <mergeCell ref="U16:W16"/>
    <mergeCell ref="Y16:AA16"/>
    <mergeCell ref="AD16:AH16"/>
    <mergeCell ref="AI16:AK16"/>
    <mergeCell ref="D15:G15"/>
    <mergeCell ref="H15:I15"/>
    <mergeCell ref="K15:O15"/>
    <mergeCell ref="Q15:S15"/>
    <mergeCell ref="U15:W15"/>
    <mergeCell ref="Y15:AA15"/>
    <mergeCell ref="I21:K21"/>
    <mergeCell ref="N21:O21"/>
    <mergeCell ref="AD17:AH17"/>
    <mergeCell ref="AI17:AK17"/>
    <mergeCell ref="C19:G19"/>
    <mergeCell ref="H19:I19"/>
    <mergeCell ref="K19:O19"/>
    <mergeCell ref="Q19:S19"/>
    <mergeCell ref="U19:W19"/>
    <mergeCell ref="Y19:AA19"/>
    <mergeCell ref="Q18:S18"/>
    <mergeCell ref="U18:W18"/>
    <mergeCell ref="D17:G17"/>
    <mergeCell ref="H17:I17"/>
    <mergeCell ref="K17:O17"/>
    <mergeCell ref="Q17:S17"/>
    <mergeCell ref="U17:W17"/>
    <mergeCell ref="AD13:AL13"/>
    <mergeCell ref="D14:G14"/>
    <mergeCell ref="H14:I14"/>
    <mergeCell ref="K14:O14"/>
    <mergeCell ref="Q14:S14"/>
    <mergeCell ref="U14:W14"/>
    <mergeCell ref="Y14:AA14"/>
    <mergeCell ref="AD14:AH14"/>
    <mergeCell ref="AI14:AK14"/>
    <mergeCell ref="D13:G13"/>
    <mergeCell ref="H13:I13"/>
    <mergeCell ref="K13:O13"/>
    <mergeCell ref="Q13:S13"/>
    <mergeCell ref="U13:W13"/>
    <mergeCell ref="Y13:AA13"/>
    <mergeCell ref="AD15:AH15"/>
    <mergeCell ref="AI15:AK15"/>
    <mergeCell ref="AI8:AK8"/>
    <mergeCell ref="D9:G9"/>
    <mergeCell ref="H9:I9"/>
    <mergeCell ref="K9:O9"/>
    <mergeCell ref="Q9:S9"/>
    <mergeCell ref="U9:W9"/>
    <mergeCell ref="Y9:AA9"/>
    <mergeCell ref="AD9:AH9"/>
    <mergeCell ref="AI9:AK9"/>
    <mergeCell ref="C12:G12"/>
    <mergeCell ref="H12:I12"/>
    <mergeCell ref="K12:O12"/>
    <mergeCell ref="Q12:S12"/>
    <mergeCell ref="U12:W12"/>
    <mergeCell ref="Y12:AA12"/>
    <mergeCell ref="D10:G10"/>
    <mergeCell ref="H10:I10"/>
    <mergeCell ref="K10:O10"/>
    <mergeCell ref="Q10:S10"/>
    <mergeCell ref="U10:W10"/>
    <mergeCell ref="Y10:AA10"/>
    <mergeCell ref="Y11:AA11"/>
    <mergeCell ref="I4:K4"/>
    <mergeCell ref="N4:O4"/>
    <mergeCell ref="B8:B9"/>
    <mergeCell ref="D7:G7"/>
    <mergeCell ref="H7:I7"/>
    <mergeCell ref="K7:O7"/>
    <mergeCell ref="Q7:S7"/>
    <mergeCell ref="U7:W7"/>
    <mergeCell ref="AD5:AL5"/>
    <mergeCell ref="D6:G6"/>
    <mergeCell ref="H6:I6"/>
    <mergeCell ref="K6:O6"/>
    <mergeCell ref="Q6:S6"/>
    <mergeCell ref="U6:W6"/>
    <mergeCell ref="Y6:AA6"/>
    <mergeCell ref="AD6:AH6"/>
    <mergeCell ref="AI6:AK6"/>
    <mergeCell ref="C5:G5"/>
    <mergeCell ref="H5:J5"/>
    <mergeCell ref="K5:P5"/>
    <mergeCell ref="Q5:T5"/>
    <mergeCell ref="U5:X5"/>
    <mergeCell ref="Y5:AB5"/>
    <mergeCell ref="Y7:AA7"/>
    <mergeCell ref="AD7:AH7"/>
    <mergeCell ref="AI7:AK7"/>
    <mergeCell ref="D8:G8"/>
    <mergeCell ref="H8:I8"/>
    <mergeCell ref="K8:O8"/>
    <mergeCell ref="Q8:S8"/>
    <mergeCell ref="U8:W8"/>
    <mergeCell ref="AD8:AH8"/>
    <mergeCell ref="N2:O2"/>
    <mergeCell ref="AA2:AB2"/>
    <mergeCell ref="Y8:AA8"/>
    <mergeCell ref="C22:G22"/>
    <mergeCell ref="H22:J22"/>
    <mergeCell ref="K22:P22"/>
    <mergeCell ref="Q22:T22"/>
    <mergeCell ref="U22:X22"/>
    <mergeCell ref="Y22:AB22"/>
    <mergeCell ref="AV2:AW2"/>
    <mergeCell ref="BJ2:BK2"/>
    <mergeCell ref="AU4:AW4"/>
    <mergeCell ref="AZ4:BA4"/>
    <mergeCell ref="AO5:AS5"/>
    <mergeCell ref="AT5:AV5"/>
    <mergeCell ref="AW5:BB5"/>
    <mergeCell ref="BC5:BF5"/>
    <mergeCell ref="BG5:BJ5"/>
    <mergeCell ref="BK6:BN6"/>
    <mergeCell ref="BC9:BE9"/>
    <mergeCell ref="BG9:BI9"/>
    <mergeCell ref="BK10:BN10"/>
    <mergeCell ref="AN16:AN17"/>
    <mergeCell ref="AW15:BB15"/>
    <mergeCell ref="BC15:BF15"/>
    <mergeCell ref="BG15:BJ15"/>
    <mergeCell ref="BK14:BN14"/>
    <mergeCell ref="AP14:AS14"/>
    <mergeCell ref="AW14:BA14"/>
    <mergeCell ref="BC14:BE14"/>
    <mergeCell ref="AC2:AL2"/>
    <mergeCell ref="AX2:BH2"/>
    <mergeCell ref="BL2:BX2"/>
    <mergeCell ref="B46:F46"/>
    <mergeCell ref="G46:H46"/>
    <mergeCell ref="O46:P46"/>
    <mergeCell ref="S46:T46"/>
    <mergeCell ref="W46:X46"/>
    <mergeCell ref="D11:G11"/>
    <mergeCell ref="H11:I11"/>
    <mergeCell ref="K11:O11"/>
    <mergeCell ref="Q11:S11"/>
    <mergeCell ref="U11:W11"/>
    <mergeCell ref="D35:G35"/>
    <mergeCell ref="H35:I35"/>
    <mergeCell ref="K35:O35"/>
    <mergeCell ref="Q35:S35"/>
    <mergeCell ref="U35:W35"/>
    <mergeCell ref="D18:G18"/>
    <mergeCell ref="H18:I18"/>
    <mergeCell ref="K18:O18"/>
    <mergeCell ref="AN8:AN9"/>
    <mergeCell ref="AW7:BB7"/>
    <mergeCell ref="AP6:AS6"/>
    <mergeCell ref="AW6:BA6"/>
    <mergeCell ref="BC6:BE6"/>
    <mergeCell ref="BG6:BI6"/>
    <mergeCell ref="BK7:BM7"/>
    <mergeCell ref="BP7:BT7"/>
    <mergeCell ref="BU7:BW7"/>
    <mergeCell ref="AP9:AS9"/>
    <mergeCell ref="AW9:BA9"/>
    <mergeCell ref="Y17:AA17"/>
    <mergeCell ref="AP17:AS17"/>
    <mergeCell ref="BZ11:CA11"/>
    <mergeCell ref="AO13:AS13"/>
    <mergeCell ref="AT13:AU13"/>
    <mergeCell ref="AW13:BA13"/>
    <mergeCell ref="BC13:BE13"/>
    <mergeCell ref="BG13:BI13"/>
    <mergeCell ref="BK13:BM13"/>
    <mergeCell ref="BZ12:CA12"/>
    <mergeCell ref="AP7:AS7"/>
    <mergeCell ref="BK8:BN8"/>
    <mergeCell ref="BP8:BT8"/>
    <mergeCell ref="BU8:BW8"/>
    <mergeCell ref="AP8:AS8"/>
    <mergeCell ref="AW8:BA8"/>
    <mergeCell ref="BC8:BE8"/>
    <mergeCell ref="BG8:BI8"/>
    <mergeCell ref="BK9:BM9"/>
    <mergeCell ref="BP9:BT9"/>
    <mergeCell ref="BU9:BW9"/>
    <mergeCell ref="BK11:BM11"/>
    <mergeCell ref="BP11:BT11"/>
    <mergeCell ref="BU11:BW11"/>
    <mergeCell ref="AP12:AS12"/>
    <mergeCell ref="AT9:AV9"/>
    <mergeCell ref="BG17:BI17"/>
    <mergeCell ref="BK18:BN18"/>
    <mergeCell ref="AP20:AS20"/>
    <mergeCell ref="AW20:BA20"/>
    <mergeCell ref="BC20:BE20"/>
    <mergeCell ref="BG20:BI20"/>
    <mergeCell ref="BK20:BN20"/>
    <mergeCell ref="AP11:AS11"/>
    <mergeCell ref="AW11:BA11"/>
    <mergeCell ref="BC11:BE11"/>
    <mergeCell ref="BG11:BI11"/>
    <mergeCell ref="AT7:AU7"/>
    <mergeCell ref="BP10:BT10"/>
    <mergeCell ref="BU10:BW10"/>
    <mergeCell ref="AP10:AS10"/>
    <mergeCell ref="AW10:BA10"/>
    <mergeCell ref="BC10:BE10"/>
    <mergeCell ref="BG10:BI10"/>
    <mergeCell ref="BP19:BT19"/>
    <mergeCell ref="BU19:BW19"/>
    <mergeCell ref="AT6:AU6"/>
    <mergeCell ref="AT8:AU8"/>
    <mergeCell ref="AT10:AU10"/>
    <mergeCell ref="AT11:AU11"/>
    <mergeCell ref="AT12:AU12"/>
    <mergeCell ref="BG7:BJ7"/>
    <mergeCell ref="BC7:BF7"/>
    <mergeCell ref="BP14:BX14"/>
    <mergeCell ref="AP15:AS15"/>
    <mergeCell ref="BK16:BN16"/>
    <mergeCell ref="BP15:BT15"/>
    <mergeCell ref="BU15:BW15"/>
    <mergeCell ref="AP16:AS16"/>
    <mergeCell ref="AW16:BA16"/>
    <mergeCell ref="BC16:BE16"/>
    <mergeCell ref="BG16:BI16"/>
    <mergeCell ref="BP16:BT16"/>
    <mergeCell ref="BU16:BW16"/>
    <mergeCell ref="AW12:BA12"/>
    <mergeCell ref="BC12:BE12"/>
    <mergeCell ref="BG12:BI12"/>
    <mergeCell ref="BK12:BN12"/>
    <mergeCell ref="BP12:BV12"/>
    <mergeCell ref="BG14:BI14"/>
    <mergeCell ref="BK15:BM15"/>
    <mergeCell ref="BP6:BX6"/>
    <mergeCell ref="BZ19:CA19"/>
    <mergeCell ref="AO21:AS21"/>
    <mergeCell ref="AT21:AU21"/>
    <mergeCell ref="AW21:BA21"/>
    <mergeCell ref="BC21:BE21"/>
    <mergeCell ref="BG21:BI21"/>
    <mergeCell ref="BK21:BM21"/>
    <mergeCell ref="BP20:BV20"/>
    <mergeCell ref="BZ20:CA20"/>
    <mergeCell ref="AP19:AS19"/>
    <mergeCell ref="AW19:BA19"/>
    <mergeCell ref="BC19:BE19"/>
    <mergeCell ref="BG19:BI19"/>
    <mergeCell ref="AT14:AU14"/>
    <mergeCell ref="AT15:AU15"/>
    <mergeCell ref="AT16:AU16"/>
    <mergeCell ref="AT17:AU17"/>
    <mergeCell ref="AT18:AU18"/>
    <mergeCell ref="AT19:AU19"/>
    <mergeCell ref="AT20:AU20"/>
    <mergeCell ref="BP17:BT17"/>
    <mergeCell ref="BU17:BW17"/>
    <mergeCell ref="AP18:AS18"/>
    <mergeCell ref="AW18:BA18"/>
    <mergeCell ref="BC18:BE18"/>
    <mergeCell ref="BG18:BI18"/>
    <mergeCell ref="BK19:BM19"/>
    <mergeCell ref="BP18:BT18"/>
    <mergeCell ref="BU18:BW18"/>
    <mergeCell ref="BK17:BM17"/>
    <mergeCell ref="AW17:BA17"/>
    <mergeCell ref="BC17:BE17"/>
    <mergeCell ref="BP25:BX25"/>
    <mergeCell ref="AP26:AS26"/>
    <mergeCell ref="BK27:BN27"/>
    <mergeCell ref="BP26:BT26"/>
    <mergeCell ref="BU26:BW26"/>
    <mergeCell ref="AP27:AS27"/>
    <mergeCell ref="AW27:BA27"/>
    <mergeCell ref="BC27:BE27"/>
    <mergeCell ref="BG27:BI27"/>
    <mergeCell ref="BK28:BM28"/>
    <mergeCell ref="BP27:BT27"/>
    <mergeCell ref="BU27:BW27"/>
    <mergeCell ref="AN27:AN28"/>
    <mergeCell ref="AW26:BB26"/>
    <mergeCell ref="BC26:BF26"/>
    <mergeCell ref="BG26:BJ26"/>
    <mergeCell ref="AU23:AW23"/>
    <mergeCell ref="AZ23:BA23"/>
    <mergeCell ref="AO24:AS24"/>
    <mergeCell ref="AT24:AV24"/>
    <mergeCell ref="AW24:BB24"/>
    <mergeCell ref="BC24:BF24"/>
    <mergeCell ref="BG24:BJ24"/>
    <mergeCell ref="BK25:BN25"/>
    <mergeCell ref="AP25:AS25"/>
    <mergeCell ref="AW25:BA25"/>
    <mergeCell ref="BC25:BE25"/>
    <mergeCell ref="BG25:BI25"/>
    <mergeCell ref="BK26:BM26"/>
    <mergeCell ref="AP28:AS28"/>
    <mergeCell ref="AW28:BA28"/>
    <mergeCell ref="BC28:BE28"/>
    <mergeCell ref="BK31:BN31"/>
    <mergeCell ref="BP30:BT30"/>
    <mergeCell ref="BU30:BW30"/>
    <mergeCell ref="BZ30:CA30"/>
    <mergeCell ref="AO32:AS32"/>
    <mergeCell ref="AT32:AU32"/>
    <mergeCell ref="AW32:BA32"/>
    <mergeCell ref="BC32:BE32"/>
    <mergeCell ref="BG32:BI32"/>
    <mergeCell ref="BK32:BM32"/>
    <mergeCell ref="BP31:BV31"/>
    <mergeCell ref="BZ31:CA31"/>
    <mergeCell ref="AP30:AS30"/>
    <mergeCell ref="BP28:BT28"/>
    <mergeCell ref="BU28:BW28"/>
    <mergeCell ref="AP29:AS29"/>
    <mergeCell ref="AW29:BA29"/>
    <mergeCell ref="BC29:BE29"/>
    <mergeCell ref="BG29:BI29"/>
    <mergeCell ref="BK30:BM30"/>
    <mergeCell ref="BP29:BT29"/>
    <mergeCell ref="BU29:BW29"/>
    <mergeCell ref="BG28:BI28"/>
    <mergeCell ref="BK29:BN29"/>
    <mergeCell ref="AP31:AS31"/>
    <mergeCell ref="AW31:BA31"/>
    <mergeCell ref="BC31:BE31"/>
    <mergeCell ref="BG31:BI31"/>
    <mergeCell ref="BP33:BX33"/>
    <mergeCell ref="AP34:AS34"/>
    <mergeCell ref="BK35:BN35"/>
    <mergeCell ref="BP34:BT34"/>
    <mergeCell ref="BU34:BW34"/>
    <mergeCell ref="AP35:AS35"/>
    <mergeCell ref="AW35:BA35"/>
    <mergeCell ref="BC35:BE35"/>
    <mergeCell ref="BG35:BI35"/>
    <mergeCell ref="BK36:BM36"/>
    <mergeCell ref="BP35:BT35"/>
    <mergeCell ref="BU35:BW35"/>
    <mergeCell ref="AN35:AN36"/>
    <mergeCell ref="AW34:BB34"/>
    <mergeCell ref="BC34:BF34"/>
    <mergeCell ref="BG34:BJ34"/>
    <mergeCell ref="BK33:BN33"/>
    <mergeCell ref="AP33:AS33"/>
    <mergeCell ref="AW33:BA33"/>
    <mergeCell ref="BC33:BE33"/>
    <mergeCell ref="BG33:BI33"/>
    <mergeCell ref="BK34:BM34"/>
    <mergeCell ref="AP36:AS36"/>
    <mergeCell ref="AW36:BA36"/>
    <mergeCell ref="BC36:BE36"/>
    <mergeCell ref="BG36:BI36"/>
    <mergeCell ref="BZ38:CA38"/>
    <mergeCell ref="AP39:AS39"/>
    <mergeCell ref="AW39:BA39"/>
    <mergeCell ref="BC39:BE39"/>
    <mergeCell ref="BG39:BI39"/>
    <mergeCell ref="BK39:BN39"/>
    <mergeCell ref="BP38:BT38"/>
    <mergeCell ref="BU38:BW38"/>
    <mergeCell ref="BZ39:CA39"/>
    <mergeCell ref="AP38:AS38"/>
    <mergeCell ref="BP36:BT36"/>
    <mergeCell ref="BU36:BW36"/>
    <mergeCell ref="AP37:AS37"/>
    <mergeCell ref="AW37:BA37"/>
    <mergeCell ref="BC37:BE37"/>
    <mergeCell ref="BG37:BI37"/>
    <mergeCell ref="BK38:BM38"/>
    <mergeCell ref="BP37:BT37"/>
    <mergeCell ref="BU37:BW37"/>
    <mergeCell ref="BK37:BN37"/>
    <mergeCell ref="BC38:BE38"/>
    <mergeCell ref="BG38:BI38"/>
    <mergeCell ref="BJ44:BK44"/>
    <mergeCell ref="BU44:BV44"/>
    <mergeCell ref="AO45:AU45"/>
    <mergeCell ref="BF45:BG45"/>
    <mergeCell ref="BJ45:BK45"/>
    <mergeCell ref="BQ44:BS44"/>
    <mergeCell ref="AV44:AW44"/>
    <mergeCell ref="AV45:AW45"/>
    <mergeCell ref="AO40:AS40"/>
    <mergeCell ref="AT40:AU40"/>
    <mergeCell ref="AW40:BA40"/>
    <mergeCell ref="BC40:BE40"/>
    <mergeCell ref="BG40:BI40"/>
    <mergeCell ref="BK40:BM40"/>
    <mergeCell ref="BP39:BV39"/>
    <mergeCell ref="BA43:BE43"/>
    <mergeCell ref="BF43:BI43"/>
    <mergeCell ref="BJ43:BM43"/>
    <mergeCell ref="BQ43:BV43"/>
    <mergeCell ref="AV43:AZ43"/>
    <mergeCell ref="AO49:AU49"/>
    <mergeCell ref="AV49:AW49"/>
    <mergeCell ref="BA44:BC44"/>
    <mergeCell ref="BA45:BC45"/>
    <mergeCell ref="BA46:BC46"/>
    <mergeCell ref="BA47:BC47"/>
    <mergeCell ref="BA48:BC48"/>
    <mergeCell ref="BA49:BC49"/>
    <mergeCell ref="BA50:BC50"/>
    <mergeCell ref="AO50:AU50"/>
    <mergeCell ref="BF50:BG50"/>
    <mergeCell ref="BJ50:BK50"/>
    <mergeCell ref="AN51:AU51"/>
    <mergeCell ref="BF51:BG51"/>
    <mergeCell ref="BJ51:BK51"/>
    <mergeCell ref="AV50:AW50"/>
    <mergeCell ref="AV51:AW51"/>
    <mergeCell ref="BA51:BC51"/>
    <mergeCell ref="AO46:AU46"/>
    <mergeCell ref="BF46:BG46"/>
    <mergeCell ref="BJ46:BK46"/>
    <mergeCell ref="AO47:AU47"/>
    <mergeCell ref="BF47:BG47"/>
    <mergeCell ref="BJ47:BK47"/>
    <mergeCell ref="AO48:AU48"/>
    <mergeCell ref="BF48:BG48"/>
    <mergeCell ref="BJ48:BK48"/>
    <mergeCell ref="AV46:AW46"/>
    <mergeCell ref="AV47:AW47"/>
    <mergeCell ref="AV48:AW48"/>
    <mergeCell ref="AO44:AU44"/>
    <mergeCell ref="BF44:BG44"/>
    <mergeCell ref="P2:Y2"/>
    <mergeCell ref="CL2:CM2"/>
    <mergeCell ref="CJ4:CL4"/>
    <mergeCell ref="CO4:CP4"/>
    <mergeCell ref="CD5:CH5"/>
    <mergeCell ref="CI5:CK5"/>
    <mergeCell ref="CL5:CQ5"/>
    <mergeCell ref="CR5:CU5"/>
    <mergeCell ref="CV5:CY5"/>
    <mergeCell ref="CZ2:DM2"/>
    <mergeCell ref="CN2:CW2"/>
    <mergeCell ref="BF49:BG49"/>
    <mergeCell ref="BJ49:BK49"/>
    <mergeCell ref="AN43:AU43"/>
    <mergeCell ref="AT25:AU25"/>
    <mergeCell ref="AT26:AU26"/>
    <mergeCell ref="AT27:AU27"/>
    <mergeCell ref="AT28:AU28"/>
    <mergeCell ref="AT29:AU29"/>
    <mergeCell ref="AT30:AU30"/>
    <mergeCell ref="AT31:AU31"/>
    <mergeCell ref="AT33:AU33"/>
    <mergeCell ref="AT34:AU34"/>
    <mergeCell ref="AT35:AU35"/>
    <mergeCell ref="AT36:AU36"/>
    <mergeCell ref="AT37:AU37"/>
    <mergeCell ref="AT38:AU38"/>
    <mergeCell ref="AT39:AU39"/>
    <mergeCell ref="AW30:BA30"/>
    <mergeCell ref="BC30:BE30"/>
    <mergeCell ref="BG30:BI30"/>
    <mergeCell ref="AW38:BA38"/>
    <mergeCell ref="CE6:CH6"/>
    <mergeCell ref="CI6:CJ12"/>
    <mergeCell ref="CK6:CK12"/>
    <mergeCell ref="CL6:CP6"/>
    <mergeCell ref="CR6:CT6"/>
    <mergeCell ref="CV6:CX6"/>
    <mergeCell ref="CZ6:DC6"/>
    <mergeCell ref="DE6:DM6"/>
    <mergeCell ref="CE7:CH7"/>
    <mergeCell ref="CL7:CP7"/>
    <mergeCell ref="CR7:CT7"/>
    <mergeCell ref="CV7:CX7"/>
    <mergeCell ref="CZ7:DB7"/>
    <mergeCell ref="DE7:DI7"/>
    <mergeCell ref="DJ7:DL7"/>
    <mergeCell ref="CE8:CH8"/>
    <mergeCell ref="CL8:CP8"/>
    <mergeCell ref="CR8:CT8"/>
    <mergeCell ref="CV8:CX8"/>
    <mergeCell ref="CZ8:DC8"/>
    <mergeCell ref="DE8:DI8"/>
    <mergeCell ref="DJ8:DL8"/>
    <mergeCell ref="CE9:CH9"/>
    <mergeCell ref="CL11:CP11"/>
    <mergeCell ref="CR11:CT11"/>
    <mergeCell ref="CV11:CX11"/>
    <mergeCell ref="CZ11:DB11"/>
    <mergeCell ref="CE12:CH12"/>
    <mergeCell ref="CL12:CP12"/>
    <mergeCell ref="CR12:CT12"/>
    <mergeCell ref="CV12:CX12"/>
    <mergeCell ref="CZ12:DC12"/>
    <mergeCell ref="CL9:CP9"/>
    <mergeCell ref="CR9:CT9"/>
    <mergeCell ref="CV9:CX9"/>
    <mergeCell ref="CZ9:DB9"/>
    <mergeCell ref="DE9:DI9"/>
    <mergeCell ref="DJ9:DL9"/>
    <mergeCell ref="CE10:CH10"/>
    <mergeCell ref="CL10:CP10"/>
    <mergeCell ref="CR10:CT10"/>
    <mergeCell ref="CV10:CX10"/>
    <mergeCell ref="CZ10:DC10"/>
    <mergeCell ref="DE10:DI10"/>
    <mergeCell ref="DJ10:DL10"/>
    <mergeCell ref="CD13:CH13"/>
    <mergeCell ref="CI13:CJ13"/>
    <mergeCell ref="CL13:CP13"/>
    <mergeCell ref="CR13:CT13"/>
    <mergeCell ref="CV13:CX13"/>
    <mergeCell ref="CZ13:DB13"/>
    <mergeCell ref="DE14:DM14"/>
    <mergeCell ref="CE15:CH15"/>
    <mergeCell ref="CL15:CP15"/>
    <mergeCell ref="CR15:CT15"/>
    <mergeCell ref="CV15:CX15"/>
    <mergeCell ref="CZ15:DB15"/>
    <mergeCell ref="DE15:DI15"/>
    <mergeCell ref="DJ15:DL15"/>
    <mergeCell ref="CE16:CH16"/>
    <mergeCell ref="CL16:CP16"/>
    <mergeCell ref="CR16:CT16"/>
    <mergeCell ref="CV16:CX16"/>
    <mergeCell ref="CZ16:DC16"/>
    <mergeCell ref="DE16:DI16"/>
    <mergeCell ref="DJ16:DL16"/>
    <mergeCell ref="CE14:CH14"/>
    <mergeCell ref="CI14:CJ20"/>
    <mergeCell ref="CK14:CK20"/>
    <mergeCell ref="CL14:CP14"/>
    <mergeCell ref="CR14:CT14"/>
    <mergeCell ref="CV14:CX14"/>
    <mergeCell ref="CZ14:DC14"/>
    <mergeCell ref="CE17:CH17"/>
    <mergeCell ref="CL17:CP17"/>
    <mergeCell ref="CR17:CT17"/>
    <mergeCell ref="CV17:CX17"/>
    <mergeCell ref="CZ17:DB17"/>
    <mergeCell ref="CE19:CH19"/>
    <mergeCell ref="CL19:CP19"/>
    <mergeCell ref="CR19:CT19"/>
    <mergeCell ref="CV19:CX19"/>
    <mergeCell ref="CZ19:DB19"/>
    <mergeCell ref="CL20:CP20"/>
    <mergeCell ref="CR20:CT20"/>
    <mergeCell ref="CV20:CX20"/>
    <mergeCell ref="CZ20:DC20"/>
    <mergeCell ref="CD21:CH21"/>
    <mergeCell ref="CI21:CJ21"/>
    <mergeCell ref="CL21:CP21"/>
    <mergeCell ref="CR21:CT21"/>
    <mergeCell ref="CV21:CX21"/>
    <mergeCell ref="CZ21:DB21"/>
    <mergeCell ref="CE25:CH25"/>
    <mergeCell ref="CL25:CP25"/>
    <mergeCell ref="CR25:CT25"/>
    <mergeCell ref="CV25:CX25"/>
    <mergeCell ref="CZ25:DC25"/>
    <mergeCell ref="DE25:DM25"/>
    <mergeCell ref="DE17:DI17"/>
    <mergeCell ref="DJ17:DL17"/>
    <mergeCell ref="CE18:CH18"/>
    <mergeCell ref="CL18:CP18"/>
    <mergeCell ref="CR18:CT18"/>
    <mergeCell ref="CV18:CX18"/>
    <mergeCell ref="CZ18:DC18"/>
    <mergeCell ref="DE18:DI18"/>
    <mergeCell ref="DJ18:DL18"/>
    <mergeCell ref="CE20:CH20"/>
    <mergeCell ref="CE26:CH26"/>
    <mergeCell ref="CL26:CP26"/>
    <mergeCell ref="CR26:CT26"/>
    <mergeCell ref="CV26:CX26"/>
    <mergeCell ref="CZ26:DB26"/>
    <mergeCell ref="DE26:DI26"/>
    <mergeCell ref="DJ26:DL26"/>
    <mergeCell ref="DO28:DP28"/>
    <mergeCell ref="DQ28:DR28"/>
    <mergeCell ref="CE27:CH27"/>
    <mergeCell ref="CL27:CP27"/>
    <mergeCell ref="CR27:CT27"/>
    <mergeCell ref="CV27:CX27"/>
    <mergeCell ref="CZ27:DC27"/>
    <mergeCell ref="DE27:DI27"/>
    <mergeCell ref="CJ23:CL23"/>
    <mergeCell ref="CO23:CP23"/>
    <mergeCell ref="DO25:DP25"/>
    <mergeCell ref="DQ25:DR25"/>
    <mergeCell ref="CD24:CH24"/>
    <mergeCell ref="CI24:CK24"/>
    <mergeCell ref="CL24:CQ24"/>
    <mergeCell ref="CR24:CU24"/>
    <mergeCell ref="CV24:CY24"/>
    <mergeCell ref="DO26:DP26"/>
    <mergeCell ref="DQ26:DR26"/>
    <mergeCell ref="CE29:CH29"/>
    <mergeCell ref="CL29:CP29"/>
    <mergeCell ref="CR29:CT29"/>
    <mergeCell ref="CV29:CX29"/>
    <mergeCell ref="CZ29:DC29"/>
    <mergeCell ref="DE29:DI29"/>
    <mergeCell ref="DJ29:DL29"/>
    <mergeCell ref="CE30:CH30"/>
    <mergeCell ref="CL30:CP30"/>
    <mergeCell ref="CR30:CT30"/>
    <mergeCell ref="CV30:CX30"/>
    <mergeCell ref="CZ30:DB30"/>
    <mergeCell ref="DJ27:DL27"/>
    <mergeCell ref="DO29:DP29"/>
    <mergeCell ref="DQ29:DR29"/>
    <mergeCell ref="CE28:CH28"/>
    <mergeCell ref="CL28:CP28"/>
    <mergeCell ref="CR28:CT28"/>
    <mergeCell ref="CV28:CX28"/>
    <mergeCell ref="CZ28:DB28"/>
    <mergeCell ref="DE28:DI28"/>
    <mergeCell ref="DJ28:DL28"/>
    <mergeCell ref="DO30:DP30"/>
    <mergeCell ref="DQ30:DR30"/>
    <mergeCell ref="DO27:DP27"/>
    <mergeCell ref="DQ27:DR27"/>
    <mergeCell ref="DQ38:DR38"/>
    <mergeCell ref="CE36:CH36"/>
    <mergeCell ref="CL36:CP36"/>
    <mergeCell ref="CR36:CT36"/>
    <mergeCell ref="CV36:CX36"/>
    <mergeCell ref="CZ36:DB36"/>
    <mergeCell ref="DE35:DI35"/>
    <mergeCell ref="DJ35:DL35"/>
    <mergeCell ref="DO37:DP37"/>
    <mergeCell ref="DQ37:DR37"/>
    <mergeCell ref="CE34:CH34"/>
    <mergeCell ref="CL34:CP34"/>
    <mergeCell ref="CR34:CT34"/>
    <mergeCell ref="CV34:CX34"/>
    <mergeCell ref="CZ34:DB34"/>
    <mergeCell ref="DE33:DM33"/>
    <mergeCell ref="DO35:DP35"/>
    <mergeCell ref="DQ35:DR35"/>
    <mergeCell ref="CE35:CH35"/>
    <mergeCell ref="CL35:CP35"/>
    <mergeCell ref="CR35:CT35"/>
    <mergeCell ref="CV35:CX35"/>
    <mergeCell ref="CZ35:DC35"/>
    <mergeCell ref="DE34:DI34"/>
    <mergeCell ref="DJ34:DL34"/>
    <mergeCell ref="DO36:DP36"/>
    <mergeCell ref="DQ36:DR36"/>
    <mergeCell ref="DO33:DP33"/>
    <mergeCell ref="DQ33:DR33"/>
    <mergeCell ref="CE33:CH33"/>
    <mergeCell ref="CL33:CP33"/>
    <mergeCell ref="CR33:CT33"/>
    <mergeCell ref="CV38:CX38"/>
    <mergeCell ref="CZ38:DB38"/>
    <mergeCell ref="DE37:DI37"/>
    <mergeCell ref="DJ37:DL37"/>
    <mergeCell ref="CE39:CH39"/>
    <mergeCell ref="CL39:CP39"/>
    <mergeCell ref="CR39:CT39"/>
    <mergeCell ref="CV39:CX39"/>
    <mergeCell ref="CZ39:DC39"/>
    <mergeCell ref="CE37:CH37"/>
    <mergeCell ref="CL37:CP37"/>
    <mergeCell ref="CR37:CT37"/>
    <mergeCell ref="CV37:CX37"/>
    <mergeCell ref="CZ37:DC37"/>
    <mergeCell ref="DE36:DI36"/>
    <mergeCell ref="DJ36:DL36"/>
    <mergeCell ref="DO38:DP38"/>
    <mergeCell ref="DE44:DG44"/>
    <mergeCell ref="DI44:DJ44"/>
    <mergeCell ref="CD47:CJ47"/>
    <mergeCell ref="CK47:CL47"/>
    <mergeCell ref="CP47:CQ47"/>
    <mergeCell ref="CT47:CU47"/>
    <mergeCell ref="CD44:CJ44"/>
    <mergeCell ref="CK44:CL44"/>
    <mergeCell ref="CP44:CQ44"/>
    <mergeCell ref="CT44:CU44"/>
    <mergeCell ref="CD45:CJ45"/>
    <mergeCell ref="CK45:CL45"/>
    <mergeCell ref="CP45:CQ45"/>
    <mergeCell ref="CT45:CU45"/>
    <mergeCell ref="DE43:DJ43"/>
    <mergeCell ref="CD40:CH40"/>
    <mergeCell ref="CI40:CJ40"/>
    <mergeCell ref="CL40:CP40"/>
    <mergeCell ref="CR40:CT40"/>
    <mergeCell ref="CV40:CX40"/>
    <mergeCell ref="CZ40:DB40"/>
    <mergeCell ref="CD43:CJ43"/>
    <mergeCell ref="CK43:CO43"/>
    <mergeCell ref="CP43:CS43"/>
    <mergeCell ref="CT43:CW43"/>
    <mergeCell ref="CC51:CJ51"/>
    <mergeCell ref="CK51:CL51"/>
    <mergeCell ref="CP51:CQ51"/>
    <mergeCell ref="CT51:CU51"/>
    <mergeCell ref="CI33:CJ39"/>
    <mergeCell ref="CI25:CJ31"/>
    <mergeCell ref="CK33:CK39"/>
    <mergeCell ref="CK25:CK31"/>
    <mergeCell ref="CC16:CC17"/>
    <mergeCell ref="CD48:CJ48"/>
    <mergeCell ref="CK48:CL48"/>
    <mergeCell ref="CP48:CQ48"/>
    <mergeCell ref="CT48:CU48"/>
    <mergeCell ref="CD49:CJ49"/>
    <mergeCell ref="CK49:CL49"/>
    <mergeCell ref="CP49:CQ49"/>
    <mergeCell ref="CT49:CU49"/>
    <mergeCell ref="CD50:CJ50"/>
    <mergeCell ref="CK50:CL50"/>
    <mergeCell ref="CP50:CQ50"/>
    <mergeCell ref="CT50:CU50"/>
    <mergeCell ref="CD46:CJ46"/>
    <mergeCell ref="CK46:CL46"/>
    <mergeCell ref="CP46:CQ46"/>
    <mergeCell ref="CT46:CU46"/>
    <mergeCell ref="CE38:CH38"/>
    <mergeCell ref="CL38:CP38"/>
    <mergeCell ref="CR38:CT38"/>
    <mergeCell ref="CE31:CH31"/>
    <mergeCell ref="CL31:CP31"/>
    <mergeCell ref="CR31:CT31"/>
    <mergeCell ref="CD32:CH32"/>
    <mergeCell ref="CC8:CC9"/>
    <mergeCell ref="CC27:CC28"/>
    <mergeCell ref="CC35:CC36"/>
    <mergeCell ref="EL2:EM2"/>
    <mergeCell ref="DZ4:EA4"/>
    <mergeCell ref="ER4:EX4"/>
    <mergeCell ref="DU5:DY5"/>
    <mergeCell ref="DZ5:EB5"/>
    <mergeCell ref="EC5:EG5"/>
    <mergeCell ref="EH5:EK5"/>
    <mergeCell ref="EL5:EO5"/>
    <mergeCell ref="DV6:DY6"/>
    <mergeCell ref="EC6:EF6"/>
    <mergeCell ref="EH6:EJ6"/>
    <mergeCell ref="EL6:EN6"/>
    <mergeCell ref="ER6:EZ6"/>
    <mergeCell ref="DT7:DT8"/>
    <mergeCell ref="DV7:DY7"/>
    <mergeCell ref="EC7:EF7"/>
    <mergeCell ref="EH7:EJ7"/>
    <mergeCell ref="DU32:DY32"/>
    <mergeCell ref="CV33:CX33"/>
    <mergeCell ref="CZ33:DC33"/>
    <mergeCell ref="DO34:DP34"/>
    <mergeCell ref="DQ34:DR34"/>
    <mergeCell ref="CV31:CX31"/>
    <mergeCell ref="CZ31:DC31"/>
    <mergeCell ref="CI32:CJ32"/>
    <mergeCell ref="CL32:CP32"/>
    <mergeCell ref="CR32:CT32"/>
    <mergeCell ref="CV32:CX32"/>
    <mergeCell ref="CZ32:DB32"/>
    <mergeCell ref="DV10:DY10"/>
    <mergeCell ref="EC10:EF10"/>
    <mergeCell ref="EH10:EJ10"/>
    <mergeCell ref="EL10:EN10"/>
    <mergeCell ref="EW10:EY10"/>
    <mergeCell ref="DU11:DY11"/>
    <mergeCell ref="DZ11:EA11"/>
    <mergeCell ref="EC11:EF11"/>
    <mergeCell ref="EH11:EJ11"/>
    <mergeCell ref="EL11:EN11"/>
    <mergeCell ref="EL7:EN7"/>
    <mergeCell ref="EW7:EY7"/>
    <mergeCell ref="DV8:DY8"/>
    <mergeCell ref="EC8:EF8"/>
    <mergeCell ref="EH8:EJ8"/>
    <mergeCell ref="EL8:EN8"/>
    <mergeCell ref="EW8:EY8"/>
    <mergeCell ref="DV9:DY9"/>
    <mergeCell ref="EC9:EF9"/>
    <mergeCell ref="EH9:EJ9"/>
    <mergeCell ref="EL9:EN9"/>
    <mergeCell ref="EW9:EY9"/>
    <mergeCell ref="DT13:DT14"/>
    <mergeCell ref="DV13:DY13"/>
    <mergeCell ref="EC13:EF13"/>
    <mergeCell ref="EH13:EJ13"/>
    <mergeCell ref="EL13:EN13"/>
    <mergeCell ref="ER12:EZ12"/>
    <mergeCell ref="DV14:DY14"/>
    <mergeCell ref="EC14:EF14"/>
    <mergeCell ref="EH14:EJ14"/>
    <mergeCell ref="EL14:EN14"/>
    <mergeCell ref="EW13:EY13"/>
    <mergeCell ref="DV15:DY15"/>
    <mergeCell ref="EC15:EF15"/>
    <mergeCell ref="EH15:EJ15"/>
    <mergeCell ref="EL15:EN15"/>
    <mergeCell ref="EW14:EY14"/>
    <mergeCell ref="DV16:DY16"/>
    <mergeCell ref="DU17:DY17"/>
    <mergeCell ref="DZ17:EA17"/>
    <mergeCell ref="EC17:EF17"/>
    <mergeCell ref="EH17:EJ17"/>
    <mergeCell ref="EL17:EN17"/>
    <mergeCell ref="DZ19:EA19"/>
    <mergeCell ref="DU20:DY20"/>
    <mergeCell ref="DZ20:EB20"/>
    <mergeCell ref="EC20:EG20"/>
    <mergeCell ref="EH20:EK20"/>
    <mergeCell ref="EL20:EO20"/>
    <mergeCell ref="EC16:EF16"/>
    <mergeCell ref="EH16:EJ16"/>
    <mergeCell ref="EL16:EN16"/>
    <mergeCell ref="EW15:EY15"/>
    <mergeCell ref="EW16:EY16"/>
    <mergeCell ref="DV12:DY12"/>
    <mergeCell ref="EC12:EF12"/>
    <mergeCell ref="EH12:EJ12"/>
    <mergeCell ref="EL12:EN12"/>
    <mergeCell ref="EH26:EJ26"/>
    <mergeCell ref="EL26:EN26"/>
    <mergeCell ref="DV21:DY21"/>
    <mergeCell ref="EC21:EF21"/>
    <mergeCell ref="EH21:EJ21"/>
    <mergeCell ref="EL21:EN21"/>
    <mergeCell ref="ER21:EZ21"/>
    <mergeCell ref="EC27:EF27"/>
    <mergeCell ref="EH27:EJ27"/>
    <mergeCell ref="EL27:EN27"/>
    <mergeCell ref="DT22:DT23"/>
    <mergeCell ref="DV22:DY22"/>
    <mergeCell ref="EC22:EF22"/>
    <mergeCell ref="EH22:EJ22"/>
    <mergeCell ref="EL22:EN22"/>
    <mergeCell ref="ER22:EV22"/>
    <mergeCell ref="EW22:EY22"/>
    <mergeCell ref="DV23:DY23"/>
    <mergeCell ref="EC23:EF23"/>
    <mergeCell ref="EH23:EJ23"/>
    <mergeCell ref="EL23:EN23"/>
    <mergeCell ref="ER23:EV23"/>
    <mergeCell ref="EW23:EY23"/>
    <mergeCell ref="DV24:DY24"/>
    <mergeCell ref="EC24:EF24"/>
    <mergeCell ref="EH24:EJ24"/>
    <mergeCell ref="EL24:EN24"/>
    <mergeCell ref="ER24:EV24"/>
    <mergeCell ref="EW24:EY24"/>
    <mergeCell ref="DT28:DT29"/>
    <mergeCell ref="DV28:DY28"/>
    <mergeCell ref="EC28:EF28"/>
    <mergeCell ref="EH28:EJ28"/>
    <mergeCell ref="EL28:EN28"/>
    <mergeCell ref="ER27:EZ27"/>
    <mergeCell ref="DV29:DY29"/>
    <mergeCell ref="EC29:EF29"/>
    <mergeCell ref="EH29:EJ29"/>
    <mergeCell ref="EL29:EN29"/>
    <mergeCell ref="ER28:EV28"/>
    <mergeCell ref="EW28:EY28"/>
    <mergeCell ref="DV30:DY30"/>
    <mergeCell ref="EC30:EF30"/>
    <mergeCell ref="EH30:EJ30"/>
    <mergeCell ref="EL30:EN30"/>
    <mergeCell ref="ER29:EV29"/>
    <mergeCell ref="EF41:EG41"/>
    <mergeCell ref="DT41:EB41"/>
    <mergeCell ref="EJ41:EK41"/>
    <mergeCell ref="DU37:EB37"/>
    <mergeCell ref="EF37:EG37"/>
    <mergeCell ref="EJ37:EK37"/>
    <mergeCell ref="ES37:EU37"/>
    <mergeCell ref="DU38:EB38"/>
    <mergeCell ref="EF38:EG38"/>
    <mergeCell ref="EJ38:EK38"/>
    <mergeCell ref="DU39:EB39"/>
    <mergeCell ref="EF39:EG39"/>
    <mergeCell ref="EJ39:EK39"/>
    <mergeCell ref="ES36:EX36"/>
    <mergeCell ref="EW37:EX37"/>
    <mergeCell ref="DZ32:EA32"/>
    <mergeCell ref="EC32:EF32"/>
    <mergeCell ref="EH32:EJ32"/>
    <mergeCell ref="EL32:EN32"/>
    <mergeCell ref="DT35:EB35"/>
    <mergeCell ref="EC35:EE35"/>
    <mergeCell ref="EF35:EI35"/>
    <mergeCell ref="EJ35:EM35"/>
    <mergeCell ref="DU36:EB36"/>
    <mergeCell ref="EF36:EG36"/>
    <mergeCell ref="EJ36:EK36"/>
    <mergeCell ref="ED2:EJ2"/>
    <mergeCell ref="EN2:EZ2"/>
    <mergeCell ref="DZ6:EA10"/>
    <mergeCell ref="EB6:EB10"/>
    <mergeCell ref="DZ12:EA16"/>
    <mergeCell ref="EB12:EB16"/>
    <mergeCell ref="EB21:EB25"/>
    <mergeCell ref="EB27:EB31"/>
    <mergeCell ref="DZ27:EA31"/>
    <mergeCell ref="DZ21:EA25"/>
    <mergeCell ref="DU40:EB40"/>
    <mergeCell ref="EF40:EG40"/>
    <mergeCell ref="EJ40:EK40"/>
    <mergeCell ref="EW29:EY29"/>
    <mergeCell ref="DV31:DY31"/>
    <mergeCell ref="EC31:EF31"/>
    <mergeCell ref="EH31:EJ31"/>
    <mergeCell ref="EL31:EN31"/>
    <mergeCell ref="ER30:EV30"/>
    <mergeCell ref="EW30:EY30"/>
    <mergeCell ref="ER31:EV31"/>
    <mergeCell ref="EW31:EY31"/>
    <mergeCell ref="DV27:DY27"/>
    <mergeCell ref="DV25:DY25"/>
    <mergeCell ref="EC25:EF25"/>
    <mergeCell ref="EH25:EJ25"/>
    <mergeCell ref="EL25:EN25"/>
    <mergeCell ref="ER25:EV25"/>
    <mergeCell ref="EW25:EY25"/>
    <mergeCell ref="EC26:EF26"/>
    <mergeCell ref="DU26:DY26"/>
    <mergeCell ref="DZ26:EA26"/>
  </mergeCells>
  <phoneticPr fontId="5"/>
  <conditionalFormatting sqref="AD37:AK45 AD36:AG36 AC33:AC41 B37:AB46">
    <cfRule type="containsErrors" dxfId="47" priority="117">
      <formula>ISERROR(B33)</formula>
    </cfRule>
  </conditionalFormatting>
  <conditionalFormatting sqref="O43:Q45 K43:M45 G43:I45">
    <cfRule type="containsErrors" dxfId="46" priority="116">
      <formula>ISERROR(G43)</formula>
    </cfRule>
  </conditionalFormatting>
  <conditionalFormatting sqref="Z43:Z45 V43:V45 R43:R45 N43:N45 J43:J45">
    <cfRule type="containsErrors" dxfId="45" priority="114">
      <formula>ISERROR(J43)</formula>
    </cfRule>
  </conditionalFormatting>
  <conditionalFormatting sqref="BA44:BA51">
    <cfRule type="containsErrors" dxfId="44" priority="72">
      <formula>ISERROR(BA44)</formula>
    </cfRule>
  </conditionalFormatting>
  <conditionalFormatting sqref="BF44:BG50">
    <cfRule type="containsErrors" dxfId="43" priority="71">
      <formula>ISERROR(BF44)</formula>
    </cfRule>
  </conditionalFormatting>
  <conditionalFormatting sqref="BJ44:BK50">
    <cfRule type="containsErrors" dxfId="42" priority="70">
      <formula>ISERROR(BJ44)</formula>
    </cfRule>
  </conditionalFormatting>
  <conditionalFormatting sqref="AV44:AW51">
    <cfRule type="containsErrors" dxfId="41" priority="67">
      <formula>ISERROR(AV44)</formula>
    </cfRule>
  </conditionalFormatting>
  <conditionalFormatting sqref="AZ44:AZ51">
    <cfRule type="containsErrors" dxfId="40" priority="66">
      <formula>ISERROR(AZ44)</formula>
    </cfRule>
  </conditionalFormatting>
  <conditionalFormatting sqref="BE44:BE51">
    <cfRule type="containsErrors" dxfId="39" priority="65">
      <formula>ISERROR(BE44)</formula>
    </cfRule>
  </conditionalFormatting>
  <conditionalFormatting sqref="BI44:BI50">
    <cfRule type="containsErrors" dxfId="38" priority="64">
      <formula>ISERROR(BI44)</formula>
    </cfRule>
  </conditionalFormatting>
  <conditionalFormatting sqref="BM44:BM50">
    <cfRule type="containsErrors" dxfId="37" priority="63">
      <formula>ISERROR(BM44)</formula>
    </cfRule>
  </conditionalFormatting>
  <conditionalFormatting sqref="BF51">
    <cfRule type="containsErrors" dxfId="36" priority="62">
      <formula>ISERROR(BF51)</formula>
    </cfRule>
  </conditionalFormatting>
  <conditionalFormatting sqref="BI51">
    <cfRule type="containsErrors" dxfId="35" priority="60">
      <formula>ISERROR(BI51)</formula>
    </cfRule>
  </conditionalFormatting>
  <conditionalFormatting sqref="BQ44:BU44">
    <cfRule type="containsErrors" dxfId="34" priority="59">
      <formula>ISERROR(BQ44)</formula>
    </cfRule>
  </conditionalFormatting>
  <conditionalFormatting sqref="CK44:CL51">
    <cfRule type="containsErrors" dxfId="33" priority="54">
      <formula>ISERROR(CK44)</formula>
    </cfRule>
  </conditionalFormatting>
  <conditionalFormatting sqref="CO44:CO51">
    <cfRule type="containsErrors" dxfId="32" priority="53">
      <formula>ISERROR(CO44)</formula>
    </cfRule>
  </conditionalFormatting>
  <conditionalFormatting sqref="CP44:CQ50">
    <cfRule type="containsErrors" dxfId="31" priority="52">
      <formula>ISERROR(CP44)</formula>
    </cfRule>
  </conditionalFormatting>
  <conditionalFormatting sqref="CS44:CS50">
    <cfRule type="containsErrors" dxfId="30" priority="51">
      <formula>ISERROR(CS44)</formula>
    </cfRule>
  </conditionalFormatting>
  <conditionalFormatting sqref="CW44:CW50">
    <cfRule type="containsErrors" dxfId="29" priority="50">
      <formula>ISERROR(CW44)</formula>
    </cfRule>
  </conditionalFormatting>
  <conditionalFormatting sqref="CT44:CU50">
    <cfRule type="containsErrors" dxfId="28" priority="49">
      <formula>ISERROR(CT44)</formula>
    </cfRule>
  </conditionalFormatting>
  <conditionalFormatting sqref="DE44:DG44">
    <cfRule type="containsErrors" dxfId="27" priority="48">
      <formula>ISERROR(DE44)</formula>
    </cfRule>
  </conditionalFormatting>
  <conditionalFormatting sqref="DI44">
    <cfRule type="containsErrors" dxfId="26" priority="47">
      <formula>ISERROR(DI44)</formula>
    </cfRule>
  </conditionalFormatting>
  <conditionalFormatting sqref="EC36:EC41">
    <cfRule type="containsErrors" dxfId="25" priority="20">
      <formula>ISERROR(EC36)</formula>
    </cfRule>
  </conditionalFormatting>
  <conditionalFormatting sqref="EF36:EG41">
    <cfRule type="containsErrors" dxfId="24" priority="19">
      <formula>ISERROR(EF36)</formula>
    </cfRule>
  </conditionalFormatting>
  <conditionalFormatting sqref="EJ36:EK40">
    <cfRule type="containsErrors" dxfId="23" priority="18">
      <formula>ISERROR(EJ36)</formula>
    </cfRule>
  </conditionalFormatting>
  <conditionalFormatting sqref="EE36:EE41">
    <cfRule type="containsErrors" dxfId="22" priority="17">
      <formula>ISERROR(EE36)</formula>
    </cfRule>
  </conditionalFormatting>
  <conditionalFormatting sqref="ES37:EU37">
    <cfRule type="containsErrors" dxfId="21" priority="12">
      <formula>ISERROR(ES37)</formula>
    </cfRule>
  </conditionalFormatting>
  <conditionalFormatting sqref="EI36:EI40">
    <cfRule type="containsErrors" dxfId="20" priority="14">
      <formula>ISERROR(EI36)</formula>
    </cfRule>
  </conditionalFormatting>
  <conditionalFormatting sqref="EM36:EM40">
    <cfRule type="containsErrors" dxfId="19" priority="13">
      <formula>ISERROR(EM36)</formula>
    </cfRule>
  </conditionalFormatting>
  <conditionalFormatting sqref="EW37">
    <cfRule type="containsErrors" dxfId="18" priority="11">
      <formula>ISERROR(EW37)</formula>
    </cfRule>
  </conditionalFormatting>
  <conditionalFormatting sqref="AX50:AX51 BJ51:BK51 BM51">
    <cfRule type="containsErrors" dxfId="17" priority="119">
      <formula>ISERROR(#REF!)</formula>
    </cfRule>
  </conditionalFormatting>
  <conditionalFormatting sqref="AX44:AX49">
    <cfRule type="containsErrors" dxfId="16" priority="120">
      <formula>ISERROR(#REF!)</formula>
    </cfRule>
  </conditionalFormatting>
  <conditionalFormatting sqref="CM44:CM51 CP51:CQ51 CS51:CU51 CW51">
    <cfRule type="containsErrors" dxfId="15" priority="130">
      <formula>ISERROR(#REF!)</formula>
    </cfRule>
  </conditionalFormatting>
  <conditionalFormatting sqref="EP8:EP10 EG8:EG10 EK9:EK10">
    <cfRule type="containsErrors" dxfId="14" priority="165">
      <formula>ISERROR(#REF!)</formula>
    </cfRule>
  </conditionalFormatting>
  <conditionalFormatting sqref="EP14:EP16 EG14:EG16">
    <cfRule type="containsErrors" dxfId="13" priority="186">
      <formula>ISERROR(#REF!)</formula>
    </cfRule>
  </conditionalFormatting>
  <conditionalFormatting sqref="EP23:EP25 EG23:EG25 EL21:EN25">
    <cfRule type="containsErrors" dxfId="12" priority="206">
      <formula>ISERROR(#REF!)</formula>
    </cfRule>
  </conditionalFormatting>
  <conditionalFormatting sqref="EP29:EP31 EG29:EG31">
    <cfRule type="containsErrors" dxfId="11" priority="227">
      <formula>ISERROR(#REF!)</formula>
    </cfRule>
  </conditionalFormatting>
  <conditionalFormatting sqref="EI41:EK41 EM41">
    <cfRule type="containsErrors" dxfId="10" priority="252">
      <formula>ISERROR(#REF!)</formula>
    </cfRule>
  </conditionalFormatting>
  <conditionalFormatting sqref="AY44:AY51">
    <cfRule type="containsErrors" dxfId="9" priority="10">
      <formula>ISERROR(AY44)</formula>
    </cfRule>
  </conditionalFormatting>
  <conditionalFormatting sqref="BD44:BD51">
    <cfRule type="containsErrors" dxfId="8" priority="9">
      <formula>ISERROR(BD44)</formula>
    </cfRule>
  </conditionalFormatting>
  <conditionalFormatting sqref="BH44:BH51">
    <cfRule type="containsErrors" dxfId="7" priority="8">
      <formula>ISERROR(BH44)</formula>
    </cfRule>
  </conditionalFormatting>
  <conditionalFormatting sqref="BL44:BL51">
    <cfRule type="containsErrors" dxfId="6" priority="7">
      <formula>ISERROR(BL44)</formula>
    </cfRule>
  </conditionalFormatting>
  <conditionalFormatting sqref="CN44:CN51">
    <cfRule type="containsErrors" dxfId="5" priority="6">
      <formula>ISERROR(CN44)</formula>
    </cfRule>
  </conditionalFormatting>
  <conditionalFormatting sqref="CR44:CR51">
    <cfRule type="containsErrors" dxfId="4" priority="5">
      <formula>ISERROR(CR44)</formula>
    </cfRule>
  </conditionalFormatting>
  <conditionalFormatting sqref="CV44:CV51">
    <cfRule type="containsErrors" dxfId="3" priority="4">
      <formula>ISERROR(CV44)</formula>
    </cfRule>
  </conditionalFormatting>
  <conditionalFormatting sqref="ED36:ED41">
    <cfRule type="containsErrors" dxfId="2" priority="3">
      <formula>ISERROR(ED36)</formula>
    </cfRule>
  </conditionalFormatting>
  <conditionalFormatting sqref="EH36:EH41">
    <cfRule type="containsErrors" dxfId="1" priority="2">
      <formula>ISERROR(EH36)</formula>
    </cfRule>
  </conditionalFormatting>
  <conditionalFormatting sqref="EL36:EL41">
    <cfRule type="containsErrors" dxfId="0" priority="1">
      <formula>ISERROR(EL36)</formula>
    </cfRule>
  </conditionalFormatting>
  <printOptions horizontalCentered="1"/>
  <pageMargins left="0" right="0" top="0.39370078740157483" bottom="0" header="0.31496062992125984" footer="0.31496062992125984"/>
  <pageSetup paperSize="9" scale="60" orientation="portrait" r:id="rId1"/>
  <headerFooter scaleWithDoc="0"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zoomScaleNormal="100" workbookViewId="0">
      <selection activeCell="B8" sqref="B8:C8"/>
    </sheetView>
  </sheetViews>
  <sheetFormatPr defaultRowHeight="13.5"/>
  <cols>
    <col min="1" max="1" width="4.5" style="41" customWidth="1"/>
    <col min="2" max="3" width="26.6640625" style="41" customWidth="1"/>
    <col min="4" max="4" width="7.5" style="41" customWidth="1"/>
    <col min="5" max="6" width="26.6640625" style="41" customWidth="1"/>
    <col min="7" max="7" width="14.6640625" style="41" customWidth="1"/>
    <col min="8" max="8" width="7.5" style="42" customWidth="1"/>
    <col min="9" max="10" width="26.6640625" style="41" customWidth="1"/>
    <col min="11" max="16384" width="9.33203125" style="41"/>
  </cols>
  <sheetData>
    <row r="1" spans="1:10" ht="6.75" customHeight="1">
      <c r="A1" s="172" t="s">
        <v>194</v>
      </c>
    </row>
    <row r="2" spans="1:10" ht="19.5">
      <c r="B2" s="48" t="s">
        <v>144</v>
      </c>
      <c r="C2" s="49"/>
    </row>
    <row r="3" spans="1:10" ht="20.25" customHeight="1">
      <c r="E3" s="53"/>
      <c r="F3" s="53"/>
    </row>
    <row r="4" spans="1:10" ht="8.25" customHeight="1">
      <c r="B4" s="50"/>
      <c r="C4" s="51"/>
      <c r="G4" s="173"/>
    </row>
    <row r="5" spans="1:10" ht="17.25" customHeight="1">
      <c r="B5" s="52" t="s">
        <v>145</v>
      </c>
      <c r="C5" s="51"/>
      <c r="E5" s="53"/>
      <c r="F5" s="53"/>
      <c r="G5" s="174"/>
    </row>
    <row r="6" spans="1:10" s="56" customFormat="1" ht="19.5" customHeight="1">
      <c r="B6" s="54" t="s">
        <v>146</v>
      </c>
      <c r="C6" s="55"/>
      <c r="E6" s="57"/>
      <c r="F6" s="57"/>
      <c r="G6" s="58"/>
      <c r="H6" s="132"/>
    </row>
    <row r="7" spans="1:10" s="56" customFormat="1" ht="21" customHeight="1">
      <c r="B7" s="1394" t="s">
        <v>147</v>
      </c>
      <c r="C7" s="1395"/>
      <c r="E7" s="1396" t="s">
        <v>148</v>
      </c>
      <c r="F7" s="1397"/>
      <c r="G7" s="135" t="s">
        <v>149</v>
      </c>
      <c r="H7" s="132"/>
      <c r="I7" s="1394" t="s">
        <v>150</v>
      </c>
      <c r="J7" s="1395"/>
    </row>
    <row r="8" spans="1:10" ht="50.25" customHeight="1">
      <c r="B8" s="1729"/>
      <c r="C8" s="1730"/>
      <c r="E8" s="1729"/>
      <c r="F8" s="1730"/>
      <c r="G8" s="1735"/>
      <c r="H8" s="133"/>
      <c r="I8" s="1729"/>
      <c r="J8" s="1730"/>
    </row>
    <row r="9" spans="1:10" ht="56.25" customHeight="1">
      <c r="B9" s="1731"/>
      <c r="C9" s="1732"/>
      <c r="E9" s="1731"/>
      <c r="F9" s="1732"/>
      <c r="G9" s="1736"/>
      <c r="I9" s="1731"/>
      <c r="J9" s="1732"/>
    </row>
    <row r="10" spans="1:10" ht="50.25" customHeight="1">
      <c r="B10" s="1733"/>
      <c r="C10" s="1734"/>
      <c r="E10" s="1733"/>
      <c r="F10" s="1734"/>
      <c r="G10" s="1737"/>
      <c r="I10" s="1733"/>
      <c r="J10" s="1734"/>
    </row>
    <row r="11" spans="1:10" ht="13.5" customHeight="1"/>
    <row r="12" spans="1:10" ht="21.75" customHeight="1">
      <c r="B12" s="59" t="s">
        <v>151</v>
      </c>
      <c r="C12" s="60"/>
      <c r="D12" s="60"/>
      <c r="E12" s="60"/>
      <c r="F12" s="60"/>
      <c r="G12" s="60"/>
      <c r="H12" s="134"/>
      <c r="I12" s="60"/>
      <c r="J12" s="60"/>
    </row>
    <row r="13" spans="1:10" ht="21" customHeight="1">
      <c r="B13" s="1394" t="s">
        <v>147</v>
      </c>
      <c r="C13" s="1395"/>
      <c r="D13" s="56"/>
      <c r="E13" s="1396" t="s">
        <v>148</v>
      </c>
      <c r="F13" s="1397"/>
      <c r="G13" s="135" t="s">
        <v>149</v>
      </c>
      <c r="H13" s="132"/>
      <c r="I13" s="1398" t="s">
        <v>150</v>
      </c>
      <c r="J13" s="1399"/>
    </row>
    <row r="14" spans="1:10" ht="56.25" customHeight="1">
      <c r="B14" s="1729"/>
      <c r="C14" s="1730"/>
      <c r="E14" s="1729"/>
      <c r="F14" s="1730"/>
      <c r="G14" s="1735"/>
      <c r="I14" s="1729"/>
      <c r="J14" s="1730"/>
    </row>
    <row r="15" spans="1:10" ht="56.25" customHeight="1">
      <c r="B15" s="1731"/>
      <c r="C15" s="1732"/>
      <c r="E15" s="1731"/>
      <c r="F15" s="1732"/>
      <c r="G15" s="1736"/>
      <c r="I15" s="1731"/>
      <c r="J15" s="1732"/>
    </row>
    <row r="16" spans="1:10" ht="56.25" customHeight="1">
      <c r="B16" s="1733"/>
      <c r="C16" s="1734"/>
      <c r="E16" s="1733"/>
      <c r="F16" s="1734"/>
      <c r="G16" s="1737"/>
      <c r="I16" s="1733"/>
      <c r="J16" s="1734"/>
    </row>
    <row r="17" spans="1:10" ht="7.5" customHeight="1"/>
    <row r="18" spans="1:10" ht="15">
      <c r="A18" s="61" t="s">
        <v>152</v>
      </c>
    </row>
    <row r="19" spans="1:10" ht="19.5" customHeight="1">
      <c r="A19" s="62"/>
    </row>
    <row r="20" spans="1:10" ht="8.25" customHeight="1">
      <c r="A20" s="42"/>
      <c r="B20" s="63"/>
      <c r="C20" s="63"/>
      <c r="D20" s="63"/>
      <c r="E20" s="63"/>
      <c r="F20" s="63"/>
      <c r="G20" s="63"/>
      <c r="H20" s="63"/>
      <c r="I20" s="42"/>
      <c r="J20" s="42"/>
    </row>
    <row r="21" spans="1:10" ht="21.75" customHeight="1">
      <c r="A21" s="42"/>
      <c r="B21" s="59" t="s">
        <v>153</v>
      </c>
      <c r="C21" s="64"/>
    </row>
    <row r="22" spans="1:10" ht="21" customHeight="1">
      <c r="A22" s="42"/>
      <c r="B22" s="1394" t="s">
        <v>147</v>
      </c>
      <c r="C22" s="1395"/>
      <c r="D22" s="56"/>
      <c r="E22" s="1396" t="s">
        <v>148</v>
      </c>
      <c r="F22" s="1397"/>
      <c r="G22" s="135" t="s">
        <v>149</v>
      </c>
      <c r="H22" s="132"/>
      <c r="I22" s="1398" t="s">
        <v>150</v>
      </c>
      <c r="J22" s="1399"/>
    </row>
    <row r="23" spans="1:10" ht="55.5" customHeight="1">
      <c r="A23" s="42"/>
      <c r="B23" s="1729"/>
      <c r="C23" s="1730"/>
      <c r="E23" s="1729"/>
      <c r="F23" s="1730"/>
      <c r="G23" s="1735"/>
      <c r="I23" s="1729"/>
      <c r="J23" s="1730"/>
    </row>
    <row r="24" spans="1:10" ht="56.25" customHeight="1">
      <c r="B24" s="1731"/>
      <c r="C24" s="1732"/>
      <c r="E24" s="1731"/>
      <c r="F24" s="1732"/>
      <c r="G24" s="1736"/>
      <c r="I24" s="1731"/>
      <c r="J24" s="1732"/>
    </row>
    <row r="25" spans="1:10" ht="55.5" customHeight="1">
      <c r="A25" s="42"/>
      <c r="B25" s="1733"/>
      <c r="C25" s="1734"/>
      <c r="E25" s="1733"/>
      <c r="F25" s="1734"/>
      <c r="G25" s="1737"/>
      <c r="I25" s="1733"/>
      <c r="J25" s="1734"/>
    </row>
    <row r="26" spans="1:10" ht="20.25" customHeight="1">
      <c r="A26" s="42"/>
      <c r="B26" s="42"/>
      <c r="C26" s="42"/>
      <c r="D26" s="42"/>
      <c r="E26" s="65"/>
      <c r="F26" s="44"/>
      <c r="G26" s="44"/>
      <c r="H26" s="44"/>
      <c r="I26" s="45"/>
      <c r="J26" s="42"/>
    </row>
    <row r="27" spans="1:10" ht="21.75" customHeight="1">
      <c r="A27" s="42"/>
      <c r="B27" s="59" t="s">
        <v>154</v>
      </c>
    </row>
    <row r="28" spans="1:10" ht="21" customHeight="1">
      <c r="A28" s="42"/>
      <c r="B28" s="1394" t="s">
        <v>147</v>
      </c>
      <c r="C28" s="1395"/>
      <c r="D28" s="56"/>
      <c r="E28" s="1396" t="s">
        <v>148</v>
      </c>
      <c r="F28" s="1397"/>
      <c r="G28" s="135" t="s">
        <v>149</v>
      </c>
      <c r="H28" s="132"/>
      <c r="I28" s="1398" t="s">
        <v>150</v>
      </c>
      <c r="J28" s="1399"/>
    </row>
    <row r="29" spans="1:10" ht="55.5" customHeight="1">
      <c r="A29" s="42"/>
      <c r="B29" s="1729"/>
      <c r="C29" s="1730"/>
      <c r="E29" s="1729"/>
      <c r="F29" s="1730"/>
      <c r="G29" s="1735"/>
      <c r="I29" s="1729"/>
      <c r="J29" s="1730"/>
    </row>
    <row r="30" spans="1:10" ht="56.25" customHeight="1">
      <c r="B30" s="1731"/>
      <c r="C30" s="1732"/>
      <c r="E30" s="1731"/>
      <c r="F30" s="1732"/>
      <c r="G30" s="1736"/>
      <c r="I30" s="1731"/>
      <c r="J30" s="1732"/>
    </row>
    <row r="31" spans="1:10" ht="55.5" customHeight="1">
      <c r="A31" s="42"/>
      <c r="B31" s="1733"/>
      <c r="C31" s="1734"/>
      <c r="E31" s="1733"/>
      <c r="F31" s="1734"/>
      <c r="G31" s="1737"/>
      <c r="I31" s="1733"/>
      <c r="J31" s="1734"/>
    </row>
    <row r="32" spans="1:10" ht="10.5" customHeight="1">
      <c r="A32" s="42"/>
      <c r="B32" s="42"/>
      <c r="C32" s="42"/>
      <c r="D32" s="42"/>
      <c r="E32" s="42"/>
      <c r="F32" s="42"/>
      <c r="G32" s="42"/>
      <c r="I32" s="42"/>
      <c r="J32" s="42"/>
    </row>
    <row r="33" spans="1:10" ht="15">
      <c r="A33" s="61" t="s">
        <v>155</v>
      </c>
      <c r="B33" s="42"/>
      <c r="C33" s="42"/>
      <c r="D33" s="42"/>
      <c r="E33" s="42"/>
      <c r="F33" s="42"/>
      <c r="G33" s="42"/>
      <c r="I33" s="42"/>
      <c r="J33" s="42"/>
    </row>
  </sheetData>
  <sheetProtection algorithmName="SHA-512" hashValue="BdhV0JCpAa+7EQeflqUaRcs+O2svLYJ5vQEpuvPArWdP38a75O+De0Fcj9DuVBMIilQVVvrtzfEYlGuKymEETA==" saltValue="cj+EaQTMG0VjsKKT47eOqQ==" spinCount="100000" sheet="1" objects="1" scenarios="1" selectLockedCells="1"/>
  <mergeCells count="48">
    <mergeCell ref="B31:C31"/>
    <mergeCell ref="E31:F31"/>
    <mergeCell ref="I31:J31"/>
    <mergeCell ref="B28:C28"/>
    <mergeCell ref="E28:F28"/>
    <mergeCell ref="I28:J28"/>
    <mergeCell ref="B29:C29"/>
    <mergeCell ref="E29:F29"/>
    <mergeCell ref="I29:J29"/>
    <mergeCell ref="B30:C30"/>
    <mergeCell ref="E30:F30"/>
    <mergeCell ref="I30:J30"/>
    <mergeCell ref="B23:C23"/>
    <mergeCell ref="E23:F23"/>
    <mergeCell ref="I23:J23"/>
    <mergeCell ref="B25:C25"/>
    <mergeCell ref="E25:F25"/>
    <mergeCell ref="I25:J25"/>
    <mergeCell ref="B24:C24"/>
    <mergeCell ref="E24:F24"/>
    <mergeCell ref="I24:J24"/>
    <mergeCell ref="B16:C16"/>
    <mergeCell ref="E16:F16"/>
    <mergeCell ref="I16:J16"/>
    <mergeCell ref="B22:C22"/>
    <mergeCell ref="E22:F22"/>
    <mergeCell ref="I22:J22"/>
    <mergeCell ref="B15:C15"/>
    <mergeCell ref="E15:F15"/>
    <mergeCell ref="I15:J15"/>
    <mergeCell ref="B14:C14"/>
    <mergeCell ref="E14:F14"/>
    <mergeCell ref="I14:J14"/>
    <mergeCell ref="B7:C7"/>
    <mergeCell ref="E7:F7"/>
    <mergeCell ref="I7:J7"/>
    <mergeCell ref="B13:C13"/>
    <mergeCell ref="E13:F13"/>
    <mergeCell ref="I13:J13"/>
    <mergeCell ref="B8:C8"/>
    <mergeCell ref="E8:F8"/>
    <mergeCell ref="I8:J8"/>
    <mergeCell ref="B9:C9"/>
    <mergeCell ref="E9:F9"/>
    <mergeCell ref="I9:J9"/>
    <mergeCell ref="B10:C10"/>
    <mergeCell ref="E10:F10"/>
    <mergeCell ref="I10:J10"/>
  </mergeCells>
  <phoneticPr fontId="5"/>
  <dataValidations count="1">
    <dataValidation type="list" allowBlank="1" showInputMessage="1" showErrorMessage="1" sqref="G14:G16 G29:G31 G23:G25 G8:G10" xr:uid="{683F325A-EB74-4B0F-AB15-DBB346A6D26A}">
      <formula1>"◎,○,△,×"</formula1>
    </dataValidation>
  </dataValidations>
  <pageMargins left="0" right="0" top="0.59055118110236227" bottom="0.19685039370078741" header="0.31496062992125984" footer="0.31496062992125984"/>
  <pageSetup paperSize="9" scale="82" orientation="landscape" r:id="rId1"/>
  <headerFooter scaleWithDoc="0" alignWithMargins="0"/>
  <rowBreaks count="1" manualBreakCount="1">
    <brk id="19" max="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"/>
  <sheetViews>
    <sheetView zoomScaleNormal="100" workbookViewId="0">
      <selection activeCell="E8" sqref="E8:G8"/>
    </sheetView>
  </sheetViews>
  <sheetFormatPr defaultColWidth="5.6640625" defaultRowHeight="15" customHeight="1"/>
  <cols>
    <col min="1" max="1" width="5.6640625" style="513" customWidth="1"/>
    <col min="2" max="4" width="5.83203125" style="513" customWidth="1"/>
    <col min="5" max="7" width="6" style="513" customWidth="1"/>
    <col min="8" max="8" width="5.6640625" style="513" customWidth="1"/>
    <col min="9" max="9" width="4.83203125" style="513" customWidth="1"/>
    <col min="10" max="11" width="5.6640625" style="513" customWidth="1"/>
    <col min="12" max="14" width="5.83203125" style="513" customWidth="1"/>
    <col min="15" max="19" width="5.6640625" style="513"/>
    <col min="20" max="20" width="1.5" style="513" customWidth="1"/>
    <col min="21" max="254" width="5.6640625" style="513"/>
    <col min="255" max="255" width="8.1640625" style="513" customWidth="1"/>
    <col min="256" max="256" width="4.5" style="513" customWidth="1"/>
    <col min="257" max="257" width="5.6640625" style="513" customWidth="1"/>
    <col min="258" max="260" width="5.83203125" style="513" customWidth="1"/>
    <col min="261" max="263" width="6" style="513" customWidth="1"/>
    <col min="264" max="264" width="5.6640625" style="513" customWidth="1"/>
    <col min="265" max="265" width="4.83203125" style="513" customWidth="1"/>
    <col min="266" max="267" width="5.6640625" style="513" customWidth="1"/>
    <col min="268" max="270" width="5.83203125" style="513" customWidth="1"/>
    <col min="271" max="275" width="5.6640625" style="513"/>
    <col min="276" max="276" width="1.5" style="513" customWidth="1"/>
    <col min="277" max="510" width="5.6640625" style="513"/>
    <col min="511" max="511" width="8.1640625" style="513" customWidth="1"/>
    <col min="512" max="512" width="4.5" style="513" customWidth="1"/>
    <col min="513" max="513" width="5.6640625" style="513" customWidth="1"/>
    <col min="514" max="516" width="5.83203125" style="513" customWidth="1"/>
    <col min="517" max="519" width="6" style="513" customWidth="1"/>
    <col min="520" max="520" width="5.6640625" style="513" customWidth="1"/>
    <col min="521" max="521" width="4.83203125" style="513" customWidth="1"/>
    <col min="522" max="523" width="5.6640625" style="513" customWidth="1"/>
    <col min="524" max="526" width="5.83203125" style="513" customWidth="1"/>
    <col min="527" max="531" width="5.6640625" style="513"/>
    <col min="532" max="532" width="1.5" style="513" customWidth="1"/>
    <col min="533" max="766" width="5.6640625" style="513"/>
    <col min="767" max="767" width="8.1640625" style="513" customWidth="1"/>
    <col min="768" max="768" width="4.5" style="513" customWidth="1"/>
    <col min="769" max="769" width="5.6640625" style="513" customWidth="1"/>
    <col min="770" max="772" width="5.83203125" style="513" customWidth="1"/>
    <col min="773" max="775" width="6" style="513" customWidth="1"/>
    <col min="776" max="776" width="5.6640625" style="513" customWidth="1"/>
    <col min="777" max="777" width="4.83203125" style="513" customWidth="1"/>
    <col min="778" max="779" width="5.6640625" style="513" customWidth="1"/>
    <col min="780" max="782" width="5.83203125" style="513" customWidth="1"/>
    <col min="783" max="787" width="5.6640625" style="513"/>
    <col min="788" max="788" width="1.5" style="513" customWidth="1"/>
    <col min="789" max="1022" width="5.6640625" style="513"/>
    <col min="1023" max="1023" width="8.1640625" style="513" customWidth="1"/>
    <col min="1024" max="1024" width="4.5" style="513" customWidth="1"/>
    <col min="1025" max="1025" width="5.6640625" style="513" customWidth="1"/>
    <col min="1026" max="1028" width="5.83203125" style="513" customWidth="1"/>
    <col min="1029" max="1031" width="6" style="513" customWidth="1"/>
    <col min="1032" max="1032" width="5.6640625" style="513" customWidth="1"/>
    <col min="1033" max="1033" width="4.83203125" style="513" customWidth="1"/>
    <col min="1034" max="1035" width="5.6640625" style="513" customWidth="1"/>
    <col min="1036" max="1038" width="5.83203125" style="513" customWidth="1"/>
    <col min="1039" max="1043" width="5.6640625" style="513"/>
    <col min="1044" max="1044" width="1.5" style="513" customWidth="1"/>
    <col min="1045" max="1278" width="5.6640625" style="513"/>
    <col min="1279" max="1279" width="8.1640625" style="513" customWidth="1"/>
    <col min="1280" max="1280" width="4.5" style="513" customWidth="1"/>
    <col min="1281" max="1281" width="5.6640625" style="513" customWidth="1"/>
    <col min="1282" max="1284" width="5.83203125" style="513" customWidth="1"/>
    <col min="1285" max="1287" width="6" style="513" customWidth="1"/>
    <col min="1288" max="1288" width="5.6640625" style="513" customWidth="1"/>
    <col min="1289" max="1289" width="4.83203125" style="513" customWidth="1"/>
    <col min="1290" max="1291" width="5.6640625" style="513" customWidth="1"/>
    <col min="1292" max="1294" width="5.83203125" style="513" customWidth="1"/>
    <col min="1295" max="1299" width="5.6640625" style="513"/>
    <col min="1300" max="1300" width="1.5" style="513" customWidth="1"/>
    <col min="1301" max="1534" width="5.6640625" style="513"/>
    <col min="1535" max="1535" width="8.1640625" style="513" customWidth="1"/>
    <col min="1536" max="1536" width="4.5" style="513" customWidth="1"/>
    <col min="1537" max="1537" width="5.6640625" style="513" customWidth="1"/>
    <col min="1538" max="1540" width="5.83203125" style="513" customWidth="1"/>
    <col min="1541" max="1543" width="6" style="513" customWidth="1"/>
    <col min="1544" max="1544" width="5.6640625" style="513" customWidth="1"/>
    <col min="1545" max="1545" width="4.83203125" style="513" customWidth="1"/>
    <col min="1546" max="1547" width="5.6640625" style="513" customWidth="1"/>
    <col min="1548" max="1550" width="5.83203125" style="513" customWidth="1"/>
    <col min="1551" max="1555" width="5.6640625" style="513"/>
    <col min="1556" max="1556" width="1.5" style="513" customWidth="1"/>
    <col min="1557" max="1790" width="5.6640625" style="513"/>
    <col min="1791" max="1791" width="8.1640625" style="513" customWidth="1"/>
    <col min="1792" max="1792" width="4.5" style="513" customWidth="1"/>
    <col min="1793" max="1793" width="5.6640625" style="513" customWidth="1"/>
    <col min="1794" max="1796" width="5.83203125" style="513" customWidth="1"/>
    <col min="1797" max="1799" width="6" style="513" customWidth="1"/>
    <col min="1800" max="1800" width="5.6640625" style="513" customWidth="1"/>
    <col min="1801" max="1801" width="4.83203125" style="513" customWidth="1"/>
    <col min="1802" max="1803" width="5.6640625" style="513" customWidth="1"/>
    <col min="1804" max="1806" width="5.83203125" style="513" customWidth="1"/>
    <col min="1807" max="1811" width="5.6640625" style="513"/>
    <col min="1812" max="1812" width="1.5" style="513" customWidth="1"/>
    <col min="1813" max="2046" width="5.6640625" style="513"/>
    <col min="2047" max="2047" width="8.1640625" style="513" customWidth="1"/>
    <col min="2048" max="2048" width="4.5" style="513" customWidth="1"/>
    <col min="2049" max="2049" width="5.6640625" style="513" customWidth="1"/>
    <col min="2050" max="2052" width="5.83203125" style="513" customWidth="1"/>
    <col min="2053" max="2055" width="6" style="513" customWidth="1"/>
    <col min="2056" max="2056" width="5.6640625" style="513" customWidth="1"/>
    <col min="2057" max="2057" width="4.83203125" style="513" customWidth="1"/>
    <col min="2058" max="2059" width="5.6640625" style="513" customWidth="1"/>
    <col min="2060" max="2062" width="5.83203125" style="513" customWidth="1"/>
    <col min="2063" max="2067" width="5.6640625" style="513"/>
    <col min="2068" max="2068" width="1.5" style="513" customWidth="1"/>
    <col min="2069" max="2302" width="5.6640625" style="513"/>
    <col min="2303" max="2303" width="8.1640625" style="513" customWidth="1"/>
    <col min="2304" max="2304" width="4.5" style="513" customWidth="1"/>
    <col min="2305" max="2305" width="5.6640625" style="513" customWidth="1"/>
    <col min="2306" max="2308" width="5.83203125" style="513" customWidth="1"/>
    <col min="2309" max="2311" width="6" style="513" customWidth="1"/>
    <col min="2312" max="2312" width="5.6640625" style="513" customWidth="1"/>
    <col min="2313" max="2313" width="4.83203125" style="513" customWidth="1"/>
    <col min="2314" max="2315" width="5.6640625" style="513" customWidth="1"/>
    <col min="2316" max="2318" width="5.83203125" style="513" customWidth="1"/>
    <col min="2319" max="2323" width="5.6640625" style="513"/>
    <col min="2324" max="2324" width="1.5" style="513" customWidth="1"/>
    <col min="2325" max="2558" width="5.6640625" style="513"/>
    <col min="2559" max="2559" width="8.1640625" style="513" customWidth="1"/>
    <col min="2560" max="2560" width="4.5" style="513" customWidth="1"/>
    <col min="2561" max="2561" width="5.6640625" style="513" customWidth="1"/>
    <col min="2562" max="2564" width="5.83203125" style="513" customWidth="1"/>
    <col min="2565" max="2567" width="6" style="513" customWidth="1"/>
    <col min="2568" max="2568" width="5.6640625" style="513" customWidth="1"/>
    <col min="2569" max="2569" width="4.83203125" style="513" customWidth="1"/>
    <col min="2570" max="2571" width="5.6640625" style="513" customWidth="1"/>
    <col min="2572" max="2574" width="5.83203125" style="513" customWidth="1"/>
    <col min="2575" max="2579" width="5.6640625" style="513"/>
    <col min="2580" max="2580" width="1.5" style="513" customWidth="1"/>
    <col min="2581" max="2814" width="5.6640625" style="513"/>
    <col min="2815" max="2815" width="8.1640625" style="513" customWidth="1"/>
    <col min="2816" max="2816" width="4.5" style="513" customWidth="1"/>
    <col min="2817" max="2817" width="5.6640625" style="513" customWidth="1"/>
    <col min="2818" max="2820" width="5.83203125" style="513" customWidth="1"/>
    <col min="2821" max="2823" width="6" style="513" customWidth="1"/>
    <col min="2824" max="2824" width="5.6640625" style="513" customWidth="1"/>
    <col min="2825" max="2825" width="4.83203125" style="513" customWidth="1"/>
    <col min="2826" max="2827" width="5.6640625" style="513" customWidth="1"/>
    <col min="2828" max="2830" width="5.83203125" style="513" customWidth="1"/>
    <col min="2831" max="2835" width="5.6640625" style="513"/>
    <col min="2836" max="2836" width="1.5" style="513" customWidth="1"/>
    <col min="2837" max="3070" width="5.6640625" style="513"/>
    <col min="3071" max="3071" width="8.1640625" style="513" customWidth="1"/>
    <col min="3072" max="3072" width="4.5" style="513" customWidth="1"/>
    <col min="3073" max="3073" width="5.6640625" style="513" customWidth="1"/>
    <col min="3074" max="3076" width="5.83203125" style="513" customWidth="1"/>
    <col min="3077" max="3079" width="6" style="513" customWidth="1"/>
    <col min="3080" max="3080" width="5.6640625" style="513" customWidth="1"/>
    <col min="3081" max="3081" width="4.83203125" style="513" customWidth="1"/>
    <col min="3082" max="3083" width="5.6640625" style="513" customWidth="1"/>
    <col min="3084" max="3086" width="5.83203125" style="513" customWidth="1"/>
    <col min="3087" max="3091" width="5.6640625" style="513"/>
    <col min="3092" max="3092" width="1.5" style="513" customWidth="1"/>
    <col min="3093" max="3326" width="5.6640625" style="513"/>
    <col min="3327" max="3327" width="8.1640625" style="513" customWidth="1"/>
    <col min="3328" max="3328" width="4.5" style="513" customWidth="1"/>
    <col min="3329" max="3329" width="5.6640625" style="513" customWidth="1"/>
    <col min="3330" max="3332" width="5.83203125" style="513" customWidth="1"/>
    <col min="3333" max="3335" width="6" style="513" customWidth="1"/>
    <col min="3336" max="3336" width="5.6640625" style="513" customWidth="1"/>
    <col min="3337" max="3337" width="4.83203125" style="513" customWidth="1"/>
    <col min="3338" max="3339" width="5.6640625" style="513" customWidth="1"/>
    <col min="3340" max="3342" width="5.83203125" style="513" customWidth="1"/>
    <col min="3343" max="3347" width="5.6640625" style="513"/>
    <col min="3348" max="3348" width="1.5" style="513" customWidth="1"/>
    <col min="3349" max="3582" width="5.6640625" style="513"/>
    <col min="3583" max="3583" width="8.1640625" style="513" customWidth="1"/>
    <col min="3584" max="3584" width="4.5" style="513" customWidth="1"/>
    <col min="3585" max="3585" width="5.6640625" style="513" customWidth="1"/>
    <col min="3586" max="3588" width="5.83203125" style="513" customWidth="1"/>
    <col min="3589" max="3591" width="6" style="513" customWidth="1"/>
    <col min="3592" max="3592" width="5.6640625" style="513" customWidth="1"/>
    <col min="3593" max="3593" width="4.83203125" style="513" customWidth="1"/>
    <col min="3594" max="3595" width="5.6640625" style="513" customWidth="1"/>
    <col min="3596" max="3598" width="5.83203125" style="513" customWidth="1"/>
    <col min="3599" max="3603" width="5.6640625" style="513"/>
    <col min="3604" max="3604" width="1.5" style="513" customWidth="1"/>
    <col min="3605" max="3838" width="5.6640625" style="513"/>
    <col min="3839" max="3839" width="8.1640625" style="513" customWidth="1"/>
    <col min="3840" max="3840" width="4.5" style="513" customWidth="1"/>
    <col min="3841" max="3841" width="5.6640625" style="513" customWidth="1"/>
    <col min="3842" max="3844" width="5.83203125" style="513" customWidth="1"/>
    <col min="3845" max="3847" width="6" style="513" customWidth="1"/>
    <col min="3848" max="3848" width="5.6640625" style="513" customWidth="1"/>
    <col min="3849" max="3849" width="4.83203125" style="513" customWidth="1"/>
    <col min="3850" max="3851" width="5.6640625" style="513" customWidth="1"/>
    <col min="3852" max="3854" width="5.83203125" style="513" customWidth="1"/>
    <col min="3855" max="3859" width="5.6640625" style="513"/>
    <col min="3860" max="3860" width="1.5" style="513" customWidth="1"/>
    <col min="3861" max="4094" width="5.6640625" style="513"/>
    <col min="4095" max="4095" width="8.1640625" style="513" customWidth="1"/>
    <col min="4096" max="4096" width="4.5" style="513" customWidth="1"/>
    <col min="4097" max="4097" width="5.6640625" style="513" customWidth="1"/>
    <col min="4098" max="4100" width="5.83203125" style="513" customWidth="1"/>
    <col min="4101" max="4103" width="6" style="513" customWidth="1"/>
    <col min="4104" max="4104" width="5.6640625" style="513" customWidth="1"/>
    <col min="4105" max="4105" width="4.83203125" style="513" customWidth="1"/>
    <col min="4106" max="4107" width="5.6640625" style="513" customWidth="1"/>
    <col min="4108" max="4110" width="5.83203125" style="513" customWidth="1"/>
    <col min="4111" max="4115" width="5.6640625" style="513"/>
    <col min="4116" max="4116" width="1.5" style="513" customWidth="1"/>
    <col min="4117" max="4350" width="5.6640625" style="513"/>
    <col min="4351" max="4351" width="8.1640625" style="513" customWidth="1"/>
    <col min="4352" max="4352" width="4.5" style="513" customWidth="1"/>
    <col min="4353" max="4353" width="5.6640625" style="513" customWidth="1"/>
    <col min="4354" max="4356" width="5.83203125" style="513" customWidth="1"/>
    <col min="4357" max="4359" width="6" style="513" customWidth="1"/>
    <col min="4360" max="4360" width="5.6640625" style="513" customWidth="1"/>
    <col min="4361" max="4361" width="4.83203125" style="513" customWidth="1"/>
    <col min="4362" max="4363" width="5.6640625" style="513" customWidth="1"/>
    <col min="4364" max="4366" width="5.83203125" style="513" customWidth="1"/>
    <col min="4367" max="4371" width="5.6640625" style="513"/>
    <col min="4372" max="4372" width="1.5" style="513" customWidth="1"/>
    <col min="4373" max="4606" width="5.6640625" style="513"/>
    <col min="4607" max="4607" width="8.1640625" style="513" customWidth="1"/>
    <col min="4608" max="4608" width="4.5" style="513" customWidth="1"/>
    <col min="4609" max="4609" width="5.6640625" style="513" customWidth="1"/>
    <col min="4610" max="4612" width="5.83203125" style="513" customWidth="1"/>
    <col min="4613" max="4615" width="6" style="513" customWidth="1"/>
    <col min="4616" max="4616" width="5.6640625" style="513" customWidth="1"/>
    <col min="4617" max="4617" width="4.83203125" style="513" customWidth="1"/>
    <col min="4618" max="4619" width="5.6640625" style="513" customWidth="1"/>
    <col min="4620" max="4622" width="5.83203125" style="513" customWidth="1"/>
    <col min="4623" max="4627" width="5.6640625" style="513"/>
    <col min="4628" max="4628" width="1.5" style="513" customWidth="1"/>
    <col min="4629" max="4862" width="5.6640625" style="513"/>
    <col min="4863" max="4863" width="8.1640625" style="513" customWidth="1"/>
    <col min="4864" max="4864" width="4.5" style="513" customWidth="1"/>
    <col min="4865" max="4865" width="5.6640625" style="513" customWidth="1"/>
    <col min="4866" max="4868" width="5.83203125" style="513" customWidth="1"/>
    <col min="4869" max="4871" width="6" style="513" customWidth="1"/>
    <col min="4872" max="4872" width="5.6640625" style="513" customWidth="1"/>
    <col min="4873" max="4873" width="4.83203125" style="513" customWidth="1"/>
    <col min="4874" max="4875" width="5.6640625" style="513" customWidth="1"/>
    <col min="4876" max="4878" width="5.83203125" style="513" customWidth="1"/>
    <col min="4879" max="4883" width="5.6640625" style="513"/>
    <col min="4884" max="4884" width="1.5" style="513" customWidth="1"/>
    <col min="4885" max="5118" width="5.6640625" style="513"/>
    <col min="5119" max="5119" width="8.1640625" style="513" customWidth="1"/>
    <col min="5120" max="5120" width="4.5" style="513" customWidth="1"/>
    <col min="5121" max="5121" width="5.6640625" style="513" customWidth="1"/>
    <col min="5122" max="5124" width="5.83203125" style="513" customWidth="1"/>
    <col min="5125" max="5127" width="6" style="513" customWidth="1"/>
    <col min="5128" max="5128" width="5.6640625" style="513" customWidth="1"/>
    <col min="5129" max="5129" width="4.83203125" style="513" customWidth="1"/>
    <col min="5130" max="5131" width="5.6640625" style="513" customWidth="1"/>
    <col min="5132" max="5134" width="5.83203125" style="513" customWidth="1"/>
    <col min="5135" max="5139" width="5.6640625" style="513"/>
    <col min="5140" max="5140" width="1.5" style="513" customWidth="1"/>
    <col min="5141" max="5374" width="5.6640625" style="513"/>
    <col min="5375" max="5375" width="8.1640625" style="513" customWidth="1"/>
    <col min="5376" max="5376" width="4.5" style="513" customWidth="1"/>
    <col min="5377" max="5377" width="5.6640625" style="513" customWidth="1"/>
    <col min="5378" max="5380" width="5.83203125" style="513" customWidth="1"/>
    <col min="5381" max="5383" width="6" style="513" customWidth="1"/>
    <col min="5384" max="5384" width="5.6640625" style="513" customWidth="1"/>
    <col min="5385" max="5385" width="4.83203125" style="513" customWidth="1"/>
    <col min="5386" max="5387" width="5.6640625" style="513" customWidth="1"/>
    <col min="5388" max="5390" width="5.83203125" style="513" customWidth="1"/>
    <col min="5391" max="5395" width="5.6640625" style="513"/>
    <col min="5396" max="5396" width="1.5" style="513" customWidth="1"/>
    <col min="5397" max="5630" width="5.6640625" style="513"/>
    <col min="5631" max="5631" width="8.1640625" style="513" customWidth="1"/>
    <col min="5632" max="5632" width="4.5" style="513" customWidth="1"/>
    <col min="5633" max="5633" width="5.6640625" style="513" customWidth="1"/>
    <col min="5634" max="5636" width="5.83203125" style="513" customWidth="1"/>
    <col min="5637" max="5639" width="6" style="513" customWidth="1"/>
    <col min="5640" max="5640" width="5.6640625" style="513" customWidth="1"/>
    <col min="5641" max="5641" width="4.83203125" style="513" customWidth="1"/>
    <col min="5642" max="5643" width="5.6640625" style="513" customWidth="1"/>
    <col min="5644" max="5646" width="5.83203125" style="513" customWidth="1"/>
    <col min="5647" max="5651" width="5.6640625" style="513"/>
    <col min="5652" max="5652" width="1.5" style="513" customWidth="1"/>
    <col min="5653" max="5886" width="5.6640625" style="513"/>
    <col min="5887" max="5887" width="8.1640625" style="513" customWidth="1"/>
    <col min="5888" max="5888" width="4.5" style="513" customWidth="1"/>
    <col min="5889" max="5889" width="5.6640625" style="513" customWidth="1"/>
    <col min="5890" max="5892" width="5.83203125" style="513" customWidth="1"/>
    <col min="5893" max="5895" width="6" style="513" customWidth="1"/>
    <col min="5896" max="5896" width="5.6640625" style="513" customWidth="1"/>
    <col min="5897" max="5897" width="4.83203125" style="513" customWidth="1"/>
    <col min="5898" max="5899" width="5.6640625" style="513" customWidth="1"/>
    <col min="5900" max="5902" width="5.83203125" style="513" customWidth="1"/>
    <col min="5903" max="5907" width="5.6640625" style="513"/>
    <col min="5908" max="5908" width="1.5" style="513" customWidth="1"/>
    <col min="5909" max="6142" width="5.6640625" style="513"/>
    <col min="6143" max="6143" width="8.1640625" style="513" customWidth="1"/>
    <col min="6144" max="6144" width="4.5" style="513" customWidth="1"/>
    <col min="6145" max="6145" width="5.6640625" style="513" customWidth="1"/>
    <col min="6146" max="6148" width="5.83203125" style="513" customWidth="1"/>
    <col min="6149" max="6151" width="6" style="513" customWidth="1"/>
    <col min="6152" max="6152" width="5.6640625" style="513" customWidth="1"/>
    <col min="6153" max="6153" width="4.83203125" style="513" customWidth="1"/>
    <col min="6154" max="6155" width="5.6640625" style="513" customWidth="1"/>
    <col min="6156" max="6158" width="5.83203125" style="513" customWidth="1"/>
    <col min="6159" max="6163" width="5.6640625" style="513"/>
    <col min="6164" max="6164" width="1.5" style="513" customWidth="1"/>
    <col min="6165" max="6398" width="5.6640625" style="513"/>
    <col min="6399" max="6399" width="8.1640625" style="513" customWidth="1"/>
    <col min="6400" max="6400" width="4.5" style="513" customWidth="1"/>
    <col min="6401" max="6401" width="5.6640625" style="513" customWidth="1"/>
    <col min="6402" max="6404" width="5.83203125" style="513" customWidth="1"/>
    <col min="6405" max="6407" width="6" style="513" customWidth="1"/>
    <col min="6408" max="6408" width="5.6640625" style="513" customWidth="1"/>
    <col min="6409" max="6409" width="4.83203125" style="513" customWidth="1"/>
    <col min="6410" max="6411" width="5.6640625" style="513" customWidth="1"/>
    <col min="6412" max="6414" width="5.83203125" style="513" customWidth="1"/>
    <col min="6415" max="6419" width="5.6640625" style="513"/>
    <col min="6420" max="6420" width="1.5" style="513" customWidth="1"/>
    <col min="6421" max="6654" width="5.6640625" style="513"/>
    <col min="6655" max="6655" width="8.1640625" style="513" customWidth="1"/>
    <col min="6656" max="6656" width="4.5" style="513" customWidth="1"/>
    <col min="6657" max="6657" width="5.6640625" style="513" customWidth="1"/>
    <col min="6658" max="6660" width="5.83203125" style="513" customWidth="1"/>
    <col min="6661" max="6663" width="6" style="513" customWidth="1"/>
    <col min="6664" max="6664" width="5.6640625" style="513" customWidth="1"/>
    <col min="6665" max="6665" width="4.83203125" style="513" customWidth="1"/>
    <col min="6666" max="6667" width="5.6640625" style="513" customWidth="1"/>
    <col min="6668" max="6670" width="5.83203125" style="513" customWidth="1"/>
    <col min="6671" max="6675" width="5.6640625" style="513"/>
    <col min="6676" max="6676" width="1.5" style="513" customWidth="1"/>
    <col min="6677" max="6910" width="5.6640625" style="513"/>
    <col min="6911" max="6911" width="8.1640625" style="513" customWidth="1"/>
    <col min="6912" max="6912" width="4.5" style="513" customWidth="1"/>
    <col min="6913" max="6913" width="5.6640625" style="513" customWidth="1"/>
    <col min="6914" max="6916" width="5.83203125" style="513" customWidth="1"/>
    <col min="6917" max="6919" width="6" style="513" customWidth="1"/>
    <col min="6920" max="6920" width="5.6640625" style="513" customWidth="1"/>
    <col min="6921" max="6921" width="4.83203125" style="513" customWidth="1"/>
    <col min="6922" max="6923" width="5.6640625" style="513" customWidth="1"/>
    <col min="6924" max="6926" width="5.83203125" style="513" customWidth="1"/>
    <col min="6927" max="6931" width="5.6640625" style="513"/>
    <col min="6932" max="6932" width="1.5" style="513" customWidth="1"/>
    <col min="6933" max="7166" width="5.6640625" style="513"/>
    <col min="7167" max="7167" width="8.1640625" style="513" customWidth="1"/>
    <col min="7168" max="7168" width="4.5" style="513" customWidth="1"/>
    <col min="7169" max="7169" width="5.6640625" style="513" customWidth="1"/>
    <col min="7170" max="7172" width="5.83203125" style="513" customWidth="1"/>
    <col min="7173" max="7175" width="6" style="513" customWidth="1"/>
    <col min="7176" max="7176" width="5.6640625" style="513" customWidth="1"/>
    <col min="7177" max="7177" width="4.83203125" style="513" customWidth="1"/>
    <col min="7178" max="7179" width="5.6640625" style="513" customWidth="1"/>
    <col min="7180" max="7182" width="5.83203125" style="513" customWidth="1"/>
    <col min="7183" max="7187" width="5.6640625" style="513"/>
    <col min="7188" max="7188" width="1.5" style="513" customWidth="1"/>
    <col min="7189" max="7422" width="5.6640625" style="513"/>
    <col min="7423" max="7423" width="8.1640625" style="513" customWidth="1"/>
    <col min="7424" max="7424" width="4.5" style="513" customWidth="1"/>
    <col min="7425" max="7425" width="5.6640625" style="513" customWidth="1"/>
    <col min="7426" max="7428" width="5.83203125" style="513" customWidth="1"/>
    <col min="7429" max="7431" width="6" style="513" customWidth="1"/>
    <col min="7432" max="7432" width="5.6640625" style="513" customWidth="1"/>
    <col min="7433" max="7433" width="4.83203125" style="513" customWidth="1"/>
    <col min="7434" max="7435" width="5.6640625" style="513" customWidth="1"/>
    <col min="7436" max="7438" width="5.83203125" style="513" customWidth="1"/>
    <col min="7439" max="7443" width="5.6640625" style="513"/>
    <col min="7444" max="7444" width="1.5" style="513" customWidth="1"/>
    <col min="7445" max="7678" width="5.6640625" style="513"/>
    <col min="7679" max="7679" width="8.1640625" style="513" customWidth="1"/>
    <col min="7680" max="7680" width="4.5" style="513" customWidth="1"/>
    <col min="7681" max="7681" width="5.6640625" style="513" customWidth="1"/>
    <col min="7682" max="7684" width="5.83203125" style="513" customWidth="1"/>
    <col min="7685" max="7687" width="6" style="513" customWidth="1"/>
    <col min="7688" max="7688" width="5.6640625" style="513" customWidth="1"/>
    <col min="7689" max="7689" width="4.83203125" style="513" customWidth="1"/>
    <col min="7690" max="7691" width="5.6640625" style="513" customWidth="1"/>
    <col min="7692" max="7694" width="5.83203125" style="513" customWidth="1"/>
    <col min="7695" max="7699" width="5.6640625" style="513"/>
    <col min="7700" max="7700" width="1.5" style="513" customWidth="1"/>
    <col min="7701" max="7934" width="5.6640625" style="513"/>
    <col min="7935" max="7935" width="8.1640625" style="513" customWidth="1"/>
    <col min="7936" max="7936" width="4.5" style="513" customWidth="1"/>
    <col min="7937" max="7937" width="5.6640625" style="513" customWidth="1"/>
    <col min="7938" max="7940" width="5.83203125" style="513" customWidth="1"/>
    <col min="7941" max="7943" width="6" style="513" customWidth="1"/>
    <col min="7944" max="7944" width="5.6640625" style="513" customWidth="1"/>
    <col min="7945" max="7945" width="4.83203125" style="513" customWidth="1"/>
    <col min="7946" max="7947" width="5.6640625" style="513" customWidth="1"/>
    <col min="7948" max="7950" width="5.83203125" style="513" customWidth="1"/>
    <col min="7951" max="7955" width="5.6640625" style="513"/>
    <col min="7956" max="7956" width="1.5" style="513" customWidth="1"/>
    <col min="7957" max="8190" width="5.6640625" style="513"/>
    <col min="8191" max="8191" width="8.1640625" style="513" customWidth="1"/>
    <col min="8192" max="8192" width="4.5" style="513" customWidth="1"/>
    <col min="8193" max="8193" width="5.6640625" style="513" customWidth="1"/>
    <col min="8194" max="8196" width="5.83203125" style="513" customWidth="1"/>
    <col min="8197" max="8199" width="6" style="513" customWidth="1"/>
    <col min="8200" max="8200" width="5.6640625" style="513" customWidth="1"/>
    <col min="8201" max="8201" width="4.83203125" style="513" customWidth="1"/>
    <col min="8202" max="8203" width="5.6640625" style="513" customWidth="1"/>
    <col min="8204" max="8206" width="5.83203125" style="513" customWidth="1"/>
    <col min="8207" max="8211" width="5.6640625" style="513"/>
    <col min="8212" max="8212" width="1.5" style="513" customWidth="1"/>
    <col min="8213" max="8446" width="5.6640625" style="513"/>
    <col min="8447" max="8447" width="8.1640625" style="513" customWidth="1"/>
    <col min="8448" max="8448" width="4.5" style="513" customWidth="1"/>
    <col min="8449" max="8449" width="5.6640625" style="513" customWidth="1"/>
    <col min="8450" max="8452" width="5.83203125" style="513" customWidth="1"/>
    <col min="8453" max="8455" width="6" style="513" customWidth="1"/>
    <col min="8456" max="8456" width="5.6640625" style="513" customWidth="1"/>
    <col min="8457" max="8457" width="4.83203125" style="513" customWidth="1"/>
    <col min="8458" max="8459" width="5.6640625" style="513" customWidth="1"/>
    <col min="8460" max="8462" width="5.83203125" style="513" customWidth="1"/>
    <col min="8463" max="8467" width="5.6640625" style="513"/>
    <col min="8468" max="8468" width="1.5" style="513" customWidth="1"/>
    <col min="8469" max="8702" width="5.6640625" style="513"/>
    <col min="8703" max="8703" width="8.1640625" style="513" customWidth="1"/>
    <col min="8704" max="8704" width="4.5" style="513" customWidth="1"/>
    <col min="8705" max="8705" width="5.6640625" style="513" customWidth="1"/>
    <col min="8706" max="8708" width="5.83203125" style="513" customWidth="1"/>
    <col min="8709" max="8711" width="6" style="513" customWidth="1"/>
    <col min="8712" max="8712" width="5.6640625" style="513" customWidth="1"/>
    <col min="8713" max="8713" width="4.83203125" style="513" customWidth="1"/>
    <col min="8714" max="8715" width="5.6640625" style="513" customWidth="1"/>
    <col min="8716" max="8718" width="5.83203125" style="513" customWidth="1"/>
    <col min="8719" max="8723" width="5.6640625" style="513"/>
    <col min="8724" max="8724" width="1.5" style="513" customWidth="1"/>
    <col min="8725" max="8958" width="5.6640625" style="513"/>
    <col min="8959" max="8959" width="8.1640625" style="513" customWidth="1"/>
    <col min="8960" max="8960" width="4.5" style="513" customWidth="1"/>
    <col min="8961" max="8961" width="5.6640625" style="513" customWidth="1"/>
    <col min="8962" max="8964" width="5.83203125" style="513" customWidth="1"/>
    <col min="8965" max="8967" width="6" style="513" customWidth="1"/>
    <col min="8968" max="8968" width="5.6640625" style="513" customWidth="1"/>
    <col min="8969" max="8969" width="4.83203125" style="513" customWidth="1"/>
    <col min="8970" max="8971" width="5.6640625" style="513" customWidth="1"/>
    <col min="8972" max="8974" width="5.83203125" style="513" customWidth="1"/>
    <col min="8975" max="8979" width="5.6640625" style="513"/>
    <col min="8980" max="8980" width="1.5" style="513" customWidth="1"/>
    <col min="8981" max="9214" width="5.6640625" style="513"/>
    <col min="9215" max="9215" width="8.1640625" style="513" customWidth="1"/>
    <col min="9216" max="9216" width="4.5" style="513" customWidth="1"/>
    <col min="9217" max="9217" width="5.6640625" style="513" customWidth="1"/>
    <col min="9218" max="9220" width="5.83203125" style="513" customWidth="1"/>
    <col min="9221" max="9223" width="6" style="513" customWidth="1"/>
    <col min="9224" max="9224" width="5.6640625" style="513" customWidth="1"/>
    <col min="9225" max="9225" width="4.83203125" style="513" customWidth="1"/>
    <col min="9226" max="9227" width="5.6640625" style="513" customWidth="1"/>
    <col min="9228" max="9230" width="5.83203125" style="513" customWidth="1"/>
    <col min="9231" max="9235" width="5.6640625" style="513"/>
    <col min="9236" max="9236" width="1.5" style="513" customWidth="1"/>
    <col min="9237" max="9470" width="5.6640625" style="513"/>
    <col min="9471" max="9471" width="8.1640625" style="513" customWidth="1"/>
    <col min="9472" max="9472" width="4.5" style="513" customWidth="1"/>
    <col min="9473" max="9473" width="5.6640625" style="513" customWidth="1"/>
    <col min="9474" max="9476" width="5.83203125" style="513" customWidth="1"/>
    <col min="9477" max="9479" width="6" style="513" customWidth="1"/>
    <col min="9480" max="9480" width="5.6640625" style="513" customWidth="1"/>
    <col min="9481" max="9481" width="4.83203125" style="513" customWidth="1"/>
    <col min="9482" max="9483" width="5.6640625" style="513" customWidth="1"/>
    <col min="9484" max="9486" width="5.83203125" style="513" customWidth="1"/>
    <col min="9487" max="9491" width="5.6640625" style="513"/>
    <col min="9492" max="9492" width="1.5" style="513" customWidth="1"/>
    <col min="9493" max="9726" width="5.6640625" style="513"/>
    <col min="9727" max="9727" width="8.1640625" style="513" customWidth="1"/>
    <col min="9728" max="9728" width="4.5" style="513" customWidth="1"/>
    <col min="9729" max="9729" width="5.6640625" style="513" customWidth="1"/>
    <col min="9730" max="9732" width="5.83203125" style="513" customWidth="1"/>
    <col min="9733" max="9735" width="6" style="513" customWidth="1"/>
    <col min="9736" max="9736" width="5.6640625" style="513" customWidth="1"/>
    <col min="9737" max="9737" width="4.83203125" style="513" customWidth="1"/>
    <col min="9738" max="9739" width="5.6640625" style="513" customWidth="1"/>
    <col min="9740" max="9742" width="5.83203125" style="513" customWidth="1"/>
    <col min="9743" max="9747" width="5.6640625" style="513"/>
    <col min="9748" max="9748" width="1.5" style="513" customWidth="1"/>
    <col min="9749" max="9982" width="5.6640625" style="513"/>
    <col min="9983" max="9983" width="8.1640625" style="513" customWidth="1"/>
    <col min="9984" max="9984" width="4.5" style="513" customWidth="1"/>
    <col min="9985" max="9985" width="5.6640625" style="513" customWidth="1"/>
    <col min="9986" max="9988" width="5.83203125" style="513" customWidth="1"/>
    <col min="9989" max="9991" width="6" style="513" customWidth="1"/>
    <col min="9992" max="9992" width="5.6640625" style="513" customWidth="1"/>
    <col min="9993" max="9993" width="4.83203125" style="513" customWidth="1"/>
    <col min="9994" max="9995" width="5.6640625" style="513" customWidth="1"/>
    <col min="9996" max="9998" width="5.83203125" style="513" customWidth="1"/>
    <col min="9999" max="10003" width="5.6640625" style="513"/>
    <col min="10004" max="10004" width="1.5" style="513" customWidth="1"/>
    <col min="10005" max="10238" width="5.6640625" style="513"/>
    <col min="10239" max="10239" width="8.1640625" style="513" customWidth="1"/>
    <col min="10240" max="10240" width="4.5" style="513" customWidth="1"/>
    <col min="10241" max="10241" width="5.6640625" style="513" customWidth="1"/>
    <col min="10242" max="10244" width="5.83203125" style="513" customWidth="1"/>
    <col min="10245" max="10247" width="6" style="513" customWidth="1"/>
    <col min="10248" max="10248" width="5.6640625" style="513" customWidth="1"/>
    <col min="10249" max="10249" width="4.83203125" style="513" customWidth="1"/>
    <col min="10250" max="10251" width="5.6640625" style="513" customWidth="1"/>
    <col min="10252" max="10254" width="5.83203125" style="513" customWidth="1"/>
    <col min="10255" max="10259" width="5.6640625" style="513"/>
    <col min="10260" max="10260" width="1.5" style="513" customWidth="1"/>
    <col min="10261" max="10494" width="5.6640625" style="513"/>
    <col min="10495" max="10495" width="8.1640625" style="513" customWidth="1"/>
    <col min="10496" max="10496" width="4.5" style="513" customWidth="1"/>
    <col min="10497" max="10497" width="5.6640625" style="513" customWidth="1"/>
    <col min="10498" max="10500" width="5.83203125" style="513" customWidth="1"/>
    <col min="10501" max="10503" width="6" style="513" customWidth="1"/>
    <col min="10504" max="10504" width="5.6640625" style="513" customWidth="1"/>
    <col min="10505" max="10505" width="4.83203125" style="513" customWidth="1"/>
    <col min="10506" max="10507" width="5.6640625" style="513" customWidth="1"/>
    <col min="10508" max="10510" width="5.83203125" style="513" customWidth="1"/>
    <col min="10511" max="10515" width="5.6640625" style="513"/>
    <col min="10516" max="10516" width="1.5" style="513" customWidth="1"/>
    <col min="10517" max="10750" width="5.6640625" style="513"/>
    <col min="10751" max="10751" width="8.1640625" style="513" customWidth="1"/>
    <col min="10752" max="10752" width="4.5" style="513" customWidth="1"/>
    <col min="10753" max="10753" width="5.6640625" style="513" customWidth="1"/>
    <col min="10754" max="10756" width="5.83203125" style="513" customWidth="1"/>
    <col min="10757" max="10759" width="6" style="513" customWidth="1"/>
    <col min="10760" max="10760" width="5.6640625" style="513" customWidth="1"/>
    <col min="10761" max="10761" width="4.83203125" style="513" customWidth="1"/>
    <col min="10762" max="10763" width="5.6640625" style="513" customWidth="1"/>
    <col min="10764" max="10766" width="5.83203125" style="513" customWidth="1"/>
    <col min="10767" max="10771" width="5.6640625" style="513"/>
    <col min="10772" max="10772" width="1.5" style="513" customWidth="1"/>
    <col min="10773" max="11006" width="5.6640625" style="513"/>
    <col min="11007" max="11007" width="8.1640625" style="513" customWidth="1"/>
    <col min="11008" max="11008" width="4.5" style="513" customWidth="1"/>
    <col min="11009" max="11009" width="5.6640625" style="513" customWidth="1"/>
    <col min="11010" max="11012" width="5.83203125" style="513" customWidth="1"/>
    <col min="11013" max="11015" width="6" style="513" customWidth="1"/>
    <col min="11016" max="11016" width="5.6640625" style="513" customWidth="1"/>
    <col min="11017" max="11017" width="4.83203125" style="513" customWidth="1"/>
    <col min="11018" max="11019" width="5.6640625" style="513" customWidth="1"/>
    <col min="11020" max="11022" width="5.83203125" style="513" customWidth="1"/>
    <col min="11023" max="11027" width="5.6640625" style="513"/>
    <col min="11028" max="11028" width="1.5" style="513" customWidth="1"/>
    <col min="11029" max="11262" width="5.6640625" style="513"/>
    <col min="11263" max="11263" width="8.1640625" style="513" customWidth="1"/>
    <col min="11264" max="11264" width="4.5" style="513" customWidth="1"/>
    <col min="11265" max="11265" width="5.6640625" style="513" customWidth="1"/>
    <col min="11266" max="11268" width="5.83203125" style="513" customWidth="1"/>
    <col min="11269" max="11271" width="6" style="513" customWidth="1"/>
    <col min="11272" max="11272" width="5.6640625" style="513" customWidth="1"/>
    <col min="11273" max="11273" width="4.83203125" style="513" customWidth="1"/>
    <col min="11274" max="11275" width="5.6640625" style="513" customWidth="1"/>
    <col min="11276" max="11278" width="5.83203125" style="513" customWidth="1"/>
    <col min="11279" max="11283" width="5.6640625" style="513"/>
    <col min="11284" max="11284" width="1.5" style="513" customWidth="1"/>
    <col min="11285" max="11518" width="5.6640625" style="513"/>
    <col min="11519" max="11519" width="8.1640625" style="513" customWidth="1"/>
    <col min="11520" max="11520" width="4.5" style="513" customWidth="1"/>
    <col min="11521" max="11521" width="5.6640625" style="513" customWidth="1"/>
    <col min="11522" max="11524" width="5.83203125" style="513" customWidth="1"/>
    <col min="11525" max="11527" width="6" style="513" customWidth="1"/>
    <col min="11528" max="11528" width="5.6640625" style="513" customWidth="1"/>
    <col min="11529" max="11529" width="4.83203125" style="513" customWidth="1"/>
    <col min="11530" max="11531" width="5.6640625" style="513" customWidth="1"/>
    <col min="11532" max="11534" width="5.83203125" style="513" customWidth="1"/>
    <col min="11535" max="11539" width="5.6640625" style="513"/>
    <col min="11540" max="11540" width="1.5" style="513" customWidth="1"/>
    <col min="11541" max="11774" width="5.6640625" style="513"/>
    <col min="11775" max="11775" width="8.1640625" style="513" customWidth="1"/>
    <col min="11776" max="11776" width="4.5" style="513" customWidth="1"/>
    <col min="11777" max="11777" width="5.6640625" style="513" customWidth="1"/>
    <col min="11778" max="11780" width="5.83203125" style="513" customWidth="1"/>
    <col min="11781" max="11783" width="6" style="513" customWidth="1"/>
    <col min="11784" max="11784" width="5.6640625" style="513" customWidth="1"/>
    <col min="11785" max="11785" width="4.83203125" style="513" customWidth="1"/>
    <col min="11786" max="11787" width="5.6640625" style="513" customWidth="1"/>
    <col min="11788" max="11790" width="5.83203125" style="513" customWidth="1"/>
    <col min="11791" max="11795" width="5.6640625" style="513"/>
    <col min="11796" max="11796" width="1.5" style="513" customWidth="1"/>
    <col min="11797" max="12030" width="5.6640625" style="513"/>
    <col min="12031" max="12031" width="8.1640625" style="513" customWidth="1"/>
    <col min="12032" max="12032" width="4.5" style="513" customWidth="1"/>
    <col min="12033" max="12033" width="5.6640625" style="513" customWidth="1"/>
    <col min="12034" max="12036" width="5.83203125" style="513" customWidth="1"/>
    <col min="12037" max="12039" width="6" style="513" customWidth="1"/>
    <col min="12040" max="12040" width="5.6640625" style="513" customWidth="1"/>
    <col min="12041" max="12041" width="4.83203125" style="513" customWidth="1"/>
    <col min="12042" max="12043" width="5.6640625" style="513" customWidth="1"/>
    <col min="12044" max="12046" width="5.83203125" style="513" customWidth="1"/>
    <col min="12047" max="12051" width="5.6640625" style="513"/>
    <col min="12052" max="12052" width="1.5" style="513" customWidth="1"/>
    <col min="12053" max="12286" width="5.6640625" style="513"/>
    <col min="12287" max="12287" width="8.1640625" style="513" customWidth="1"/>
    <col min="12288" max="12288" width="4.5" style="513" customWidth="1"/>
    <col min="12289" max="12289" width="5.6640625" style="513" customWidth="1"/>
    <col min="12290" max="12292" width="5.83203125" style="513" customWidth="1"/>
    <col min="12293" max="12295" width="6" style="513" customWidth="1"/>
    <col min="12296" max="12296" width="5.6640625" style="513" customWidth="1"/>
    <col min="12297" max="12297" width="4.83203125" style="513" customWidth="1"/>
    <col min="12298" max="12299" width="5.6640625" style="513" customWidth="1"/>
    <col min="12300" max="12302" width="5.83203125" style="513" customWidth="1"/>
    <col min="12303" max="12307" width="5.6640625" style="513"/>
    <col min="12308" max="12308" width="1.5" style="513" customWidth="1"/>
    <col min="12309" max="12542" width="5.6640625" style="513"/>
    <col min="12543" max="12543" width="8.1640625" style="513" customWidth="1"/>
    <col min="12544" max="12544" width="4.5" style="513" customWidth="1"/>
    <col min="12545" max="12545" width="5.6640625" style="513" customWidth="1"/>
    <col min="12546" max="12548" width="5.83203125" style="513" customWidth="1"/>
    <col min="12549" max="12551" width="6" style="513" customWidth="1"/>
    <col min="12552" max="12552" width="5.6640625" style="513" customWidth="1"/>
    <col min="12553" max="12553" width="4.83203125" style="513" customWidth="1"/>
    <col min="12554" max="12555" width="5.6640625" style="513" customWidth="1"/>
    <col min="12556" max="12558" width="5.83203125" style="513" customWidth="1"/>
    <col min="12559" max="12563" width="5.6640625" style="513"/>
    <col min="12564" max="12564" width="1.5" style="513" customWidth="1"/>
    <col min="12565" max="12798" width="5.6640625" style="513"/>
    <col min="12799" max="12799" width="8.1640625" style="513" customWidth="1"/>
    <col min="12800" max="12800" width="4.5" style="513" customWidth="1"/>
    <col min="12801" max="12801" width="5.6640625" style="513" customWidth="1"/>
    <col min="12802" max="12804" width="5.83203125" style="513" customWidth="1"/>
    <col min="12805" max="12807" width="6" style="513" customWidth="1"/>
    <col min="12808" max="12808" width="5.6640625" style="513" customWidth="1"/>
    <col min="12809" max="12809" width="4.83203125" style="513" customWidth="1"/>
    <col min="12810" max="12811" width="5.6640625" style="513" customWidth="1"/>
    <col min="12812" max="12814" width="5.83203125" style="513" customWidth="1"/>
    <col min="12815" max="12819" width="5.6640625" style="513"/>
    <col min="12820" max="12820" width="1.5" style="513" customWidth="1"/>
    <col min="12821" max="13054" width="5.6640625" style="513"/>
    <col min="13055" max="13055" width="8.1640625" style="513" customWidth="1"/>
    <col min="13056" max="13056" width="4.5" style="513" customWidth="1"/>
    <col min="13057" max="13057" width="5.6640625" style="513" customWidth="1"/>
    <col min="13058" max="13060" width="5.83203125" style="513" customWidth="1"/>
    <col min="13061" max="13063" width="6" style="513" customWidth="1"/>
    <col min="13064" max="13064" width="5.6640625" style="513" customWidth="1"/>
    <col min="13065" max="13065" width="4.83203125" style="513" customWidth="1"/>
    <col min="13066" max="13067" width="5.6640625" style="513" customWidth="1"/>
    <col min="13068" max="13070" width="5.83203125" style="513" customWidth="1"/>
    <col min="13071" max="13075" width="5.6640625" style="513"/>
    <col min="13076" max="13076" width="1.5" style="513" customWidth="1"/>
    <col min="13077" max="13310" width="5.6640625" style="513"/>
    <col min="13311" max="13311" width="8.1640625" style="513" customWidth="1"/>
    <col min="13312" max="13312" width="4.5" style="513" customWidth="1"/>
    <col min="13313" max="13313" width="5.6640625" style="513" customWidth="1"/>
    <col min="13314" max="13316" width="5.83203125" style="513" customWidth="1"/>
    <col min="13317" max="13319" width="6" style="513" customWidth="1"/>
    <col min="13320" max="13320" width="5.6640625" style="513" customWidth="1"/>
    <col min="13321" max="13321" width="4.83203125" style="513" customWidth="1"/>
    <col min="13322" max="13323" width="5.6640625" style="513" customWidth="1"/>
    <col min="13324" max="13326" width="5.83203125" style="513" customWidth="1"/>
    <col min="13327" max="13331" width="5.6640625" style="513"/>
    <col min="13332" max="13332" width="1.5" style="513" customWidth="1"/>
    <col min="13333" max="13566" width="5.6640625" style="513"/>
    <col min="13567" max="13567" width="8.1640625" style="513" customWidth="1"/>
    <col min="13568" max="13568" width="4.5" style="513" customWidth="1"/>
    <col min="13569" max="13569" width="5.6640625" style="513" customWidth="1"/>
    <col min="13570" max="13572" width="5.83203125" style="513" customWidth="1"/>
    <col min="13573" max="13575" width="6" style="513" customWidth="1"/>
    <col min="13576" max="13576" width="5.6640625" style="513" customWidth="1"/>
    <col min="13577" max="13577" width="4.83203125" style="513" customWidth="1"/>
    <col min="13578" max="13579" width="5.6640625" style="513" customWidth="1"/>
    <col min="13580" max="13582" width="5.83203125" style="513" customWidth="1"/>
    <col min="13583" max="13587" width="5.6640625" style="513"/>
    <col min="13588" max="13588" width="1.5" style="513" customWidth="1"/>
    <col min="13589" max="13822" width="5.6640625" style="513"/>
    <col min="13823" max="13823" width="8.1640625" style="513" customWidth="1"/>
    <col min="13824" max="13824" width="4.5" style="513" customWidth="1"/>
    <col min="13825" max="13825" width="5.6640625" style="513" customWidth="1"/>
    <col min="13826" max="13828" width="5.83203125" style="513" customWidth="1"/>
    <col min="13829" max="13831" width="6" style="513" customWidth="1"/>
    <col min="13832" max="13832" width="5.6640625" style="513" customWidth="1"/>
    <col min="13833" max="13833" width="4.83203125" style="513" customWidth="1"/>
    <col min="13834" max="13835" width="5.6640625" style="513" customWidth="1"/>
    <col min="13836" max="13838" width="5.83203125" style="513" customWidth="1"/>
    <col min="13839" max="13843" width="5.6640625" style="513"/>
    <col min="13844" max="13844" width="1.5" style="513" customWidth="1"/>
    <col min="13845" max="14078" width="5.6640625" style="513"/>
    <col min="14079" max="14079" width="8.1640625" style="513" customWidth="1"/>
    <col min="14080" max="14080" width="4.5" style="513" customWidth="1"/>
    <col min="14081" max="14081" width="5.6640625" style="513" customWidth="1"/>
    <col min="14082" max="14084" width="5.83203125" style="513" customWidth="1"/>
    <col min="14085" max="14087" width="6" style="513" customWidth="1"/>
    <col min="14088" max="14088" width="5.6640625" style="513" customWidth="1"/>
    <col min="14089" max="14089" width="4.83203125" style="513" customWidth="1"/>
    <col min="14090" max="14091" width="5.6640625" style="513" customWidth="1"/>
    <col min="14092" max="14094" width="5.83203125" style="513" customWidth="1"/>
    <col min="14095" max="14099" width="5.6640625" style="513"/>
    <col min="14100" max="14100" width="1.5" style="513" customWidth="1"/>
    <col min="14101" max="14334" width="5.6640625" style="513"/>
    <col min="14335" max="14335" width="8.1640625" style="513" customWidth="1"/>
    <col min="14336" max="14336" width="4.5" style="513" customWidth="1"/>
    <col min="14337" max="14337" width="5.6640625" style="513" customWidth="1"/>
    <col min="14338" max="14340" width="5.83203125" style="513" customWidth="1"/>
    <col min="14341" max="14343" width="6" style="513" customWidth="1"/>
    <col min="14344" max="14344" width="5.6640625" style="513" customWidth="1"/>
    <col min="14345" max="14345" width="4.83203125" style="513" customWidth="1"/>
    <col min="14346" max="14347" width="5.6640625" style="513" customWidth="1"/>
    <col min="14348" max="14350" width="5.83203125" style="513" customWidth="1"/>
    <col min="14351" max="14355" width="5.6640625" style="513"/>
    <col min="14356" max="14356" width="1.5" style="513" customWidth="1"/>
    <col min="14357" max="14590" width="5.6640625" style="513"/>
    <col min="14591" max="14591" width="8.1640625" style="513" customWidth="1"/>
    <col min="14592" max="14592" width="4.5" style="513" customWidth="1"/>
    <col min="14593" max="14593" width="5.6640625" style="513" customWidth="1"/>
    <col min="14594" max="14596" width="5.83203125" style="513" customWidth="1"/>
    <col min="14597" max="14599" width="6" style="513" customWidth="1"/>
    <col min="14600" max="14600" width="5.6640625" style="513" customWidth="1"/>
    <col min="14601" max="14601" width="4.83203125" style="513" customWidth="1"/>
    <col min="14602" max="14603" width="5.6640625" style="513" customWidth="1"/>
    <col min="14604" max="14606" width="5.83203125" style="513" customWidth="1"/>
    <col min="14607" max="14611" width="5.6640625" style="513"/>
    <col min="14612" max="14612" width="1.5" style="513" customWidth="1"/>
    <col min="14613" max="14846" width="5.6640625" style="513"/>
    <col min="14847" max="14847" width="8.1640625" style="513" customWidth="1"/>
    <col min="14848" max="14848" width="4.5" style="513" customWidth="1"/>
    <col min="14849" max="14849" width="5.6640625" style="513" customWidth="1"/>
    <col min="14850" max="14852" width="5.83203125" style="513" customWidth="1"/>
    <col min="14853" max="14855" width="6" style="513" customWidth="1"/>
    <col min="14856" max="14856" width="5.6640625" style="513" customWidth="1"/>
    <col min="14857" max="14857" width="4.83203125" style="513" customWidth="1"/>
    <col min="14858" max="14859" width="5.6640625" style="513" customWidth="1"/>
    <col min="14860" max="14862" width="5.83203125" style="513" customWidth="1"/>
    <col min="14863" max="14867" width="5.6640625" style="513"/>
    <col min="14868" max="14868" width="1.5" style="513" customWidth="1"/>
    <col min="14869" max="15102" width="5.6640625" style="513"/>
    <col min="15103" max="15103" width="8.1640625" style="513" customWidth="1"/>
    <col min="15104" max="15104" width="4.5" style="513" customWidth="1"/>
    <col min="15105" max="15105" width="5.6640625" style="513" customWidth="1"/>
    <col min="15106" max="15108" width="5.83203125" style="513" customWidth="1"/>
    <col min="15109" max="15111" width="6" style="513" customWidth="1"/>
    <col min="15112" max="15112" width="5.6640625" style="513" customWidth="1"/>
    <col min="15113" max="15113" width="4.83203125" style="513" customWidth="1"/>
    <col min="15114" max="15115" width="5.6640625" style="513" customWidth="1"/>
    <col min="15116" max="15118" width="5.83203125" style="513" customWidth="1"/>
    <col min="15119" max="15123" width="5.6640625" style="513"/>
    <col min="15124" max="15124" width="1.5" style="513" customWidth="1"/>
    <col min="15125" max="15358" width="5.6640625" style="513"/>
    <col min="15359" max="15359" width="8.1640625" style="513" customWidth="1"/>
    <col min="15360" max="15360" width="4.5" style="513" customWidth="1"/>
    <col min="15361" max="15361" width="5.6640625" style="513" customWidth="1"/>
    <col min="15362" max="15364" width="5.83203125" style="513" customWidth="1"/>
    <col min="15365" max="15367" width="6" style="513" customWidth="1"/>
    <col min="15368" max="15368" width="5.6640625" style="513" customWidth="1"/>
    <col min="15369" max="15369" width="4.83203125" style="513" customWidth="1"/>
    <col min="15370" max="15371" width="5.6640625" style="513" customWidth="1"/>
    <col min="15372" max="15374" width="5.83203125" style="513" customWidth="1"/>
    <col min="15375" max="15379" width="5.6640625" style="513"/>
    <col min="15380" max="15380" width="1.5" style="513" customWidth="1"/>
    <col min="15381" max="15614" width="5.6640625" style="513"/>
    <col min="15615" max="15615" width="8.1640625" style="513" customWidth="1"/>
    <col min="15616" max="15616" width="4.5" style="513" customWidth="1"/>
    <col min="15617" max="15617" width="5.6640625" style="513" customWidth="1"/>
    <col min="15618" max="15620" width="5.83203125" style="513" customWidth="1"/>
    <col min="15621" max="15623" width="6" style="513" customWidth="1"/>
    <col min="15624" max="15624" width="5.6640625" style="513" customWidth="1"/>
    <col min="15625" max="15625" width="4.83203125" style="513" customWidth="1"/>
    <col min="15626" max="15627" width="5.6640625" style="513" customWidth="1"/>
    <col min="15628" max="15630" width="5.83203125" style="513" customWidth="1"/>
    <col min="15631" max="15635" width="5.6640625" style="513"/>
    <col min="15636" max="15636" width="1.5" style="513" customWidth="1"/>
    <col min="15637" max="15870" width="5.6640625" style="513"/>
    <col min="15871" max="15871" width="8.1640625" style="513" customWidth="1"/>
    <col min="15872" max="15872" width="4.5" style="513" customWidth="1"/>
    <col min="15873" max="15873" width="5.6640625" style="513" customWidth="1"/>
    <col min="15874" max="15876" width="5.83203125" style="513" customWidth="1"/>
    <col min="15877" max="15879" width="6" style="513" customWidth="1"/>
    <col min="15880" max="15880" width="5.6640625" style="513" customWidth="1"/>
    <col min="15881" max="15881" width="4.83203125" style="513" customWidth="1"/>
    <col min="15882" max="15883" width="5.6640625" style="513" customWidth="1"/>
    <col min="15884" max="15886" width="5.83203125" style="513" customWidth="1"/>
    <col min="15887" max="15891" width="5.6640625" style="513"/>
    <col min="15892" max="15892" width="1.5" style="513" customWidth="1"/>
    <col min="15893" max="16126" width="5.6640625" style="513"/>
    <col min="16127" max="16127" width="8.1640625" style="513" customWidth="1"/>
    <col min="16128" max="16128" width="4.5" style="513" customWidth="1"/>
    <col min="16129" max="16129" width="5.6640625" style="513" customWidth="1"/>
    <col min="16130" max="16132" width="5.83203125" style="513" customWidth="1"/>
    <col min="16133" max="16135" width="6" style="513" customWidth="1"/>
    <col min="16136" max="16136" width="5.6640625" style="513" customWidth="1"/>
    <col min="16137" max="16137" width="4.83203125" style="513" customWidth="1"/>
    <col min="16138" max="16139" width="5.6640625" style="513" customWidth="1"/>
    <col min="16140" max="16142" width="5.83203125" style="513" customWidth="1"/>
    <col min="16143" max="16147" width="5.6640625" style="513"/>
    <col min="16148" max="16148" width="1.5" style="513" customWidth="1"/>
    <col min="16149" max="16384" width="5.6640625" style="513"/>
  </cols>
  <sheetData>
    <row r="1" spans="1:24" ht="15" customHeight="1">
      <c r="A1" s="1420" t="s">
        <v>193</v>
      </c>
      <c r="B1" s="1420"/>
      <c r="C1" s="1420"/>
      <c r="D1" s="1420"/>
      <c r="E1" s="1420"/>
      <c r="F1" s="1420"/>
      <c r="G1" s="1420"/>
      <c r="H1" s="1420"/>
      <c r="I1" s="1420"/>
      <c r="J1" s="1420"/>
      <c r="K1" s="1420"/>
      <c r="L1" s="1420"/>
      <c r="M1" s="1420"/>
      <c r="N1" s="1420"/>
      <c r="O1" s="1420"/>
      <c r="P1" s="1420"/>
      <c r="Q1" s="1420"/>
      <c r="R1" s="1420"/>
      <c r="S1" s="512"/>
      <c r="T1" s="512"/>
    </row>
    <row r="2" spans="1:24" ht="15" customHeight="1">
      <c r="A2" s="1420"/>
      <c r="B2" s="1420"/>
      <c r="C2" s="1420"/>
      <c r="D2" s="1420"/>
      <c r="E2" s="1420"/>
      <c r="F2" s="1420"/>
      <c r="G2" s="1420"/>
      <c r="H2" s="1420"/>
      <c r="I2" s="1420"/>
      <c r="J2" s="1420"/>
      <c r="K2" s="1420"/>
      <c r="L2" s="1420"/>
      <c r="M2" s="1420"/>
      <c r="N2" s="1420"/>
      <c r="O2" s="1420"/>
      <c r="P2" s="1420"/>
      <c r="Q2" s="1420"/>
      <c r="R2" s="1420"/>
      <c r="S2" s="512"/>
      <c r="T2" s="512"/>
    </row>
    <row r="4" spans="1:24" ht="10.5" customHeight="1"/>
    <row r="5" spans="1:24" ht="30.75" customHeight="1" thickBot="1">
      <c r="A5" s="1414" t="s">
        <v>156</v>
      </c>
      <c r="B5" s="1415"/>
      <c r="C5" s="1415"/>
      <c r="D5" s="1415"/>
      <c r="E5" s="1415"/>
      <c r="F5" s="1415"/>
      <c r="G5" s="1415"/>
      <c r="H5" s="1416"/>
      <c r="K5" s="1414" t="s">
        <v>157</v>
      </c>
      <c r="L5" s="1415"/>
      <c r="M5" s="1415"/>
      <c r="N5" s="1415"/>
      <c r="O5" s="1415"/>
      <c r="P5" s="1415"/>
      <c r="Q5" s="1415"/>
      <c r="R5" s="1416"/>
    </row>
    <row r="6" spans="1:24" ht="25.5" customHeight="1" thickTop="1">
      <c r="A6" s="1417" t="s">
        <v>158</v>
      </c>
      <c r="B6" s="1418"/>
      <c r="C6" s="1418"/>
      <c r="D6" s="1418"/>
      <c r="E6" s="1418"/>
      <c r="F6" s="1418"/>
      <c r="G6" s="1418"/>
      <c r="H6" s="1419"/>
      <c r="I6" s="66"/>
      <c r="J6" s="66"/>
      <c r="K6" s="1417" t="s">
        <v>158</v>
      </c>
      <c r="L6" s="1418"/>
      <c r="M6" s="1418"/>
      <c r="N6" s="1418"/>
      <c r="O6" s="1418"/>
      <c r="P6" s="1418"/>
      <c r="Q6" s="1418"/>
      <c r="R6" s="1419"/>
    </row>
    <row r="7" spans="1:24" ht="25.5" customHeight="1" thickBot="1">
      <c r="A7" s="1401" t="s">
        <v>159</v>
      </c>
      <c r="B7" s="1402"/>
      <c r="C7" s="1402"/>
      <c r="D7" s="1403"/>
      <c r="E7" s="1401" t="s">
        <v>160</v>
      </c>
      <c r="F7" s="1421"/>
      <c r="G7" s="1421"/>
      <c r="H7" s="1422"/>
      <c r="I7" s="66"/>
      <c r="J7" s="66"/>
      <c r="K7" s="1401" t="s">
        <v>159</v>
      </c>
      <c r="L7" s="1402"/>
      <c r="M7" s="1402"/>
      <c r="N7" s="1403"/>
      <c r="O7" s="1401" t="s">
        <v>160</v>
      </c>
      <c r="P7" s="1421"/>
      <c r="Q7" s="1421"/>
      <c r="R7" s="1422"/>
    </row>
    <row r="8" spans="1:24" ht="25.5" customHeight="1" thickTop="1">
      <c r="A8" s="1738" t="s">
        <v>161</v>
      </c>
      <c r="B8" s="1739"/>
      <c r="C8" s="1739"/>
      <c r="D8" s="1740"/>
      <c r="E8" s="1741"/>
      <c r="F8" s="1742"/>
      <c r="G8" s="1742"/>
      <c r="H8" s="136" t="s">
        <v>123</v>
      </c>
      <c r="I8" s="66"/>
      <c r="J8" s="66"/>
      <c r="K8" s="1413" t="str">
        <f>IF(A8="","",A8)</f>
        <v>種苗費</v>
      </c>
      <c r="L8" s="1413"/>
      <c r="M8" s="1413"/>
      <c r="N8" s="1413"/>
      <c r="O8" s="1741"/>
      <c r="P8" s="1742"/>
      <c r="Q8" s="1742"/>
      <c r="R8" s="67" t="s">
        <v>123</v>
      </c>
      <c r="X8" s="514"/>
    </row>
    <row r="9" spans="1:24" ht="25.5" customHeight="1">
      <c r="A9" s="1743" t="s">
        <v>162</v>
      </c>
      <c r="B9" s="1743"/>
      <c r="C9" s="1743"/>
      <c r="D9" s="1743"/>
      <c r="E9" s="1744"/>
      <c r="F9" s="1745"/>
      <c r="G9" s="1745"/>
      <c r="H9" s="68" t="s">
        <v>123</v>
      </c>
      <c r="I9" s="66"/>
      <c r="J9" s="66"/>
      <c r="K9" s="1400" t="str">
        <f t="shared" ref="K9:K13" si="0">IF(A9="","",A9)</f>
        <v>素畜費</v>
      </c>
      <c r="L9" s="1400"/>
      <c r="M9" s="1400"/>
      <c r="N9" s="1400"/>
      <c r="O9" s="1744"/>
      <c r="P9" s="1745"/>
      <c r="Q9" s="1745"/>
      <c r="R9" s="68" t="s">
        <v>123</v>
      </c>
    </row>
    <row r="10" spans="1:24" ht="25.5" customHeight="1">
      <c r="A10" s="1743" t="s">
        <v>251</v>
      </c>
      <c r="B10" s="1743"/>
      <c r="C10" s="1743"/>
      <c r="D10" s="1743"/>
      <c r="E10" s="1744"/>
      <c r="F10" s="1745"/>
      <c r="G10" s="1745"/>
      <c r="H10" s="68" t="s">
        <v>123</v>
      </c>
      <c r="I10" s="66"/>
      <c r="J10" s="66"/>
      <c r="K10" s="1400" t="str">
        <f t="shared" ref="K10" si="1">IF(A10="","",A10)</f>
        <v>購入飼料費</v>
      </c>
      <c r="L10" s="1400"/>
      <c r="M10" s="1400"/>
      <c r="N10" s="1400"/>
      <c r="O10" s="1744"/>
      <c r="P10" s="1745"/>
      <c r="Q10" s="1745"/>
      <c r="R10" s="68" t="s">
        <v>123</v>
      </c>
    </row>
    <row r="11" spans="1:24" ht="25.5" customHeight="1">
      <c r="A11" s="1743" t="s">
        <v>163</v>
      </c>
      <c r="B11" s="1743"/>
      <c r="C11" s="1743"/>
      <c r="D11" s="1743"/>
      <c r="E11" s="1744"/>
      <c r="F11" s="1745"/>
      <c r="G11" s="1745"/>
      <c r="H11" s="67" t="s">
        <v>123</v>
      </c>
      <c r="I11" s="66"/>
      <c r="J11" s="66"/>
      <c r="K11" s="1400" t="str">
        <f t="shared" si="0"/>
        <v>肥料費</v>
      </c>
      <c r="L11" s="1400"/>
      <c r="M11" s="1400"/>
      <c r="N11" s="1400"/>
      <c r="O11" s="1744"/>
      <c r="P11" s="1745"/>
      <c r="Q11" s="1745"/>
      <c r="R11" s="68" t="s">
        <v>123</v>
      </c>
    </row>
    <row r="12" spans="1:24" ht="25.5" customHeight="1">
      <c r="A12" s="1743" t="s">
        <v>164</v>
      </c>
      <c r="B12" s="1743"/>
      <c r="C12" s="1743"/>
      <c r="D12" s="1743"/>
      <c r="E12" s="1744"/>
      <c r="F12" s="1745"/>
      <c r="G12" s="1745"/>
      <c r="H12" s="68" t="s">
        <v>123</v>
      </c>
      <c r="I12" s="66"/>
      <c r="J12" s="66"/>
      <c r="K12" s="1400" t="str">
        <f t="shared" si="0"/>
        <v>農薬費</v>
      </c>
      <c r="L12" s="1400"/>
      <c r="M12" s="1400"/>
      <c r="N12" s="1400"/>
      <c r="O12" s="1744"/>
      <c r="P12" s="1745"/>
      <c r="Q12" s="1745"/>
      <c r="R12" s="68" t="s">
        <v>123</v>
      </c>
    </row>
    <row r="13" spans="1:24" ht="25.5" customHeight="1">
      <c r="A13" s="1746" t="s">
        <v>165</v>
      </c>
      <c r="B13" s="1746"/>
      <c r="C13" s="1746"/>
      <c r="D13" s="1746"/>
      <c r="E13" s="1744"/>
      <c r="F13" s="1745"/>
      <c r="G13" s="1745"/>
      <c r="H13" s="68" t="s">
        <v>123</v>
      </c>
      <c r="I13" s="66"/>
      <c r="J13" s="66"/>
      <c r="K13" s="1400" t="str">
        <f t="shared" si="0"/>
        <v>諸材料費</v>
      </c>
      <c r="L13" s="1400"/>
      <c r="M13" s="1400"/>
      <c r="N13" s="1400"/>
      <c r="O13" s="1744"/>
      <c r="P13" s="1745"/>
      <c r="Q13" s="1745"/>
      <c r="R13" s="68" t="s">
        <v>123</v>
      </c>
      <c r="W13" s="514"/>
      <c r="X13" s="514"/>
    </row>
    <row r="14" spans="1:24" ht="25.5" customHeight="1">
      <c r="A14" s="1747" t="s">
        <v>166</v>
      </c>
      <c r="B14" s="1748"/>
      <c r="C14" s="1748"/>
      <c r="D14" s="1749"/>
      <c r="E14" s="1744"/>
      <c r="F14" s="1745"/>
      <c r="G14" s="1745"/>
      <c r="H14" s="68" t="s">
        <v>123</v>
      </c>
      <c r="I14" s="66"/>
      <c r="J14" s="66"/>
      <c r="K14" s="1400" t="str">
        <f>IF(A14="","",A14)</f>
        <v>水道光熱費</v>
      </c>
      <c r="L14" s="1400"/>
      <c r="M14" s="1400"/>
      <c r="N14" s="1400"/>
      <c r="O14" s="1744"/>
      <c r="P14" s="1745"/>
      <c r="Q14" s="1745"/>
      <c r="R14" s="68" t="s">
        <v>123</v>
      </c>
      <c r="W14" s="514"/>
    </row>
    <row r="15" spans="1:24" ht="25.5" customHeight="1">
      <c r="A15" s="1404" t="s">
        <v>167</v>
      </c>
      <c r="B15" s="1406" t="s">
        <v>168</v>
      </c>
      <c r="C15" s="1407"/>
      <c r="D15" s="1408"/>
      <c r="E15" s="1750"/>
      <c r="F15" s="1751"/>
      <c r="G15" s="1751"/>
      <c r="H15" s="69" t="s">
        <v>123</v>
      </c>
      <c r="I15" s="66"/>
      <c r="J15" s="66"/>
      <c r="K15" s="1404" t="str">
        <f>IF(A15="","",A15)</f>
        <v>販売費</v>
      </c>
      <c r="L15" s="1409" t="str">
        <f t="shared" ref="L15" si="2">IF(B15="","",B15)</f>
        <v>手数料</v>
      </c>
      <c r="M15" s="1409"/>
      <c r="N15" s="1409"/>
      <c r="O15" s="1750"/>
      <c r="P15" s="1751"/>
      <c r="Q15" s="1751"/>
      <c r="R15" s="69" t="s">
        <v>123</v>
      </c>
    </row>
    <row r="16" spans="1:24" ht="25.5" customHeight="1">
      <c r="A16" s="1404"/>
      <c r="B16" s="1423" t="s">
        <v>169</v>
      </c>
      <c r="C16" s="1424"/>
      <c r="D16" s="1425"/>
      <c r="E16" s="1752"/>
      <c r="F16" s="1753"/>
      <c r="G16" s="1753"/>
      <c r="H16" s="70" t="s">
        <v>123</v>
      </c>
      <c r="I16" s="66"/>
      <c r="J16" s="66"/>
      <c r="K16" s="1404"/>
      <c r="L16" s="1426" t="str">
        <f t="shared" ref="L16:L21" si="3">IF(B16="","",B16)</f>
        <v>配送運賃</v>
      </c>
      <c r="M16" s="1426"/>
      <c r="N16" s="1426"/>
      <c r="O16" s="1752"/>
      <c r="P16" s="1753"/>
      <c r="Q16" s="1753"/>
      <c r="R16" s="70" t="s">
        <v>123</v>
      </c>
    </row>
    <row r="17" spans="1:18" ht="25.5" customHeight="1">
      <c r="A17" s="1405"/>
      <c r="B17" s="1410" t="s">
        <v>170</v>
      </c>
      <c r="C17" s="1411"/>
      <c r="D17" s="1412"/>
      <c r="E17" s="1754"/>
      <c r="F17" s="1755"/>
      <c r="G17" s="1755"/>
      <c r="H17" s="71" t="s">
        <v>123</v>
      </c>
      <c r="I17" s="66"/>
      <c r="J17" s="66"/>
      <c r="K17" s="1405"/>
      <c r="L17" s="1413" t="str">
        <f t="shared" si="3"/>
        <v>包装資材</v>
      </c>
      <c r="M17" s="1413"/>
      <c r="N17" s="1413"/>
      <c r="O17" s="1754"/>
      <c r="P17" s="1755"/>
      <c r="Q17" s="1755"/>
      <c r="R17" s="71" t="s">
        <v>123</v>
      </c>
    </row>
    <row r="18" spans="1:18" ht="25.5" customHeight="1">
      <c r="A18" s="1427" t="s">
        <v>195</v>
      </c>
      <c r="B18" s="1406" t="s">
        <v>171</v>
      </c>
      <c r="C18" s="1407"/>
      <c r="D18" s="1408"/>
      <c r="E18" s="1750"/>
      <c r="F18" s="1751"/>
      <c r="G18" s="1751"/>
      <c r="H18" s="72" t="s">
        <v>123</v>
      </c>
      <c r="I18" s="66"/>
      <c r="J18" s="66"/>
      <c r="K18" s="1427" t="str">
        <f>IF(A18="","",A18)</f>
        <v>減価償却費</v>
      </c>
      <c r="L18" s="1409" t="str">
        <f>IF(B18="","",B18)</f>
        <v>減償（施建）</v>
      </c>
      <c r="M18" s="1409"/>
      <c r="N18" s="1409"/>
      <c r="O18" s="1750"/>
      <c r="P18" s="1751"/>
      <c r="Q18" s="1751"/>
      <c r="R18" s="72" t="s">
        <v>123</v>
      </c>
    </row>
    <row r="19" spans="1:18" ht="25.5" customHeight="1">
      <c r="A19" s="1428"/>
      <c r="B19" s="1423" t="s">
        <v>172</v>
      </c>
      <c r="C19" s="1424"/>
      <c r="D19" s="1425"/>
      <c r="E19" s="1756"/>
      <c r="F19" s="1757"/>
      <c r="G19" s="1757"/>
      <c r="H19" s="73" t="s">
        <v>123</v>
      </c>
      <c r="I19" s="66"/>
      <c r="J19" s="66"/>
      <c r="K19" s="1428"/>
      <c r="L19" s="1426" t="str">
        <f t="shared" si="3"/>
        <v>減償（大植）</v>
      </c>
      <c r="M19" s="1426"/>
      <c r="N19" s="1426"/>
      <c r="O19" s="1756"/>
      <c r="P19" s="1757"/>
      <c r="Q19" s="1757"/>
      <c r="R19" s="73" t="s">
        <v>123</v>
      </c>
    </row>
    <row r="20" spans="1:18" ht="25.5" customHeight="1">
      <c r="A20" s="1428"/>
      <c r="B20" s="1430" t="s">
        <v>173</v>
      </c>
      <c r="C20" s="1431"/>
      <c r="D20" s="1432"/>
      <c r="E20" s="1752"/>
      <c r="F20" s="1753"/>
      <c r="G20" s="1753"/>
      <c r="H20" s="73" t="s">
        <v>123</v>
      </c>
      <c r="I20" s="66"/>
      <c r="J20" s="66"/>
      <c r="K20" s="1428"/>
      <c r="L20" s="1426" t="str">
        <f t="shared" si="3"/>
        <v>減償（機械）</v>
      </c>
      <c r="M20" s="1426"/>
      <c r="N20" s="1426"/>
      <c r="O20" s="1752"/>
      <c r="P20" s="1753"/>
      <c r="Q20" s="1753"/>
      <c r="R20" s="73" t="s">
        <v>123</v>
      </c>
    </row>
    <row r="21" spans="1:18" ht="25.5" customHeight="1">
      <c r="A21" s="1429"/>
      <c r="B21" s="1433" t="s">
        <v>174</v>
      </c>
      <c r="C21" s="1434"/>
      <c r="D21" s="1435"/>
      <c r="E21" s="1754"/>
      <c r="F21" s="1755"/>
      <c r="G21" s="1755"/>
      <c r="H21" s="74" t="s">
        <v>123</v>
      </c>
      <c r="I21" s="66"/>
      <c r="J21" s="66"/>
      <c r="K21" s="1429"/>
      <c r="L21" s="1413" t="str">
        <f t="shared" si="3"/>
        <v>減償（生物）</v>
      </c>
      <c r="M21" s="1413"/>
      <c r="N21" s="1413"/>
      <c r="O21" s="1754"/>
      <c r="P21" s="1755"/>
      <c r="Q21" s="1755"/>
      <c r="R21" s="74" t="s">
        <v>123</v>
      </c>
    </row>
    <row r="22" spans="1:18" ht="25.5" customHeight="1">
      <c r="A22" s="1746" t="s">
        <v>175</v>
      </c>
      <c r="B22" s="1746"/>
      <c r="C22" s="1746"/>
      <c r="D22" s="1746"/>
      <c r="E22" s="1744"/>
      <c r="F22" s="1745"/>
      <c r="G22" s="1745"/>
      <c r="H22" s="75" t="s">
        <v>123</v>
      </c>
      <c r="I22" s="66"/>
      <c r="J22" s="66"/>
      <c r="K22" s="1400" t="str">
        <f t="shared" ref="K22" si="4">IF(A22="","",A22)</f>
        <v>修繕費</v>
      </c>
      <c r="L22" s="1400"/>
      <c r="M22" s="1400"/>
      <c r="N22" s="1400"/>
      <c r="O22" s="1744"/>
      <c r="P22" s="1745"/>
      <c r="Q22" s="1745"/>
      <c r="R22" s="75" t="s">
        <v>123</v>
      </c>
    </row>
    <row r="23" spans="1:18" ht="25.5" customHeight="1">
      <c r="A23" s="1746" t="s">
        <v>176</v>
      </c>
      <c r="B23" s="1746"/>
      <c r="C23" s="1746"/>
      <c r="D23" s="1746"/>
      <c r="E23" s="1744"/>
      <c r="F23" s="1745"/>
      <c r="G23" s="1745"/>
      <c r="H23" s="75" t="s">
        <v>123</v>
      </c>
      <c r="I23" s="66"/>
      <c r="J23" s="66"/>
      <c r="K23" s="1400" t="str">
        <f t="shared" ref="K23:K33" si="5">IF(A23="","",A23)</f>
        <v>雇用労賃</v>
      </c>
      <c r="L23" s="1400"/>
      <c r="M23" s="1400"/>
      <c r="N23" s="1400"/>
      <c r="O23" s="1744"/>
      <c r="P23" s="1745"/>
      <c r="Q23" s="1745"/>
      <c r="R23" s="75" t="s">
        <v>123</v>
      </c>
    </row>
    <row r="24" spans="1:18" ht="25.5" customHeight="1">
      <c r="A24" s="1760" t="s">
        <v>177</v>
      </c>
      <c r="B24" s="1760"/>
      <c r="C24" s="1760"/>
      <c r="D24" s="1760"/>
      <c r="E24" s="1744"/>
      <c r="F24" s="1745"/>
      <c r="G24" s="1745"/>
      <c r="H24" s="75" t="s">
        <v>123</v>
      </c>
      <c r="I24" s="66"/>
      <c r="J24" s="66"/>
      <c r="K24" s="1400" t="str">
        <f t="shared" si="5"/>
        <v>小作・賃借費</v>
      </c>
      <c r="L24" s="1400"/>
      <c r="M24" s="1400"/>
      <c r="N24" s="1400"/>
      <c r="O24" s="1744"/>
      <c r="P24" s="1745"/>
      <c r="Q24" s="1745"/>
      <c r="R24" s="75" t="s">
        <v>123</v>
      </c>
    </row>
    <row r="25" spans="1:18" ht="25.5" customHeight="1">
      <c r="A25" s="1743" t="s">
        <v>178</v>
      </c>
      <c r="B25" s="1743"/>
      <c r="C25" s="1743"/>
      <c r="D25" s="1743"/>
      <c r="E25" s="1744"/>
      <c r="F25" s="1745"/>
      <c r="G25" s="1745"/>
      <c r="H25" s="75" t="s">
        <v>123</v>
      </c>
      <c r="I25" s="66"/>
      <c r="J25" s="66"/>
      <c r="K25" s="1400" t="str">
        <f t="shared" si="5"/>
        <v>土地改良費</v>
      </c>
      <c r="L25" s="1400"/>
      <c r="M25" s="1400"/>
      <c r="N25" s="1400"/>
      <c r="O25" s="1744"/>
      <c r="P25" s="1745"/>
      <c r="Q25" s="1745"/>
      <c r="R25" s="75" t="s">
        <v>123</v>
      </c>
    </row>
    <row r="26" spans="1:18" ht="25.5" customHeight="1">
      <c r="A26" s="1746" t="s">
        <v>179</v>
      </c>
      <c r="B26" s="1746"/>
      <c r="C26" s="1746"/>
      <c r="D26" s="1746"/>
      <c r="E26" s="1744"/>
      <c r="F26" s="1745"/>
      <c r="G26" s="1745"/>
      <c r="H26" s="75" t="s">
        <v>123</v>
      </c>
      <c r="I26" s="66"/>
      <c r="J26" s="66"/>
      <c r="K26" s="1400" t="str">
        <f t="shared" si="5"/>
        <v>農業共済</v>
      </c>
      <c r="L26" s="1400"/>
      <c r="M26" s="1400"/>
      <c r="N26" s="1400"/>
      <c r="O26" s="1744"/>
      <c r="P26" s="1745"/>
      <c r="Q26" s="1745"/>
      <c r="R26" s="75" t="s">
        <v>123</v>
      </c>
    </row>
    <row r="27" spans="1:18" ht="25.5" customHeight="1">
      <c r="A27" s="1746" t="s">
        <v>180</v>
      </c>
      <c r="B27" s="1746"/>
      <c r="C27" s="1746"/>
      <c r="D27" s="1746"/>
      <c r="E27" s="1744"/>
      <c r="F27" s="1745"/>
      <c r="G27" s="1745"/>
      <c r="H27" s="75" t="s">
        <v>123</v>
      </c>
      <c r="I27" s="66"/>
      <c r="J27" s="66"/>
      <c r="K27" s="1400" t="str">
        <f t="shared" si="5"/>
        <v>租税公課</v>
      </c>
      <c r="L27" s="1400"/>
      <c r="M27" s="1400"/>
      <c r="N27" s="1400"/>
      <c r="O27" s="1744"/>
      <c r="P27" s="1745"/>
      <c r="Q27" s="1745"/>
      <c r="R27" s="75" t="s">
        <v>123</v>
      </c>
    </row>
    <row r="28" spans="1:18" ht="25.5" customHeight="1">
      <c r="A28" s="1746" t="s">
        <v>181</v>
      </c>
      <c r="B28" s="1746"/>
      <c r="C28" s="1746"/>
      <c r="D28" s="1746"/>
      <c r="E28" s="1744"/>
      <c r="F28" s="1745"/>
      <c r="G28" s="1745"/>
      <c r="H28" s="75" t="s">
        <v>123</v>
      </c>
      <c r="I28" s="66"/>
      <c r="J28" s="66"/>
      <c r="K28" s="1400" t="str">
        <f t="shared" si="5"/>
        <v>支払利子</v>
      </c>
      <c r="L28" s="1400"/>
      <c r="M28" s="1400"/>
      <c r="N28" s="1400"/>
      <c r="O28" s="1744"/>
      <c r="P28" s="1745"/>
      <c r="Q28" s="1745"/>
      <c r="R28" s="75" t="s">
        <v>123</v>
      </c>
    </row>
    <row r="29" spans="1:18" ht="25.5" customHeight="1">
      <c r="A29" s="1746" t="s">
        <v>182</v>
      </c>
      <c r="B29" s="1746"/>
      <c r="C29" s="1746"/>
      <c r="D29" s="1746"/>
      <c r="E29" s="1750"/>
      <c r="F29" s="1751"/>
      <c r="G29" s="1751"/>
      <c r="H29" s="137" t="s">
        <v>123</v>
      </c>
      <c r="I29" s="66"/>
      <c r="J29" s="66"/>
      <c r="K29" s="1400" t="str">
        <f t="shared" si="5"/>
        <v>雑費</v>
      </c>
      <c r="L29" s="1400"/>
      <c r="M29" s="1400"/>
      <c r="N29" s="1400"/>
      <c r="O29" s="1750"/>
      <c r="P29" s="1751"/>
      <c r="Q29" s="1751"/>
      <c r="R29" s="75" t="s">
        <v>123</v>
      </c>
    </row>
    <row r="30" spans="1:18" ht="25.5" customHeight="1">
      <c r="A30" s="1746"/>
      <c r="B30" s="1746"/>
      <c r="C30" s="1746"/>
      <c r="D30" s="1746"/>
      <c r="E30" s="1758"/>
      <c r="F30" s="1759"/>
      <c r="G30" s="1759"/>
      <c r="H30" s="75" t="s">
        <v>123</v>
      </c>
      <c r="I30" s="66"/>
      <c r="J30" s="66"/>
      <c r="K30" s="1400" t="str">
        <f t="shared" si="5"/>
        <v/>
      </c>
      <c r="L30" s="1400"/>
      <c r="M30" s="1400"/>
      <c r="N30" s="1400"/>
      <c r="O30" s="1761"/>
      <c r="P30" s="1762"/>
      <c r="Q30" s="1762"/>
      <c r="R30" s="75" t="s">
        <v>123</v>
      </c>
    </row>
    <row r="31" spans="1:18" ht="25.5" customHeight="1">
      <c r="A31" s="1746"/>
      <c r="B31" s="1746"/>
      <c r="C31" s="1746"/>
      <c r="D31" s="1746"/>
      <c r="E31" s="1758"/>
      <c r="F31" s="1759"/>
      <c r="G31" s="1759"/>
      <c r="H31" s="138" t="s">
        <v>123</v>
      </c>
      <c r="I31" s="66"/>
      <c r="J31" s="66"/>
      <c r="K31" s="1400" t="str">
        <f t="shared" si="5"/>
        <v/>
      </c>
      <c r="L31" s="1400"/>
      <c r="M31" s="1400"/>
      <c r="N31" s="1400"/>
      <c r="O31" s="1761"/>
      <c r="P31" s="1762"/>
      <c r="Q31" s="1762"/>
      <c r="R31" s="75" t="s">
        <v>123</v>
      </c>
    </row>
    <row r="32" spans="1:18" ht="25.5" customHeight="1">
      <c r="A32" s="1746"/>
      <c r="B32" s="1746"/>
      <c r="C32" s="1746"/>
      <c r="D32" s="1746"/>
      <c r="E32" s="1758"/>
      <c r="F32" s="1759"/>
      <c r="G32" s="1759"/>
      <c r="H32" s="75" t="s">
        <v>123</v>
      </c>
      <c r="I32" s="66"/>
      <c r="J32" s="66"/>
      <c r="K32" s="1400" t="str">
        <f t="shared" si="5"/>
        <v/>
      </c>
      <c r="L32" s="1400"/>
      <c r="M32" s="1400"/>
      <c r="N32" s="1400"/>
      <c r="O32" s="1761"/>
      <c r="P32" s="1762"/>
      <c r="Q32" s="1762"/>
      <c r="R32" s="75" t="s">
        <v>123</v>
      </c>
    </row>
    <row r="33" spans="1:18" ht="25.5" customHeight="1" thickBot="1">
      <c r="A33" s="1746"/>
      <c r="B33" s="1746"/>
      <c r="C33" s="1746"/>
      <c r="D33" s="1746"/>
      <c r="E33" s="1758"/>
      <c r="F33" s="1759"/>
      <c r="G33" s="1759"/>
      <c r="H33" s="75" t="s">
        <v>123</v>
      </c>
      <c r="I33" s="66"/>
      <c r="J33" s="66"/>
      <c r="K33" s="1400" t="str">
        <f t="shared" si="5"/>
        <v/>
      </c>
      <c r="L33" s="1400"/>
      <c r="M33" s="1400"/>
      <c r="N33" s="1400"/>
      <c r="O33" s="1761"/>
      <c r="P33" s="1762"/>
      <c r="Q33" s="1762"/>
      <c r="R33" s="75" t="s">
        <v>123</v>
      </c>
    </row>
    <row r="34" spans="1:18" ht="25.5" customHeight="1" thickTop="1">
      <c r="A34" s="1417" t="s">
        <v>183</v>
      </c>
      <c r="B34" s="1438"/>
      <c r="C34" s="1438"/>
      <c r="D34" s="1439"/>
      <c r="E34" s="1440" t="str">
        <f>IF(SUM(E8:G33)=0,"",SUM(E8:G33))</f>
        <v/>
      </c>
      <c r="F34" s="1441"/>
      <c r="G34" s="1441"/>
      <c r="H34" s="76" t="s">
        <v>123</v>
      </c>
      <c r="I34" s="66"/>
      <c r="J34" s="66"/>
      <c r="K34" s="1417" t="s">
        <v>183</v>
      </c>
      <c r="L34" s="1438"/>
      <c r="M34" s="1438"/>
      <c r="N34" s="1439"/>
      <c r="O34" s="1440" t="str">
        <f>IF(SUM(O8:Q33)=0,"",SUM(O8:Q33))</f>
        <v/>
      </c>
      <c r="P34" s="1441"/>
      <c r="Q34" s="1441"/>
      <c r="R34" s="76" t="s">
        <v>123</v>
      </c>
    </row>
    <row r="35" spans="1:18" ht="15" customHeight="1">
      <c r="A35" s="1436"/>
      <c r="B35" s="1436"/>
      <c r="C35" s="1436"/>
      <c r="D35" s="1436"/>
      <c r="E35" s="1437"/>
      <c r="F35" s="1437"/>
      <c r="G35" s="1437"/>
      <c r="H35" s="515"/>
    </row>
    <row r="36" spans="1:18" ht="15" customHeight="1">
      <c r="A36" s="516"/>
      <c r="B36" s="516"/>
      <c r="C36" s="516"/>
      <c r="D36" s="516"/>
      <c r="E36" s="517"/>
      <c r="F36" s="517"/>
      <c r="G36" s="517"/>
      <c r="H36" s="515"/>
    </row>
    <row r="37" spans="1:18" ht="15" customHeight="1">
      <c r="A37" s="516"/>
      <c r="B37" s="516"/>
      <c r="C37" s="516"/>
      <c r="D37" s="516"/>
      <c r="E37" s="517"/>
      <c r="F37" s="517"/>
      <c r="G37" s="517"/>
      <c r="H37" s="515"/>
    </row>
  </sheetData>
  <sheetProtection algorithmName="SHA-512" hashValue="BmgsyyFy+G74ReZjzy9xZ8UwienSmvjIoqM5swzuXYv3EtF0H+5weX/izxAZStYPARWJ7mmAnfOlGUEmhEbGRQ==" saltValue="jE9Y9xDd4n99AiVeomN+gA==" spinCount="100000" sheet="1" objects="1" scenarios="1" selectLockedCells="1"/>
  <mergeCells count="123">
    <mergeCell ref="A35:D35"/>
    <mergeCell ref="E35:G35"/>
    <mergeCell ref="E32:G32"/>
    <mergeCell ref="O32:Q32"/>
    <mergeCell ref="E33:G33"/>
    <mergeCell ref="O33:Q33"/>
    <mergeCell ref="E22:G22"/>
    <mergeCell ref="E30:G30"/>
    <mergeCell ref="O30:Q30"/>
    <mergeCell ref="E31:G31"/>
    <mergeCell ref="O31:Q31"/>
    <mergeCell ref="E26:G26"/>
    <mergeCell ref="O26:Q26"/>
    <mergeCell ref="A34:D34"/>
    <mergeCell ref="E34:G34"/>
    <mergeCell ref="K34:N34"/>
    <mergeCell ref="O34:Q34"/>
    <mergeCell ref="E24:G24"/>
    <mergeCell ref="O24:Q24"/>
    <mergeCell ref="E25:G25"/>
    <mergeCell ref="O25:Q25"/>
    <mergeCell ref="O22:Q22"/>
    <mergeCell ref="E23:G23"/>
    <mergeCell ref="O23:Q23"/>
    <mergeCell ref="E28:G28"/>
    <mergeCell ref="O28:Q28"/>
    <mergeCell ref="E29:G29"/>
    <mergeCell ref="O29:Q29"/>
    <mergeCell ref="B20:D20"/>
    <mergeCell ref="E20:G20"/>
    <mergeCell ref="L20:N20"/>
    <mergeCell ref="O20:Q20"/>
    <mergeCell ref="B21:D21"/>
    <mergeCell ref="E21:G21"/>
    <mergeCell ref="L21:N21"/>
    <mergeCell ref="O21:Q21"/>
    <mergeCell ref="E27:G27"/>
    <mergeCell ref="O27:Q27"/>
    <mergeCell ref="A24:D24"/>
    <mergeCell ref="A23:D23"/>
    <mergeCell ref="A22:D22"/>
    <mergeCell ref="K22:N22"/>
    <mergeCell ref="K23:N23"/>
    <mergeCell ref="K24:N24"/>
    <mergeCell ref="K25:N25"/>
    <mergeCell ref="K26:N26"/>
    <mergeCell ref="K27:N27"/>
    <mergeCell ref="K28:N28"/>
    <mergeCell ref="O17:Q17"/>
    <mergeCell ref="A18:A21"/>
    <mergeCell ref="B18:D18"/>
    <mergeCell ref="E18:G18"/>
    <mergeCell ref="K18:K21"/>
    <mergeCell ref="L18:N18"/>
    <mergeCell ref="O18:Q18"/>
    <mergeCell ref="B19:D19"/>
    <mergeCell ref="E19:G19"/>
    <mergeCell ref="L19:N19"/>
    <mergeCell ref="O19:Q19"/>
    <mergeCell ref="O15:Q15"/>
    <mergeCell ref="E12:G12"/>
    <mergeCell ref="O12:Q12"/>
    <mergeCell ref="E13:G13"/>
    <mergeCell ref="O13:Q13"/>
    <mergeCell ref="B16:D16"/>
    <mergeCell ref="E16:G16"/>
    <mergeCell ref="L16:N16"/>
    <mergeCell ref="O16:Q16"/>
    <mergeCell ref="O11:Q11"/>
    <mergeCell ref="E7:H7"/>
    <mergeCell ref="O7:R7"/>
    <mergeCell ref="E8:G8"/>
    <mergeCell ref="O8:Q8"/>
    <mergeCell ref="E14:G14"/>
    <mergeCell ref="O14:Q14"/>
    <mergeCell ref="A14:D14"/>
    <mergeCell ref="A13:D13"/>
    <mergeCell ref="A12:D12"/>
    <mergeCell ref="A11:D11"/>
    <mergeCell ref="K14:N14"/>
    <mergeCell ref="K13:N13"/>
    <mergeCell ref="K12:N12"/>
    <mergeCell ref="K11:N11"/>
    <mergeCell ref="A10:D10"/>
    <mergeCell ref="E10:G10"/>
    <mergeCell ref="K10:N10"/>
    <mergeCell ref="O10:Q10"/>
    <mergeCell ref="A5:H5"/>
    <mergeCell ref="K5:R5"/>
    <mergeCell ref="A6:H6"/>
    <mergeCell ref="K6:R6"/>
    <mergeCell ref="E9:G9"/>
    <mergeCell ref="O9:Q9"/>
    <mergeCell ref="A1:R2"/>
    <mergeCell ref="A9:D9"/>
    <mergeCell ref="A8:D8"/>
    <mergeCell ref="A7:D7"/>
    <mergeCell ref="K9:N9"/>
    <mergeCell ref="K8:N8"/>
    <mergeCell ref="K29:N29"/>
    <mergeCell ref="K30:N30"/>
    <mergeCell ref="K31:N31"/>
    <mergeCell ref="K32:N32"/>
    <mergeCell ref="K33:N33"/>
    <mergeCell ref="K7:N7"/>
    <mergeCell ref="A33:D33"/>
    <mergeCell ref="A32:D32"/>
    <mergeCell ref="A31:D31"/>
    <mergeCell ref="A30:D30"/>
    <mergeCell ref="A29:D29"/>
    <mergeCell ref="A28:D28"/>
    <mergeCell ref="A27:D27"/>
    <mergeCell ref="A26:D26"/>
    <mergeCell ref="A25:D25"/>
    <mergeCell ref="E11:G11"/>
    <mergeCell ref="A15:A17"/>
    <mergeCell ref="B15:D15"/>
    <mergeCell ref="E15:G15"/>
    <mergeCell ref="K15:K17"/>
    <mergeCell ref="L15:N15"/>
    <mergeCell ref="B17:D17"/>
    <mergeCell ref="E17:G17"/>
    <mergeCell ref="L17:N17"/>
  </mergeCells>
  <phoneticPr fontId="5"/>
  <pageMargins left="0.78740157480314965" right="0.39370078740157483" top="0.59055118110236227" bottom="0.39370078740157483" header="0.51181102362204722" footer="0.51181102362204722"/>
  <pageSetup paperSize="9" scale="8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Z48"/>
  <sheetViews>
    <sheetView zoomScaleNormal="100" workbookViewId="0">
      <selection activeCell="A4" sqref="A4:B8"/>
    </sheetView>
  </sheetViews>
  <sheetFormatPr defaultColWidth="10.6640625" defaultRowHeight="12.75"/>
  <cols>
    <col min="1" max="4" width="6.6640625" style="17" customWidth="1"/>
    <col min="5" max="5" width="10.6640625" style="17"/>
    <col min="6" max="6" width="4.83203125" style="17" customWidth="1"/>
    <col min="7" max="8" width="9.5" style="17" customWidth="1"/>
    <col min="9" max="9" width="5" style="17" customWidth="1"/>
    <col min="10" max="49" width="3.6640625" style="17" customWidth="1"/>
    <col min="50" max="50" width="0.83203125" style="17" customWidth="1"/>
    <col min="51" max="256" width="10.6640625" style="17"/>
    <col min="257" max="260" width="8.33203125" style="17" customWidth="1"/>
    <col min="261" max="261" width="10.6640625" style="17"/>
    <col min="262" max="262" width="7.83203125" style="17" customWidth="1"/>
    <col min="263" max="264" width="10.6640625" style="17"/>
    <col min="265" max="265" width="5" style="17" customWidth="1"/>
    <col min="266" max="305" width="3.6640625" style="17" customWidth="1"/>
    <col min="306" max="306" width="0.83203125" style="17" customWidth="1"/>
    <col min="307" max="512" width="10.6640625" style="17"/>
    <col min="513" max="516" width="8.33203125" style="17" customWidth="1"/>
    <col min="517" max="517" width="10.6640625" style="17"/>
    <col min="518" max="518" width="7.83203125" style="17" customWidth="1"/>
    <col min="519" max="520" width="10.6640625" style="17"/>
    <col min="521" max="521" width="5" style="17" customWidth="1"/>
    <col min="522" max="561" width="3.6640625" style="17" customWidth="1"/>
    <col min="562" max="562" width="0.83203125" style="17" customWidth="1"/>
    <col min="563" max="768" width="10.6640625" style="17"/>
    <col min="769" max="772" width="8.33203125" style="17" customWidth="1"/>
    <col min="773" max="773" width="10.6640625" style="17"/>
    <col min="774" max="774" width="7.83203125" style="17" customWidth="1"/>
    <col min="775" max="776" width="10.6640625" style="17"/>
    <col min="777" max="777" width="5" style="17" customWidth="1"/>
    <col min="778" max="817" width="3.6640625" style="17" customWidth="1"/>
    <col min="818" max="818" width="0.83203125" style="17" customWidth="1"/>
    <col min="819" max="1024" width="10.6640625" style="17"/>
    <col min="1025" max="1028" width="8.33203125" style="17" customWidth="1"/>
    <col min="1029" max="1029" width="10.6640625" style="17"/>
    <col min="1030" max="1030" width="7.83203125" style="17" customWidth="1"/>
    <col min="1031" max="1032" width="10.6640625" style="17"/>
    <col min="1033" max="1033" width="5" style="17" customWidth="1"/>
    <col min="1034" max="1073" width="3.6640625" style="17" customWidth="1"/>
    <col min="1074" max="1074" width="0.83203125" style="17" customWidth="1"/>
    <col min="1075" max="1280" width="10.6640625" style="17"/>
    <col min="1281" max="1284" width="8.33203125" style="17" customWidth="1"/>
    <col min="1285" max="1285" width="10.6640625" style="17"/>
    <col min="1286" max="1286" width="7.83203125" style="17" customWidth="1"/>
    <col min="1287" max="1288" width="10.6640625" style="17"/>
    <col min="1289" max="1289" width="5" style="17" customWidth="1"/>
    <col min="1290" max="1329" width="3.6640625" style="17" customWidth="1"/>
    <col min="1330" max="1330" width="0.83203125" style="17" customWidth="1"/>
    <col min="1331" max="1536" width="10.6640625" style="17"/>
    <col min="1537" max="1540" width="8.33203125" style="17" customWidth="1"/>
    <col min="1541" max="1541" width="10.6640625" style="17"/>
    <col min="1542" max="1542" width="7.83203125" style="17" customWidth="1"/>
    <col min="1543" max="1544" width="10.6640625" style="17"/>
    <col min="1545" max="1545" width="5" style="17" customWidth="1"/>
    <col min="1546" max="1585" width="3.6640625" style="17" customWidth="1"/>
    <col min="1586" max="1586" width="0.83203125" style="17" customWidth="1"/>
    <col min="1587" max="1792" width="10.6640625" style="17"/>
    <col min="1793" max="1796" width="8.33203125" style="17" customWidth="1"/>
    <col min="1797" max="1797" width="10.6640625" style="17"/>
    <col min="1798" max="1798" width="7.83203125" style="17" customWidth="1"/>
    <col min="1799" max="1800" width="10.6640625" style="17"/>
    <col min="1801" max="1801" width="5" style="17" customWidth="1"/>
    <col min="1802" max="1841" width="3.6640625" style="17" customWidth="1"/>
    <col min="1842" max="1842" width="0.83203125" style="17" customWidth="1"/>
    <col min="1843" max="2048" width="10.6640625" style="17"/>
    <col min="2049" max="2052" width="8.33203125" style="17" customWidth="1"/>
    <col min="2053" max="2053" width="10.6640625" style="17"/>
    <col min="2054" max="2054" width="7.83203125" style="17" customWidth="1"/>
    <col min="2055" max="2056" width="10.6640625" style="17"/>
    <col min="2057" max="2057" width="5" style="17" customWidth="1"/>
    <col min="2058" max="2097" width="3.6640625" style="17" customWidth="1"/>
    <col min="2098" max="2098" width="0.83203125" style="17" customWidth="1"/>
    <col min="2099" max="2304" width="10.6640625" style="17"/>
    <col min="2305" max="2308" width="8.33203125" style="17" customWidth="1"/>
    <col min="2309" max="2309" width="10.6640625" style="17"/>
    <col min="2310" max="2310" width="7.83203125" style="17" customWidth="1"/>
    <col min="2311" max="2312" width="10.6640625" style="17"/>
    <col min="2313" max="2313" width="5" style="17" customWidth="1"/>
    <col min="2314" max="2353" width="3.6640625" style="17" customWidth="1"/>
    <col min="2354" max="2354" width="0.83203125" style="17" customWidth="1"/>
    <col min="2355" max="2560" width="10.6640625" style="17"/>
    <col min="2561" max="2564" width="8.33203125" style="17" customWidth="1"/>
    <col min="2565" max="2565" width="10.6640625" style="17"/>
    <col min="2566" max="2566" width="7.83203125" style="17" customWidth="1"/>
    <col min="2567" max="2568" width="10.6640625" style="17"/>
    <col min="2569" max="2569" width="5" style="17" customWidth="1"/>
    <col min="2570" max="2609" width="3.6640625" style="17" customWidth="1"/>
    <col min="2610" max="2610" width="0.83203125" style="17" customWidth="1"/>
    <col min="2611" max="2816" width="10.6640625" style="17"/>
    <col min="2817" max="2820" width="8.33203125" style="17" customWidth="1"/>
    <col min="2821" max="2821" width="10.6640625" style="17"/>
    <col min="2822" max="2822" width="7.83203125" style="17" customWidth="1"/>
    <col min="2823" max="2824" width="10.6640625" style="17"/>
    <col min="2825" max="2825" width="5" style="17" customWidth="1"/>
    <col min="2826" max="2865" width="3.6640625" style="17" customWidth="1"/>
    <col min="2866" max="2866" width="0.83203125" style="17" customWidth="1"/>
    <col min="2867" max="3072" width="10.6640625" style="17"/>
    <col min="3073" max="3076" width="8.33203125" style="17" customWidth="1"/>
    <col min="3077" max="3077" width="10.6640625" style="17"/>
    <col min="3078" max="3078" width="7.83203125" style="17" customWidth="1"/>
    <col min="3079" max="3080" width="10.6640625" style="17"/>
    <col min="3081" max="3081" width="5" style="17" customWidth="1"/>
    <col min="3082" max="3121" width="3.6640625" style="17" customWidth="1"/>
    <col min="3122" max="3122" width="0.83203125" style="17" customWidth="1"/>
    <col min="3123" max="3328" width="10.6640625" style="17"/>
    <col min="3329" max="3332" width="8.33203125" style="17" customWidth="1"/>
    <col min="3333" max="3333" width="10.6640625" style="17"/>
    <col min="3334" max="3334" width="7.83203125" style="17" customWidth="1"/>
    <col min="3335" max="3336" width="10.6640625" style="17"/>
    <col min="3337" max="3337" width="5" style="17" customWidth="1"/>
    <col min="3338" max="3377" width="3.6640625" style="17" customWidth="1"/>
    <col min="3378" max="3378" width="0.83203125" style="17" customWidth="1"/>
    <col min="3379" max="3584" width="10.6640625" style="17"/>
    <col min="3585" max="3588" width="8.33203125" style="17" customWidth="1"/>
    <col min="3589" max="3589" width="10.6640625" style="17"/>
    <col min="3590" max="3590" width="7.83203125" style="17" customWidth="1"/>
    <col min="3591" max="3592" width="10.6640625" style="17"/>
    <col min="3593" max="3593" width="5" style="17" customWidth="1"/>
    <col min="3594" max="3633" width="3.6640625" style="17" customWidth="1"/>
    <col min="3634" max="3634" width="0.83203125" style="17" customWidth="1"/>
    <col min="3635" max="3840" width="10.6640625" style="17"/>
    <col min="3841" max="3844" width="8.33203125" style="17" customWidth="1"/>
    <col min="3845" max="3845" width="10.6640625" style="17"/>
    <col min="3846" max="3846" width="7.83203125" style="17" customWidth="1"/>
    <col min="3847" max="3848" width="10.6640625" style="17"/>
    <col min="3849" max="3849" width="5" style="17" customWidth="1"/>
    <col min="3850" max="3889" width="3.6640625" style="17" customWidth="1"/>
    <col min="3890" max="3890" width="0.83203125" style="17" customWidth="1"/>
    <col min="3891" max="4096" width="10.6640625" style="17"/>
    <col min="4097" max="4100" width="8.33203125" style="17" customWidth="1"/>
    <col min="4101" max="4101" width="10.6640625" style="17"/>
    <col min="4102" max="4102" width="7.83203125" style="17" customWidth="1"/>
    <col min="4103" max="4104" width="10.6640625" style="17"/>
    <col min="4105" max="4105" width="5" style="17" customWidth="1"/>
    <col min="4106" max="4145" width="3.6640625" style="17" customWidth="1"/>
    <col min="4146" max="4146" width="0.83203125" style="17" customWidth="1"/>
    <col min="4147" max="4352" width="10.6640625" style="17"/>
    <col min="4353" max="4356" width="8.33203125" style="17" customWidth="1"/>
    <col min="4357" max="4357" width="10.6640625" style="17"/>
    <col min="4358" max="4358" width="7.83203125" style="17" customWidth="1"/>
    <col min="4359" max="4360" width="10.6640625" style="17"/>
    <col min="4361" max="4361" width="5" style="17" customWidth="1"/>
    <col min="4362" max="4401" width="3.6640625" style="17" customWidth="1"/>
    <col min="4402" max="4402" width="0.83203125" style="17" customWidth="1"/>
    <col min="4403" max="4608" width="10.6640625" style="17"/>
    <col min="4609" max="4612" width="8.33203125" style="17" customWidth="1"/>
    <col min="4613" max="4613" width="10.6640625" style="17"/>
    <col min="4614" max="4614" width="7.83203125" style="17" customWidth="1"/>
    <col min="4615" max="4616" width="10.6640625" style="17"/>
    <col min="4617" max="4617" width="5" style="17" customWidth="1"/>
    <col min="4618" max="4657" width="3.6640625" style="17" customWidth="1"/>
    <col min="4658" max="4658" width="0.83203125" style="17" customWidth="1"/>
    <col min="4659" max="4864" width="10.6640625" style="17"/>
    <col min="4865" max="4868" width="8.33203125" style="17" customWidth="1"/>
    <col min="4869" max="4869" width="10.6640625" style="17"/>
    <col min="4870" max="4870" width="7.83203125" style="17" customWidth="1"/>
    <col min="4871" max="4872" width="10.6640625" style="17"/>
    <col min="4873" max="4873" width="5" style="17" customWidth="1"/>
    <col min="4874" max="4913" width="3.6640625" style="17" customWidth="1"/>
    <col min="4914" max="4914" width="0.83203125" style="17" customWidth="1"/>
    <col min="4915" max="5120" width="10.6640625" style="17"/>
    <col min="5121" max="5124" width="8.33203125" style="17" customWidth="1"/>
    <col min="5125" max="5125" width="10.6640625" style="17"/>
    <col min="5126" max="5126" width="7.83203125" style="17" customWidth="1"/>
    <col min="5127" max="5128" width="10.6640625" style="17"/>
    <col min="5129" max="5129" width="5" style="17" customWidth="1"/>
    <col min="5130" max="5169" width="3.6640625" style="17" customWidth="1"/>
    <col min="5170" max="5170" width="0.83203125" style="17" customWidth="1"/>
    <col min="5171" max="5376" width="10.6640625" style="17"/>
    <col min="5377" max="5380" width="8.33203125" style="17" customWidth="1"/>
    <col min="5381" max="5381" width="10.6640625" style="17"/>
    <col min="5382" max="5382" width="7.83203125" style="17" customWidth="1"/>
    <col min="5383" max="5384" width="10.6640625" style="17"/>
    <col min="5385" max="5385" width="5" style="17" customWidth="1"/>
    <col min="5386" max="5425" width="3.6640625" style="17" customWidth="1"/>
    <col min="5426" max="5426" width="0.83203125" style="17" customWidth="1"/>
    <col min="5427" max="5632" width="10.6640625" style="17"/>
    <col min="5633" max="5636" width="8.33203125" style="17" customWidth="1"/>
    <col min="5637" max="5637" width="10.6640625" style="17"/>
    <col min="5638" max="5638" width="7.83203125" style="17" customWidth="1"/>
    <col min="5639" max="5640" width="10.6640625" style="17"/>
    <col min="5641" max="5641" width="5" style="17" customWidth="1"/>
    <col min="5642" max="5681" width="3.6640625" style="17" customWidth="1"/>
    <col min="5682" max="5682" width="0.83203125" style="17" customWidth="1"/>
    <col min="5683" max="5888" width="10.6640625" style="17"/>
    <col min="5889" max="5892" width="8.33203125" style="17" customWidth="1"/>
    <col min="5893" max="5893" width="10.6640625" style="17"/>
    <col min="5894" max="5894" width="7.83203125" style="17" customWidth="1"/>
    <col min="5895" max="5896" width="10.6640625" style="17"/>
    <col min="5897" max="5897" width="5" style="17" customWidth="1"/>
    <col min="5898" max="5937" width="3.6640625" style="17" customWidth="1"/>
    <col min="5938" max="5938" width="0.83203125" style="17" customWidth="1"/>
    <col min="5939" max="6144" width="10.6640625" style="17"/>
    <col min="6145" max="6148" width="8.33203125" style="17" customWidth="1"/>
    <col min="6149" max="6149" width="10.6640625" style="17"/>
    <col min="6150" max="6150" width="7.83203125" style="17" customWidth="1"/>
    <col min="6151" max="6152" width="10.6640625" style="17"/>
    <col min="6153" max="6153" width="5" style="17" customWidth="1"/>
    <col min="6154" max="6193" width="3.6640625" style="17" customWidth="1"/>
    <col min="6194" max="6194" width="0.83203125" style="17" customWidth="1"/>
    <col min="6195" max="6400" width="10.6640625" style="17"/>
    <col min="6401" max="6404" width="8.33203125" style="17" customWidth="1"/>
    <col min="6405" max="6405" width="10.6640625" style="17"/>
    <col min="6406" max="6406" width="7.83203125" style="17" customWidth="1"/>
    <col min="6407" max="6408" width="10.6640625" style="17"/>
    <col min="6409" max="6409" width="5" style="17" customWidth="1"/>
    <col min="6410" max="6449" width="3.6640625" style="17" customWidth="1"/>
    <col min="6450" max="6450" width="0.83203125" style="17" customWidth="1"/>
    <col min="6451" max="6656" width="10.6640625" style="17"/>
    <col min="6657" max="6660" width="8.33203125" style="17" customWidth="1"/>
    <col min="6661" max="6661" width="10.6640625" style="17"/>
    <col min="6662" max="6662" width="7.83203125" style="17" customWidth="1"/>
    <col min="6663" max="6664" width="10.6640625" style="17"/>
    <col min="6665" max="6665" width="5" style="17" customWidth="1"/>
    <col min="6666" max="6705" width="3.6640625" style="17" customWidth="1"/>
    <col min="6706" max="6706" width="0.83203125" style="17" customWidth="1"/>
    <col min="6707" max="6912" width="10.6640625" style="17"/>
    <col min="6913" max="6916" width="8.33203125" style="17" customWidth="1"/>
    <col min="6917" max="6917" width="10.6640625" style="17"/>
    <col min="6918" max="6918" width="7.83203125" style="17" customWidth="1"/>
    <col min="6919" max="6920" width="10.6640625" style="17"/>
    <col min="6921" max="6921" width="5" style="17" customWidth="1"/>
    <col min="6922" max="6961" width="3.6640625" style="17" customWidth="1"/>
    <col min="6962" max="6962" width="0.83203125" style="17" customWidth="1"/>
    <col min="6963" max="7168" width="10.6640625" style="17"/>
    <col min="7169" max="7172" width="8.33203125" style="17" customWidth="1"/>
    <col min="7173" max="7173" width="10.6640625" style="17"/>
    <col min="7174" max="7174" width="7.83203125" style="17" customWidth="1"/>
    <col min="7175" max="7176" width="10.6640625" style="17"/>
    <col min="7177" max="7177" width="5" style="17" customWidth="1"/>
    <col min="7178" max="7217" width="3.6640625" style="17" customWidth="1"/>
    <col min="7218" max="7218" width="0.83203125" style="17" customWidth="1"/>
    <col min="7219" max="7424" width="10.6640625" style="17"/>
    <col min="7425" max="7428" width="8.33203125" style="17" customWidth="1"/>
    <col min="7429" max="7429" width="10.6640625" style="17"/>
    <col min="7430" max="7430" width="7.83203125" style="17" customWidth="1"/>
    <col min="7431" max="7432" width="10.6640625" style="17"/>
    <col min="7433" max="7433" width="5" style="17" customWidth="1"/>
    <col min="7434" max="7473" width="3.6640625" style="17" customWidth="1"/>
    <col min="7474" max="7474" width="0.83203125" style="17" customWidth="1"/>
    <col min="7475" max="7680" width="10.6640625" style="17"/>
    <col min="7681" max="7684" width="8.33203125" style="17" customWidth="1"/>
    <col min="7685" max="7685" width="10.6640625" style="17"/>
    <col min="7686" max="7686" width="7.83203125" style="17" customWidth="1"/>
    <col min="7687" max="7688" width="10.6640625" style="17"/>
    <col min="7689" max="7689" width="5" style="17" customWidth="1"/>
    <col min="7690" max="7729" width="3.6640625" style="17" customWidth="1"/>
    <col min="7730" max="7730" width="0.83203125" style="17" customWidth="1"/>
    <col min="7731" max="7936" width="10.6640625" style="17"/>
    <col min="7937" max="7940" width="8.33203125" style="17" customWidth="1"/>
    <col min="7941" max="7941" width="10.6640625" style="17"/>
    <col min="7942" max="7942" width="7.83203125" style="17" customWidth="1"/>
    <col min="7943" max="7944" width="10.6640625" style="17"/>
    <col min="7945" max="7945" width="5" style="17" customWidth="1"/>
    <col min="7946" max="7985" width="3.6640625" style="17" customWidth="1"/>
    <col min="7986" max="7986" width="0.83203125" style="17" customWidth="1"/>
    <col min="7987" max="8192" width="10.6640625" style="17"/>
    <col min="8193" max="8196" width="8.33203125" style="17" customWidth="1"/>
    <col min="8197" max="8197" width="10.6640625" style="17"/>
    <col min="8198" max="8198" width="7.83203125" style="17" customWidth="1"/>
    <col min="8199" max="8200" width="10.6640625" style="17"/>
    <col min="8201" max="8201" width="5" style="17" customWidth="1"/>
    <col min="8202" max="8241" width="3.6640625" style="17" customWidth="1"/>
    <col min="8242" max="8242" width="0.83203125" style="17" customWidth="1"/>
    <col min="8243" max="8448" width="10.6640625" style="17"/>
    <col min="8449" max="8452" width="8.33203125" style="17" customWidth="1"/>
    <col min="8453" max="8453" width="10.6640625" style="17"/>
    <col min="8454" max="8454" width="7.83203125" style="17" customWidth="1"/>
    <col min="8455" max="8456" width="10.6640625" style="17"/>
    <col min="8457" max="8457" width="5" style="17" customWidth="1"/>
    <col min="8458" max="8497" width="3.6640625" style="17" customWidth="1"/>
    <col min="8498" max="8498" width="0.83203125" style="17" customWidth="1"/>
    <col min="8499" max="8704" width="10.6640625" style="17"/>
    <col min="8705" max="8708" width="8.33203125" style="17" customWidth="1"/>
    <col min="8709" max="8709" width="10.6640625" style="17"/>
    <col min="8710" max="8710" width="7.83203125" style="17" customWidth="1"/>
    <col min="8711" max="8712" width="10.6640625" style="17"/>
    <col min="8713" max="8713" width="5" style="17" customWidth="1"/>
    <col min="8714" max="8753" width="3.6640625" style="17" customWidth="1"/>
    <col min="8754" max="8754" width="0.83203125" style="17" customWidth="1"/>
    <col min="8755" max="8960" width="10.6640625" style="17"/>
    <col min="8961" max="8964" width="8.33203125" style="17" customWidth="1"/>
    <col min="8965" max="8965" width="10.6640625" style="17"/>
    <col min="8966" max="8966" width="7.83203125" style="17" customWidth="1"/>
    <col min="8967" max="8968" width="10.6640625" style="17"/>
    <col min="8969" max="8969" width="5" style="17" customWidth="1"/>
    <col min="8970" max="9009" width="3.6640625" style="17" customWidth="1"/>
    <col min="9010" max="9010" width="0.83203125" style="17" customWidth="1"/>
    <col min="9011" max="9216" width="10.6640625" style="17"/>
    <col min="9217" max="9220" width="8.33203125" style="17" customWidth="1"/>
    <col min="9221" max="9221" width="10.6640625" style="17"/>
    <col min="9222" max="9222" width="7.83203125" style="17" customWidth="1"/>
    <col min="9223" max="9224" width="10.6640625" style="17"/>
    <col min="9225" max="9225" width="5" style="17" customWidth="1"/>
    <col min="9226" max="9265" width="3.6640625" style="17" customWidth="1"/>
    <col min="9266" max="9266" width="0.83203125" style="17" customWidth="1"/>
    <col min="9267" max="9472" width="10.6640625" style="17"/>
    <col min="9473" max="9476" width="8.33203125" style="17" customWidth="1"/>
    <col min="9477" max="9477" width="10.6640625" style="17"/>
    <col min="9478" max="9478" width="7.83203125" style="17" customWidth="1"/>
    <col min="9479" max="9480" width="10.6640625" style="17"/>
    <col min="9481" max="9481" width="5" style="17" customWidth="1"/>
    <col min="9482" max="9521" width="3.6640625" style="17" customWidth="1"/>
    <col min="9522" max="9522" width="0.83203125" style="17" customWidth="1"/>
    <col min="9523" max="9728" width="10.6640625" style="17"/>
    <col min="9729" max="9732" width="8.33203125" style="17" customWidth="1"/>
    <col min="9733" max="9733" width="10.6640625" style="17"/>
    <col min="9734" max="9734" width="7.83203125" style="17" customWidth="1"/>
    <col min="9735" max="9736" width="10.6640625" style="17"/>
    <col min="9737" max="9737" width="5" style="17" customWidth="1"/>
    <col min="9738" max="9777" width="3.6640625" style="17" customWidth="1"/>
    <col min="9778" max="9778" width="0.83203125" style="17" customWidth="1"/>
    <col min="9779" max="9984" width="10.6640625" style="17"/>
    <col min="9985" max="9988" width="8.33203125" style="17" customWidth="1"/>
    <col min="9989" max="9989" width="10.6640625" style="17"/>
    <col min="9990" max="9990" width="7.83203125" style="17" customWidth="1"/>
    <col min="9991" max="9992" width="10.6640625" style="17"/>
    <col min="9993" max="9993" width="5" style="17" customWidth="1"/>
    <col min="9994" max="10033" width="3.6640625" style="17" customWidth="1"/>
    <col min="10034" max="10034" width="0.83203125" style="17" customWidth="1"/>
    <col min="10035" max="10240" width="10.6640625" style="17"/>
    <col min="10241" max="10244" width="8.33203125" style="17" customWidth="1"/>
    <col min="10245" max="10245" width="10.6640625" style="17"/>
    <col min="10246" max="10246" width="7.83203125" style="17" customWidth="1"/>
    <col min="10247" max="10248" width="10.6640625" style="17"/>
    <col min="10249" max="10249" width="5" style="17" customWidth="1"/>
    <col min="10250" max="10289" width="3.6640625" style="17" customWidth="1"/>
    <col min="10290" max="10290" width="0.83203125" style="17" customWidth="1"/>
    <col min="10291" max="10496" width="10.6640625" style="17"/>
    <col min="10497" max="10500" width="8.33203125" style="17" customWidth="1"/>
    <col min="10501" max="10501" width="10.6640625" style="17"/>
    <col min="10502" max="10502" width="7.83203125" style="17" customWidth="1"/>
    <col min="10503" max="10504" width="10.6640625" style="17"/>
    <col min="10505" max="10505" width="5" style="17" customWidth="1"/>
    <col min="10506" max="10545" width="3.6640625" style="17" customWidth="1"/>
    <col min="10546" max="10546" width="0.83203125" style="17" customWidth="1"/>
    <col min="10547" max="10752" width="10.6640625" style="17"/>
    <col min="10753" max="10756" width="8.33203125" style="17" customWidth="1"/>
    <col min="10757" max="10757" width="10.6640625" style="17"/>
    <col min="10758" max="10758" width="7.83203125" style="17" customWidth="1"/>
    <col min="10759" max="10760" width="10.6640625" style="17"/>
    <col min="10761" max="10761" width="5" style="17" customWidth="1"/>
    <col min="10762" max="10801" width="3.6640625" style="17" customWidth="1"/>
    <col min="10802" max="10802" width="0.83203125" style="17" customWidth="1"/>
    <col min="10803" max="11008" width="10.6640625" style="17"/>
    <col min="11009" max="11012" width="8.33203125" style="17" customWidth="1"/>
    <col min="11013" max="11013" width="10.6640625" style="17"/>
    <col min="11014" max="11014" width="7.83203125" style="17" customWidth="1"/>
    <col min="11015" max="11016" width="10.6640625" style="17"/>
    <col min="11017" max="11017" width="5" style="17" customWidth="1"/>
    <col min="11018" max="11057" width="3.6640625" style="17" customWidth="1"/>
    <col min="11058" max="11058" width="0.83203125" style="17" customWidth="1"/>
    <col min="11059" max="11264" width="10.6640625" style="17"/>
    <col min="11265" max="11268" width="8.33203125" style="17" customWidth="1"/>
    <col min="11269" max="11269" width="10.6640625" style="17"/>
    <col min="11270" max="11270" width="7.83203125" style="17" customWidth="1"/>
    <col min="11271" max="11272" width="10.6640625" style="17"/>
    <col min="11273" max="11273" width="5" style="17" customWidth="1"/>
    <col min="11274" max="11313" width="3.6640625" style="17" customWidth="1"/>
    <col min="11314" max="11314" width="0.83203125" style="17" customWidth="1"/>
    <col min="11315" max="11520" width="10.6640625" style="17"/>
    <col min="11521" max="11524" width="8.33203125" style="17" customWidth="1"/>
    <col min="11525" max="11525" width="10.6640625" style="17"/>
    <col min="11526" max="11526" width="7.83203125" style="17" customWidth="1"/>
    <col min="11527" max="11528" width="10.6640625" style="17"/>
    <col min="11529" max="11529" width="5" style="17" customWidth="1"/>
    <col min="11530" max="11569" width="3.6640625" style="17" customWidth="1"/>
    <col min="11570" max="11570" width="0.83203125" style="17" customWidth="1"/>
    <col min="11571" max="11776" width="10.6640625" style="17"/>
    <col min="11777" max="11780" width="8.33203125" style="17" customWidth="1"/>
    <col min="11781" max="11781" width="10.6640625" style="17"/>
    <col min="11782" max="11782" width="7.83203125" style="17" customWidth="1"/>
    <col min="11783" max="11784" width="10.6640625" style="17"/>
    <col min="11785" max="11785" width="5" style="17" customWidth="1"/>
    <col min="11786" max="11825" width="3.6640625" style="17" customWidth="1"/>
    <col min="11826" max="11826" width="0.83203125" style="17" customWidth="1"/>
    <col min="11827" max="12032" width="10.6640625" style="17"/>
    <col min="12033" max="12036" width="8.33203125" style="17" customWidth="1"/>
    <col min="12037" max="12037" width="10.6640625" style="17"/>
    <col min="12038" max="12038" width="7.83203125" style="17" customWidth="1"/>
    <col min="12039" max="12040" width="10.6640625" style="17"/>
    <col min="12041" max="12041" width="5" style="17" customWidth="1"/>
    <col min="12042" max="12081" width="3.6640625" style="17" customWidth="1"/>
    <col min="12082" max="12082" width="0.83203125" style="17" customWidth="1"/>
    <col min="12083" max="12288" width="10.6640625" style="17"/>
    <col min="12289" max="12292" width="8.33203125" style="17" customWidth="1"/>
    <col min="12293" max="12293" width="10.6640625" style="17"/>
    <col min="12294" max="12294" width="7.83203125" style="17" customWidth="1"/>
    <col min="12295" max="12296" width="10.6640625" style="17"/>
    <col min="12297" max="12297" width="5" style="17" customWidth="1"/>
    <col min="12298" max="12337" width="3.6640625" style="17" customWidth="1"/>
    <col min="12338" max="12338" width="0.83203125" style="17" customWidth="1"/>
    <col min="12339" max="12544" width="10.6640625" style="17"/>
    <col min="12545" max="12548" width="8.33203125" style="17" customWidth="1"/>
    <col min="12549" max="12549" width="10.6640625" style="17"/>
    <col min="12550" max="12550" width="7.83203125" style="17" customWidth="1"/>
    <col min="12551" max="12552" width="10.6640625" style="17"/>
    <col min="12553" max="12553" width="5" style="17" customWidth="1"/>
    <col min="12554" max="12593" width="3.6640625" style="17" customWidth="1"/>
    <col min="12594" max="12594" width="0.83203125" style="17" customWidth="1"/>
    <col min="12595" max="12800" width="10.6640625" style="17"/>
    <col min="12801" max="12804" width="8.33203125" style="17" customWidth="1"/>
    <col min="12805" max="12805" width="10.6640625" style="17"/>
    <col min="12806" max="12806" width="7.83203125" style="17" customWidth="1"/>
    <col min="12807" max="12808" width="10.6640625" style="17"/>
    <col min="12809" max="12809" width="5" style="17" customWidth="1"/>
    <col min="12810" max="12849" width="3.6640625" style="17" customWidth="1"/>
    <col min="12850" max="12850" width="0.83203125" style="17" customWidth="1"/>
    <col min="12851" max="13056" width="10.6640625" style="17"/>
    <col min="13057" max="13060" width="8.33203125" style="17" customWidth="1"/>
    <col min="13061" max="13061" width="10.6640625" style="17"/>
    <col min="13062" max="13062" width="7.83203125" style="17" customWidth="1"/>
    <col min="13063" max="13064" width="10.6640625" style="17"/>
    <col min="13065" max="13065" width="5" style="17" customWidth="1"/>
    <col min="13066" max="13105" width="3.6640625" style="17" customWidth="1"/>
    <col min="13106" max="13106" width="0.83203125" style="17" customWidth="1"/>
    <col min="13107" max="13312" width="10.6640625" style="17"/>
    <col min="13313" max="13316" width="8.33203125" style="17" customWidth="1"/>
    <col min="13317" max="13317" width="10.6640625" style="17"/>
    <col min="13318" max="13318" width="7.83203125" style="17" customWidth="1"/>
    <col min="13319" max="13320" width="10.6640625" style="17"/>
    <col min="13321" max="13321" width="5" style="17" customWidth="1"/>
    <col min="13322" max="13361" width="3.6640625" style="17" customWidth="1"/>
    <col min="13362" max="13362" width="0.83203125" style="17" customWidth="1"/>
    <col min="13363" max="13568" width="10.6640625" style="17"/>
    <col min="13569" max="13572" width="8.33203125" style="17" customWidth="1"/>
    <col min="13573" max="13573" width="10.6640625" style="17"/>
    <col min="13574" max="13574" width="7.83203125" style="17" customWidth="1"/>
    <col min="13575" max="13576" width="10.6640625" style="17"/>
    <col min="13577" max="13577" width="5" style="17" customWidth="1"/>
    <col min="13578" max="13617" width="3.6640625" style="17" customWidth="1"/>
    <col min="13618" max="13618" width="0.83203125" style="17" customWidth="1"/>
    <col min="13619" max="13824" width="10.6640625" style="17"/>
    <col min="13825" max="13828" width="8.33203125" style="17" customWidth="1"/>
    <col min="13829" max="13829" width="10.6640625" style="17"/>
    <col min="13830" max="13830" width="7.83203125" style="17" customWidth="1"/>
    <col min="13831" max="13832" width="10.6640625" style="17"/>
    <col min="13833" max="13833" width="5" style="17" customWidth="1"/>
    <col min="13834" max="13873" width="3.6640625" style="17" customWidth="1"/>
    <col min="13874" max="13874" width="0.83203125" style="17" customWidth="1"/>
    <col min="13875" max="14080" width="10.6640625" style="17"/>
    <col min="14081" max="14084" width="8.33203125" style="17" customWidth="1"/>
    <col min="14085" max="14085" width="10.6640625" style="17"/>
    <col min="14086" max="14086" width="7.83203125" style="17" customWidth="1"/>
    <col min="14087" max="14088" width="10.6640625" style="17"/>
    <col min="14089" max="14089" width="5" style="17" customWidth="1"/>
    <col min="14090" max="14129" width="3.6640625" style="17" customWidth="1"/>
    <col min="14130" max="14130" width="0.83203125" style="17" customWidth="1"/>
    <col min="14131" max="14336" width="10.6640625" style="17"/>
    <col min="14337" max="14340" width="8.33203125" style="17" customWidth="1"/>
    <col min="14341" max="14341" width="10.6640625" style="17"/>
    <col min="14342" max="14342" width="7.83203125" style="17" customWidth="1"/>
    <col min="14343" max="14344" width="10.6640625" style="17"/>
    <col min="14345" max="14345" width="5" style="17" customWidth="1"/>
    <col min="14346" max="14385" width="3.6640625" style="17" customWidth="1"/>
    <col min="14386" max="14386" width="0.83203125" style="17" customWidth="1"/>
    <col min="14387" max="14592" width="10.6640625" style="17"/>
    <col min="14593" max="14596" width="8.33203125" style="17" customWidth="1"/>
    <col min="14597" max="14597" width="10.6640625" style="17"/>
    <col min="14598" max="14598" width="7.83203125" style="17" customWidth="1"/>
    <col min="14599" max="14600" width="10.6640625" style="17"/>
    <col min="14601" max="14601" width="5" style="17" customWidth="1"/>
    <col min="14602" max="14641" width="3.6640625" style="17" customWidth="1"/>
    <col min="14642" max="14642" width="0.83203125" style="17" customWidth="1"/>
    <col min="14643" max="14848" width="10.6640625" style="17"/>
    <col min="14849" max="14852" width="8.33203125" style="17" customWidth="1"/>
    <col min="14853" max="14853" width="10.6640625" style="17"/>
    <col min="14854" max="14854" width="7.83203125" style="17" customWidth="1"/>
    <col min="14855" max="14856" width="10.6640625" style="17"/>
    <col min="14857" max="14857" width="5" style="17" customWidth="1"/>
    <col min="14858" max="14897" width="3.6640625" style="17" customWidth="1"/>
    <col min="14898" max="14898" width="0.83203125" style="17" customWidth="1"/>
    <col min="14899" max="15104" width="10.6640625" style="17"/>
    <col min="15105" max="15108" width="8.33203125" style="17" customWidth="1"/>
    <col min="15109" max="15109" width="10.6640625" style="17"/>
    <col min="15110" max="15110" width="7.83203125" style="17" customWidth="1"/>
    <col min="15111" max="15112" width="10.6640625" style="17"/>
    <col min="15113" max="15113" width="5" style="17" customWidth="1"/>
    <col min="15114" max="15153" width="3.6640625" style="17" customWidth="1"/>
    <col min="15154" max="15154" width="0.83203125" style="17" customWidth="1"/>
    <col min="15155" max="15360" width="10.6640625" style="17"/>
    <col min="15361" max="15364" width="8.33203125" style="17" customWidth="1"/>
    <col min="15365" max="15365" width="10.6640625" style="17"/>
    <col min="15366" max="15366" width="7.83203125" style="17" customWidth="1"/>
    <col min="15367" max="15368" width="10.6640625" style="17"/>
    <col min="15369" max="15369" width="5" style="17" customWidth="1"/>
    <col min="15370" max="15409" width="3.6640625" style="17" customWidth="1"/>
    <col min="15410" max="15410" width="0.83203125" style="17" customWidth="1"/>
    <col min="15411" max="15616" width="10.6640625" style="17"/>
    <col min="15617" max="15620" width="8.33203125" style="17" customWidth="1"/>
    <col min="15621" max="15621" width="10.6640625" style="17"/>
    <col min="15622" max="15622" width="7.83203125" style="17" customWidth="1"/>
    <col min="15623" max="15624" width="10.6640625" style="17"/>
    <col min="15625" max="15625" width="5" style="17" customWidth="1"/>
    <col min="15626" max="15665" width="3.6640625" style="17" customWidth="1"/>
    <col min="15666" max="15666" width="0.83203125" style="17" customWidth="1"/>
    <col min="15667" max="15872" width="10.6640625" style="17"/>
    <col min="15873" max="15876" width="8.33203125" style="17" customWidth="1"/>
    <col min="15877" max="15877" width="10.6640625" style="17"/>
    <col min="15878" max="15878" width="7.83203125" style="17" customWidth="1"/>
    <col min="15879" max="15880" width="10.6640625" style="17"/>
    <col min="15881" max="15881" width="5" style="17" customWidth="1"/>
    <col min="15882" max="15921" width="3.6640625" style="17" customWidth="1"/>
    <col min="15922" max="15922" width="0.83203125" style="17" customWidth="1"/>
    <col min="15923" max="16128" width="10.6640625" style="17"/>
    <col min="16129" max="16132" width="8.33203125" style="17" customWidth="1"/>
    <col min="16133" max="16133" width="10.6640625" style="17"/>
    <col min="16134" max="16134" width="7.83203125" style="17" customWidth="1"/>
    <col min="16135" max="16136" width="10.6640625" style="17"/>
    <col min="16137" max="16137" width="5" style="17" customWidth="1"/>
    <col min="16138" max="16177" width="3.6640625" style="17" customWidth="1"/>
    <col min="16178" max="16178" width="0.83203125" style="17" customWidth="1"/>
    <col min="16179" max="16384" width="10.6640625" style="17"/>
  </cols>
  <sheetData>
    <row r="1" spans="1:52" ht="18" thickBot="1">
      <c r="A1" s="1467" t="s">
        <v>90</v>
      </c>
      <c r="B1" s="1467"/>
      <c r="C1" s="1467"/>
      <c r="D1" s="1467"/>
      <c r="E1" s="1467"/>
      <c r="F1" s="15"/>
      <c r="G1" s="15"/>
      <c r="H1" s="15"/>
      <c r="I1" s="15"/>
      <c r="J1" s="25" t="s">
        <v>91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2" ht="14.25" thickBot="1">
      <c r="A2" s="1459" t="s">
        <v>92</v>
      </c>
      <c r="B2" s="1459"/>
      <c r="C2" s="1459" t="s">
        <v>93</v>
      </c>
      <c r="D2" s="1468"/>
      <c r="E2" s="1470" t="s">
        <v>94</v>
      </c>
      <c r="F2" s="1462"/>
      <c r="G2" s="1461" t="s">
        <v>196</v>
      </c>
      <c r="H2" s="1472"/>
      <c r="I2" s="1472"/>
      <c r="J2" s="1442">
        <v>1</v>
      </c>
      <c r="K2" s="1443"/>
      <c r="L2" s="1444"/>
      <c r="M2" s="1442">
        <v>2</v>
      </c>
      <c r="N2" s="1443"/>
      <c r="O2" s="1444"/>
      <c r="P2" s="1442">
        <v>3</v>
      </c>
      <c r="Q2" s="1443"/>
      <c r="R2" s="1444"/>
      <c r="S2" s="1442">
        <v>4</v>
      </c>
      <c r="T2" s="1443"/>
      <c r="U2" s="1444"/>
      <c r="V2" s="1442">
        <v>5</v>
      </c>
      <c r="W2" s="1443"/>
      <c r="X2" s="1444"/>
      <c r="Y2" s="1442">
        <v>6</v>
      </c>
      <c r="Z2" s="1443"/>
      <c r="AA2" s="1444"/>
      <c r="AB2" s="1442">
        <v>7</v>
      </c>
      <c r="AC2" s="1443"/>
      <c r="AD2" s="1444"/>
      <c r="AE2" s="1442">
        <v>8</v>
      </c>
      <c r="AF2" s="1443"/>
      <c r="AG2" s="1444"/>
      <c r="AH2" s="1442">
        <v>9</v>
      </c>
      <c r="AI2" s="1443"/>
      <c r="AJ2" s="1444"/>
      <c r="AK2" s="1442">
        <v>10</v>
      </c>
      <c r="AL2" s="1443"/>
      <c r="AM2" s="1444"/>
      <c r="AN2" s="1442">
        <v>11</v>
      </c>
      <c r="AO2" s="1443"/>
      <c r="AP2" s="1444"/>
      <c r="AQ2" s="1445">
        <v>12</v>
      </c>
      <c r="AR2" s="1443"/>
      <c r="AS2" s="1444"/>
      <c r="AT2" s="1446" t="s">
        <v>95</v>
      </c>
      <c r="AU2" s="1446"/>
      <c r="AV2" s="1446"/>
      <c r="AW2" s="1446"/>
      <c r="AX2" s="1447"/>
    </row>
    <row r="3" spans="1:52" ht="13.5" thickBot="1">
      <c r="A3" s="1460"/>
      <c r="B3" s="1460"/>
      <c r="C3" s="1460"/>
      <c r="D3" s="1469"/>
      <c r="E3" s="1471"/>
      <c r="F3" s="1464"/>
      <c r="G3" s="1463"/>
      <c r="H3" s="1463"/>
      <c r="I3" s="1463"/>
      <c r="J3" s="18" t="s">
        <v>96</v>
      </c>
      <c r="K3" s="19" t="s">
        <v>97</v>
      </c>
      <c r="L3" s="20" t="s">
        <v>98</v>
      </c>
      <c r="M3" s="18" t="s">
        <v>96</v>
      </c>
      <c r="N3" s="19" t="s">
        <v>97</v>
      </c>
      <c r="O3" s="20" t="s">
        <v>98</v>
      </c>
      <c r="P3" s="18" t="s">
        <v>96</v>
      </c>
      <c r="Q3" s="19" t="s">
        <v>97</v>
      </c>
      <c r="R3" s="20" t="s">
        <v>98</v>
      </c>
      <c r="S3" s="18" t="s">
        <v>96</v>
      </c>
      <c r="T3" s="19" t="s">
        <v>97</v>
      </c>
      <c r="U3" s="20" t="s">
        <v>98</v>
      </c>
      <c r="V3" s="18" t="s">
        <v>96</v>
      </c>
      <c r="W3" s="19" t="s">
        <v>97</v>
      </c>
      <c r="X3" s="20" t="s">
        <v>98</v>
      </c>
      <c r="Y3" s="18" t="s">
        <v>96</v>
      </c>
      <c r="Z3" s="19" t="s">
        <v>97</v>
      </c>
      <c r="AA3" s="20" t="s">
        <v>98</v>
      </c>
      <c r="AB3" s="18" t="s">
        <v>96</v>
      </c>
      <c r="AC3" s="19" t="s">
        <v>97</v>
      </c>
      <c r="AD3" s="20" t="s">
        <v>98</v>
      </c>
      <c r="AE3" s="18" t="s">
        <v>96</v>
      </c>
      <c r="AF3" s="19" t="s">
        <v>97</v>
      </c>
      <c r="AG3" s="20" t="s">
        <v>98</v>
      </c>
      <c r="AH3" s="18" t="s">
        <v>96</v>
      </c>
      <c r="AI3" s="19" t="s">
        <v>97</v>
      </c>
      <c r="AJ3" s="20" t="s">
        <v>98</v>
      </c>
      <c r="AK3" s="18" t="s">
        <v>96</v>
      </c>
      <c r="AL3" s="19" t="s">
        <v>97</v>
      </c>
      <c r="AM3" s="20" t="s">
        <v>98</v>
      </c>
      <c r="AN3" s="18" t="s">
        <v>96</v>
      </c>
      <c r="AO3" s="19" t="s">
        <v>97</v>
      </c>
      <c r="AP3" s="20" t="s">
        <v>98</v>
      </c>
      <c r="AQ3" s="21" t="s">
        <v>96</v>
      </c>
      <c r="AR3" s="19" t="s">
        <v>97</v>
      </c>
      <c r="AS3" s="20" t="s">
        <v>98</v>
      </c>
      <c r="AT3" s="1448"/>
      <c r="AU3" s="1448"/>
      <c r="AV3" s="1448"/>
      <c r="AW3" s="1448"/>
      <c r="AX3" s="1449"/>
    </row>
    <row r="4" spans="1:52" ht="15.75" customHeight="1" thickTop="1">
      <c r="A4" s="1763"/>
      <c r="B4" s="1764"/>
      <c r="C4" s="1765"/>
      <c r="D4" s="1766"/>
      <c r="E4" s="1767"/>
      <c r="F4" s="22" t="s">
        <v>99</v>
      </c>
      <c r="G4" s="1451">
        <f>再認定様式１!I21+365</f>
        <v>45748</v>
      </c>
      <c r="H4" s="1451"/>
      <c r="I4" s="1452"/>
      <c r="J4" s="1773"/>
      <c r="K4" s="1774"/>
      <c r="L4" s="1775"/>
      <c r="M4" s="1776"/>
      <c r="N4" s="1774"/>
      <c r="O4" s="1775"/>
      <c r="P4" s="1776"/>
      <c r="Q4" s="1774"/>
      <c r="R4" s="1775"/>
      <c r="S4" s="1776"/>
      <c r="T4" s="1774"/>
      <c r="U4" s="1775"/>
      <c r="V4" s="1777"/>
      <c r="W4" s="1774"/>
      <c r="X4" s="1775"/>
      <c r="Y4" s="1777"/>
      <c r="Z4" s="1774"/>
      <c r="AA4" s="1775"/>
      <c r="AB4" s="1777"/>
      <c r="AC4" s="1774"/>
      <c r="AD4" s="1775"/>
      <c r="AE4" s="1778"/>
      <c r="AF4" s="1774"/>
      <c r="AG4" s="1779"/>
      <c r="AH4" s="1777"/>
      <c r="AI4" s="1774"/>
      <c r="AJ4" s="1775"/>
      <c r="AK4" s="1778"/>
      <c r="AL4" s="1774"/>
      <c r="AM4" s="1779"/>
      <c r="AN4" s="1777"/>
      <c r="AO4" s="1774"/>
      <c r="AP4" s="1775"/>
      <c r="AQ4" s="1778"/>
      <c r="AR4" s="1774"/>
      <c r="AS4" s="1775"/>
      <c r="AT4" s="1780"/>
      <c r="AU4" s="1780"/>
      <c r="AV4" s="1780"/>
      <c r="AW4" s="1780"/>
      <c r="AX4" s="1781"/>
    </row>
    <row r="5" spans="1:52" ht="15" customHeight="1">
      <c r="A5" s="1765"/>
      <c r="B5" s="1764"/>
      <c r="C5" s="1765"/>
      <c r="D5" s="1766"/>
      <c r="E5" s="1768"/>
      <c r="F5" s="23" t="s">
        <v>99</v>
      </c>
      <c r="G5" s="1454">
        <f>IF($G$4="令和　年度","令和　年度",DATE(YEAR(G4)+1,MONTH(G4),DAY(G4)))</f>
        <v>46113</v>
      </c>
      <c r="H5" s="1454"/>
      <c r="I5" s="1455"/>
      <c r="J5" s="1773"/>
      <c r="K5" s="1776"/>
      <c r="L5" s="1782"/>
      <c r="M5" s="1783"/>
      <c r="N5" s="1776"/>
      <c r="O5" s="1782"/>
      <c r="P5" s="1783"/>
      <c r="Q5" s="1776"/>
      <c r="R5" s="1782"/>
      <c r="S5" s="1783"/>
      <c r="T5" s="1776"/>
      <c r="U5" s="1782"/>
      <c r="V5" s="1783"/>
      <c r="W5" s="1776"/>
      <c r="X5" s="1782"/>
      <c r="Y5" s="1783"/>
      <c r="Z5" s="1776"/>
      <c r="AA5" s="1782"/>
      <c r="AB5" s="1783"/>
      <c r="AC5" s="1776"/>
      <c r="AD5" s="1782"/>
      <c r="AE5" s="1773"/>
      <c r="AF5" s="1776"/>
      <c r="AG5" s="1784"/>
      <c r="AH5" s="1783"/>
      <c r="AI5" s="1776"/>
      <c r="AJ5" s="1782"/>
      <c r="AK5" s="1773"/>
      <c r="AL5" s="1776"/>
      <c r="AM5" s="1784"/>
      <c r="AN5" s="1783"/>
      <c r="AO5" s="1776"/>
      <c r="AP5" s="1782"/>
      <c r="AQ5" s="1773"/>
      <c r="AR5" s="1776"/>
      <c r="AS5" s="1782"/>
      <c r="AT5" s="1785"/>
      <c r="AU5" s="1785"/>
      <c r="AV5" s="1785"/>
      <c r="AW5" s="1785"/>
      <c r="AX5" s="1786"/>
    </row>
    <row r="6" spans="1:52" ht="15" customHeight="1">
      <c r="A6" s="1765"/>
      <c r="B6" s="1764"/>
      <c r="C6" s="1765"/>
      <c r="D6" s="1766"/>
      <c r="E6" s="1768"/>
      <c r="F6" s="23" t="s">
        <v>99</v>
      </c>
      <c r="G6" s="1454">
        <f>IF($G$4="令和　年度","令和　年度",DATE(YEAR(G5)+1,MONTH(G5),DAY(G5)))</f>
        <v>46478</v>
      </c>
      <c r="H6" s="1454"/>
      <c r="I6" s="1455"/>
      <c r="J6" s="1783"/>
      <c r="K6" s="1776"/>
      <c r="L6" s="1782"/>
      <c r="M6" s="1783"/>
      <c r="N6" s="1776"/>
      <c r="O6" s="1782"/>
      <c r="P6" s="1783"/>
      <c r="Q6" s="1776"/>
      <c r="R6" s="1782"/>
      <c r="S6" s="1783"/>
      <c r="T6" s="1776"/>
      <c r="U6" s="1782"/>
      <c r="V6" s="1783"/>
      <c r="W6" s="1776"/>
      <c r="X6" s="1782"/>
      <c r="Y6" s="1783"/>
      <c r="Z6" s="1776"/>
      <c r="AA6" s="1782"/>
      <c r="AB6" s="1783"/>
      <c r="AC6" s="1776"/>
      <c r="AD6" s="1782"/>
      <c r="AE6" s="1773"/>
      <c r="AF6" s="1776"/>
      <c r="AG6" s="1784"/>
      <c r="AH6" s="1783"/>
      <c r="AI6" s="1776"/>
      <c r="AJ6" s="1782"/>
      <c r="AK6" s="1773"/>
      <c r="AL6" s="1776"/>
      <c r="AM6" s="1784"/>
      <c r="AN6" s="1783"/>
      <c r="AO6" s="1776"/>
      <c r="AP6" s="1782"/>
      <c r="AQ6" s="1773"/>
      <c r="AR6" s="1776"/>
      <c r="AS6" s="1782"/>
      <c r="AT6" s="1785"/>
      <c r="AU6" s="1785"/>
      <c r="AV6" s="1785"/>
      <c r="AW6" s="1785"/>
      <c r="AX6" s="1786"/>
    </row>
    <row r="7" spans="1:52" ht="15" customHeight="1">
      <c r="A7" s="1765"/>
      <c r="B7" s="1764"/>
      <c r="C7" s="1765"/>
      <c r="D7" s="1766"/>
      <c r="E7" s="1768"/>
      <c r="F7" s="23" t="s">
        <v>99</v>
      </c>
      <c r="G7" s="1454">
        <f>IF($G$4="令和　年度","令和　年度",DATE(YEAR(G6)+1,MONTH(G6),DAY(G6)))</f>
        <v>46844</v>
      </c>
      <c r="H7" s="1454"/>
      <c r="I7" s="1455"/>
      <c r="J7" s="1783"/>
      <c r="K7" s="1776"/>
      <c r="L7" s="1782"/>
      <c r="M7" s="1783"/>
      <c r="N7" s="1776"/>
      <c r="O7" s="1782"/>
      <c r="P7" s="1783"/>
      <c r="Q7" s="1776"/>
      <c r="R7" s="1782"/>
      <c r="S7" s="1783"/>
      <c r="T7" s="1776"/>
      <c r="U7" s="1782"/>
      <c r="V7" s="1783"/>
      <c r="W7" s="1776"/>
      <c r="X7" s="1782"/>
      <c r="Y7" s="1783"/>
      <c r="Z7" s="1776"/>
      <c r="AA7" s="1782"/>
      <c r="AB7" s="1783"/>
      <c r="AC7" s="1776"/>
      <c r="AD7" s="1782"/>
      <c r="AE7" s="1773"/>
      <c r="AF7" s="1776"/>
      <c r="AG7" s="1784"/>
      <c r="AH7" s="1783"/>
      <c r="AI7" s="1776"/>
      <c r="AJ7" s="1782"/>
      <c r="AK7" s="1773"/>
      <c r="AL7" s="1776"/>
      <c r="AM7" s="1784"/>
      <c r="AN7" s="1783"/>
      <c r="AO7" s="1776"/>
      <c r="AP7" s="1782"/>
      <c r="AQ7" s="1773"/>
      <c r="AR7" s="1776"/>
      <c r="AS7" s="1782"/>
      <c r="AT7" s="1785"/>
      <c r="AU7" s="1785"/>
      <c r="AV7" s="1785"/>
      <c r="AW7" s="1785"/>
      <c r="AX7" s="1786"/>
    </row>
    <row r="8" spans="1:52" ht="15" customHeight="1" thickBot="1">
      <c r="A8" s="1769"/>
      <c r="B8" s="1770"/>
      <c r="C8" s="1769"/>
      <c r="D8" s="1771"/>
      <c r="E8" s="1772"/>
      <c r="F8" s="24" t="s">
        <v>99</v>
      </c>
      <c r="G8" s="1457">
        <f>IF($G$4="令和　年度","令和　年度",DATE(YEAR(G7)+1,MONTH(G7),DAY(G7)))</f>
        <v>47209</v>
      </c>
      <c r="H8" s="1457"/>
      <c r="I8" s="1458"/>
      <c r="J8" s="1787"/>
      <c r="K8" s="1788"/>
      <c r="L8" s="1789"/>
      <c r="M8" s="1787"/>
      <c r="N8" s="1788"/>
      <c r="O8" s="1789"/>
      <c r="P8" s="1787"/>
      <c r="Q8" s="1788"/>
      <c r="R8" s="1789"/>
      <c r="S8" s="1787"/>
      <c r="T8" s="1788"/>
      <c r="U8" s="1789"/>
      <c r="V8" s="1787"/>
      <c r="W8" s="1788"/>
      <c r="X8" s="1789"/>
      <c r="Y8" s="1787"/>
      <c r="Z8" s="1788"/>
      <c r="AA8" s="1789"/>
      <c r="AB8" s="1787"/>
      <c r="AC8" s="1788"/>
      <c r="AD8" s="1789"/>
      <c r="AE8" s="1790"/>
      <c r="AF8" s="1788"/>
      <c r="AG8" s="1791"/>
      <c r="AH8" s="1787"/>
      <c r="AI8" s="1788"/>
      <c r="AJ8" s="1789"/>
      <c r="AK8" s="1790"/>
      <c r="AL8" s="1788"/>
      <c r="AM8" s="1791"/>
      <c r="AN8" s="1787"/>
      <c r="AO8" s="1788"/>
      <c r="AP8" s="1789"/>
      <c r="AQ8" s="1790"/>
      <c r="AR8" s="1788"/>
      <c r="AS8" s="1789"/>
      <c r="AT8" s="1792"/>
      <c r="AU8" s="1792"/>
      <c r="AV8" s="1792"/>
      <c r="AW8" s="1792"/>
      <c r="AX8" s="1793"/>
    </row>
    <row r="9" spans="1:52" ht="14.25" thickBot="1">
      <c r="A9" s="1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Z9" s="139"/>
    </row>
    <row r="10" spans="1:52" ht="14.25" thickBot="1">
      <c r="A10" s="1459" t="s">
        <v>92</v>
      </c>
      <c r="B10" s="1459"/>
      <c r="C10" s="1459" t="s">
        <v>93</v>
      </c>
      <c r="D10" s="1459"/>
      <c r="E10" s="1461" t="s">
        <v>94</v>
      </c>
      <c r="F10" s="1462"/>
      <c r="G10" s="1465" t="str">
        <f>G2</f>
        <v>年度
（4月から翌年3月迄）</v>
      </c>
      <c r="H10" s="1465"/>
      <c r="I10" s="1465"/>
      <c r="J10" s="1442">
        <v>1</v>
      </c>
      <c r="K10" s="1443"/>
      <c r="L10" s="1444"/>
      <c r="M10" s="1442">
        <v>2</v>
      </c>
      <c r="N10" s="1443"/>
      <c r="O10" s="1444"/>
      <c r="P10" s="1442">
        <v>3</v>
      </c>
      <c r="Q10" s="1443"/>
      <c r="R10" s="1444"/>
      <c r="S10" s="1442">
        <v>4</v>
      </c>
      <c r="T10" s="1443"/>
      <c r="U10" s="1444"/>
      <c r="V10" s="1442">
        <v>5</v>
      </c>
      <c r="W10" s="1443"/>
      <c r="X10" s="1444"/>
      <c r="Y10" s="1442">
        <v>6</v>
      </c>
      <c r="Z10" s="1443"/>
      <c r="AA10" s="1444"/>
      <c r="AB10" s="1442">
        <v>7</v>
      </c>
      <c r="AC10" s="1443"/>
      <c r="AD10" s="1444"/>
      <c r="AE10" s="1442">
        <v>8</v>
      </c>
      <c r="AF10" s="1443"/>
      <c r="AG10" s="1444"/>
      <c r="AH10" s="1442">
        <v>9</v>
      </c>
      <c r="AI10" s="1443"/>
      <c r="AJ10" s="1444"/>
      <c r="AK10" s="1442">
        <v>10</v>
      </c>
      <c r="AL10" s="1443"/>
      <c r="AM10" s="1444"/>
      <c r="AN10" s="1442">
        <v>11</v>
      </c>
      <c r="AO10" s="1443"/>
      <c r="AP10" s="1444"/>
      <c r="AQ10" s="1445">
        <v>12</v>
      </c>
      <c r="AR10" s="1443"/>
      <c r="AS10" s="1444"/>
      <c r="AT10" s="1446" t="s">
        <v>95</v>
      </c>
      <c r="AU10" s="1446"/>
      <c r="AV10" s="1446"/>
      <c r="AW10" s="1446"/>
      <c r="AX10" s="1447"/>
    </row>
    <row r="11" spans="1:52" ht="13.5" thickBot="1">
      <c r="A11" s="1460"/>
      <c r="B11" s="1460"/>
      <c r="C11" s="1460"/>
      <c r="D11" s="1460"/>
      <c r="E11" s="1463"/>
      <c r="F11" s="1464"/>
      <c r="G11" s="1466"/>
      <c r="H11" s="1466"/>
      <c r="I11" s="1466"/>
      <c r="J11" s="18" t="s">
        <v>96</v>
      </c>
      <c r="K11" s="19" t="s">
        <v>97</v>
      </c>
      <c r="L11" s="20" t="s">
        <v>98</v>
      </c>
      <c r="M11" s="18" t="s">
        <v>96</v>
      </c>
      <c r="N11" s="19" t="s">
        <v>97</v>
      </c>
      <c r="O11" s="20" t="s">
        <v>98</v>
      </c>
      <c r="P11" s="18" t="s">
        <v>96</v>
      </c>
      <c r="Q11" s="19" t="s">
        <v>97</v>
      </c>
      <c r="R11" s="20" t="s">
        <v>98</v>
      </c>
      <c r="S11" s="18" t="s">
        <v>96</v>
      </c>
      <c r="T11" s="19" t="s">
        <v>97</v>
      </c>
      <c r="U11" s="20" t="s">
        <v>98</v>
      </c>
      <c r="V11" s="18" t="s">
        <v>96</v>
      </c>
      <c r="W11" s="19" t="s">
        <v>97</v>
      </c>
      <c r="X11" s="20" t="s">
        <v>98</v>
      </c>
      <c r="Y11" s="18" t="s">
        <v>96</v>
      </c>
      <c r="Z11" s="19" t="s">
        <v>97</v>
      </c>
      <c r="AA11" s="20" t="s">
        <v>98</v>
      </c>
      <c r="AB11" s="18" t="s">
        <v>96</v>
      </c>
      <c r="AC11" s="19" t="s">
        <v>97</v>
      </c>
      <c r="AD11" s="20" t="s">
        <v>98</v>
      </c>
      <c r="AE11" s="18" t="s">
        <v>96</v>
      </c>
      <c r="AF11" s="19" t="s">
        <v>97</v>
      </c>
      <c r="AG11" s="20" t="s">
        <v>98</v>
      </c>
      <c r="AH11" s="18" t="s">
        <v>96</v>
      </c>
      <c r="AI11" s="19" t="s">
        <v>97</v>
      </c>
      <c r="AJ11" s="20" t="s">
        <v>98</v>
      </c>
      <c r="AK11" s="18" t="s">
        <v>96</v>
      </c>
      <c r="AL11" s="19" t="s">
        <v>97</v>
      </c>
      <c r="AM11" s="20" t="s">
        <v>98</v>
      </c>
      <c r="AN11" s="18" t="s">
        <v>96</v>
      </c>
      <c r="AO11" s="19" t="s">
        <v>97</v>
      </c>
      <c r="AP11" s="20" t="s">
        <v>98</v>
      </c>
      <c r="AQ11" s="21" t="s">
        <v>96</v>
      </c>
      <c r="AR11" s="19" t="s">
        <v>97</v>
      </c>
      <c r="AS11" s="20" t="s">
        <v>98</v>
      </c>
      <c r="AT11" s="1448"/>
      <c r="AU11" s="1448"/>
      <c r="AV11" s="1448"/>
      <c r="AW11" s="1448"/>
      <c r="AX11" s="1449"/>
    </row>
    <row r="12" spans="1:52" ht="15" thickTop="1">
      <c r="A12" s="1794"/>
      <c r="B12" s="1795"/>
      <c r="C12" s="1794"/>
      <c r="D12" s="1795"/>
      <c r="E12" s="1796"/>
      <c r="F12" s="22" t="s">
        <v>99</v>
      </c>
      <c r="G12" s="1450">
        <f>G4</f>
        <v>45748</v>
      </c>
      <c r="H12" s="1451"/>
      <c r="I12" s="1452"/>
      <c r="J12" s="1801"/>
      <c r="K12" s="1802"/>
      <c r="L12" s="1803"/>
      <c r="M12" s="1801"/>
      <c r="N12" s="1802"/>
      <c r="O12" s="1803"/>
      <c r="P12" s="1801"/>
      <c r="Q12" s="1802"/>
      <c r="R12" s="1803"/>
      <c r="S12" s="1801"/>
      <c r="T12" s="1802"/>
      <c r="U12" s="1803"/>
      <c r="V12" s="1801"/>
      <c r="W12" s="1802"/>
      <c r="X12" s="1803"/>
      <c r="Y12" s="1801"/>
      <c r="Z12" s="1802"/>
      <c r="AA12" s="1803"/>
      <c r="AB12" s="1801"/>
      <c r="AC12" s="1802"/>
      <c r="AD12" s="1803"/>
      <c r="AE12" s="1804"/>
      <c r="AF12" s="1802"/>
      <c r="AG12" s="1805"/>
      <c r="AH12" s="1801"/>
      <c r="AI12" s="1802"/>
      <c r="AJ12" s="1803"/>
      <c r="AK12" s="1804"/>
      <c r="AL12" s="1802"/>
      <c r="AM12" s="1805"/>
      <c r="AN12" s="1801"/>
      <c r="AO12" s="1802"/>
      <c r="AP12" s="1803"/>
      <c r="AQ12" s="1804"/>
      <c r="AR12" s="1802"/>
      <c r="AS12" s="1803"/>
      <c r="AT12" s="1806"/>
      <c r="AU12" s="1806"/>
      <c r="AV12" s="1806"/>
      <c r="AW12" s="1806"/>
      <c r="AX12" s="1807"/>
    </row>
    <row r="13" spans="1:52" ht="14.25">
      <c r="A13" s="1794"/>
      <c r="B13" s="1795"/>
      <c r="C13" s="1794"/>
      <c r="D13" s="1795"/>
      <c r="E13" s="1797"/>
      <c r="F13" s="23" t="s">
        <v>99</v>
      </c>
      <c r="G13" s="1453">
        <f>G5</f>
        <v>46113</v>
      </c>
      <c r="H13" s="1454"/>
      <c r="I13" s="1455"/>
      <c r="J13" s="1808"/>
      <c r="K13" s="1809"/>
      <c r="L13" s="1810"/>
      <c r="M13" s="1808"/>
      <c r="N13" s="1809"/>
      <c r="O13" s="1810"/>
      <c r="P13" s="1808"/>
      <c r="Q13" s="1809"/>
      <c r="R13" s="1810"/>
      <c r="S13" s="1808"/>
      <c r="T13" s="1809"/>
      <c r="U13" s="1810"/>
      <c r="V13" s="1808"/>
      <c r="W13" s="1809"/>
      <c r="X13" s="1810"/>
      <c r="Y13" s="1808"/>
      <c r="Z13" s="1809"/>
      <c r="AA13" s="1810"/>
      <c r="AB13" s="1808"/>
      <c r="AC13" s="1809"/>
      <c r="AD13" s="1810"/>
      <c r="AE13" s="1811"/>
      <c r="AF13" s="1809"/>
      <c r="AG13" s="1812"/>
      <c r="AH13" s="1808"/>
      <c r="AI13" s="1809"/>
      <c r="AJ13" s="1810"/>
      <c r="AK13" s="1811"/>
      <c r="AL13" s="1809"/>
      <c r="AM13" s="1812"/>
      <c r="AN13" s="1808"/>
      <c r="AO13" s="1809"/>
      <c r="AP13" s="1810"/>
      <c r="AQ13" s="1811"/>
      <c r="AR13" s="1809"/>
      <c r="AS13" s="1810"/>
      <c r="AT13" s="1813"/>
      <c r="AU13" s="1813"/>
      <c r="AV13" s="1813"/>
      <c r="AW13" s="1813"/>
      <c r="AX13" s="1814"/>
    </row>
    <row r="14" spans="1:52" ht="14.25">
      <c r="A14" s="1794"/>
      <c r="B14" s="1795"/>
      <c r="C14" s="1794"/>
      <c r="D14" s="1795"/>
      <c r="E14" s="1797"/>
      <c r="F14" s="23" t="s">
        <v>99</v>
      </c>
      <c r="G14" s="1453">
        <f>G6</f>
        <v>46478</v>
      </c>
      <c r="H14" s="1454"/>
      <c r="I14" s="1455"/>
      <c r="J14" s="1808"/>
      <c r="K14" s="1809"/>
      <c r="L14" s="1810"/>
      <c r="M14" s="1808"/>
      <c r="N14" s="1809"/>
      <c r="O14" s="1810"/>
      <c r="P14" s="1808"/>
      <c r="Q14" s="1809"/>
      <c r="R14" s="1810"/>
      <c r="S14" s="1808"/>
      <c r="T14" s="1809"/>
      <c r="U14" s="1810"/>
      <c r="V14" s="1808"/>
      <c r="W14" s="1809"/>
      <c r="X14" s="1810"/>
      <c r="Y14" s="1808"/>
      <c r="Z14" s="1809"/>
      <c r="AA14" s="1810"/>
      <c r="AB14" s="1808"/>
      <c r="AC14" s="1809"/>
      <c r="AD14" s="1810"/>
      <c r="AE14" s="1811"/>
      <c r="AF14" s="1809"/>
      <c r="AG14" s="1812"/>
      <c r="AH14" s="1808"/>
      <c r="AI14" s="1809"/>
      <c r="AJ14" s="1810"/>
      <c r="AK14" s="1811"/>
      <c r="AL14" s="1809"/>
      <c r="AM14" s="1812"/>
      <c r="AN14" s="1808"/>
      <c r="AO14" s="1809"/>
      <c r="AP14" s="1810"/>
      <c r="AQ14" s="1811"/>
      <c r="AR14" s="1809"/>
      <c r="AS14" s="1810"/>
      <c r="AT14" s="1813"/>
      <c r="AU14" s="1813"/>
      <c r="AV14" s="1813"/>
      <c r="AW14" s="1813"/>
      <c r="AX14" s="1814"/>
    </row>
    <row r="15" spans="1:52" ht="14.25">
      <c r="A15" s="1794"/>
      <c r="B15" s="1795"/>
      <c r="C15" s="1794"/>
      <c r="D15" s="1795"/>
      <c r="E15" s="1797"/>
      <c r="F15" s="23" t="s">
        <v>99</v>
      </c>
      <c r="G15" s="1453">
        <f>G7</f>
        <v>46844</v>
      </c>
      <c r="H15" s="1454"/>
      <c r="I15" s="1455"/>
      <c r="J15" s="1808"/>
      <c r="K15" s="1809"/>
      <c r="L15" s="1810"/>
      <c r="M15" s="1808"/>
      <c r="N15" s="1809"/>
      <c r="O15" s="1810"/>
      <c r="P15" s="1808"/>
      <c r="Q15" s="1809"/>
      <c r="R15" s="1810"/>
      <c r="S15" s="1808"/>
      <c r="T15" s="1809"/>
      <c r="U15" s="1810"/>
      <c r="V15" s="1808"/>
      <c r="W15" s="1809"/>
      <c r="X15" s="1810"/>
      <c r="Y15" s="1808"/>
      <c r="Z15" s="1809"/>
      <c r="AA15" s="1810"/>
      <c r="AB15" s="1808"/>
      <c r="AC15" s="1809"/>
      <c r="AD15" s="1810"/>
      <c r="AE15" s="1811"/>
      <c r="AF15" s="1809"/>
      <c r="AG15" s="1812"/>
      <c r="AH15" s="1808"/>
      <c r="AI15" s="1809"/>
      <c r="AJ15" s="1810"/>
      <c r="AK15" s="1811"/>
      <c r="AL15" s="1809"/>
      <c r="AM15" s="1812"/>
      <c r="AN15" s="1808"/>
      <c r="AO15" s="1809"/>
      <c r="AP15" s="1810"/>
      <c r="AQ15" s="1811"/>
      <c r="AR15" s="1809"/>
      <c r="AS15" s="1810"/>
      <c r="AT15" s="1813"/>
      <c r="AU15" s="1813"/>
      <c r="AV15" s="1813"/>
      <c r="AW15" s="1813"/>
      <c r="AX15" s="1814"/>
    </row>
    <row r="16" spans="1:52" ht="15" thickBot="1">
      <c r="A16" s="1798"/>
      <c r="B16" s="1799"/>
      <c r="C16" s="1798"/>
      <c r="D16" s="1799"/>
      <c r="E16" s="1800"/>
      <c r="F16" s="24" t="s">
        <v>99</v>
      </c>
      <c r="G16" s="1456">
        <f>G8</f>
        <v>47209</v>
      </c>
      <c r="H16" s="1457"/>
      <c r="I16" s="1458"/>
      <c r="J16" s="1815"/>
      <c r="K16" s="1816"/>
      <c r="L16" s="1817"/>
      <c r="M16" s="1815"/>
      <c r="N16" s="1816"/>
      <c r="O16" s="1817"/>
      <c r="P16" s="1815"/>
      <c r="Q16" s="1816"/>
      <c r="R16" s="1817"/>
      <c r="S16" s="1815"/>
      <c r="T16" s="1816"/>
      <c r="U16" s="1817"/>
      <c r="V16" s="1815"/>
      <c r="W16" s="1816"/>
      <c r="X16" s="1817"/>
      <c r="Y16" s="1815"/>
      <c r="Z16" s="1816"/>
      <c r="AA16" s="1817"/>
      <c r="AB16" s="1815"/>
      <c r="AC16" s="1816"/>
      <c r="AD16" s="1817"/>
      <c r="AE16" s="1818"/>
      <c r="AF16" s="1816"/>
      <c r="AG16" s="1819"/>
      <c r="AH16" s="1815"/>
      <c r="AI16" s="1816"/>
      <c r="AJ16" s="1817"/>
      <c r="AK16" s="1818"/>
      <c r="AL16" s="1816"/>
      <c r="AM16" s="1819"/>
      <c r="AN16" s="1815"/>
      <c r="AO16" s="1816"/>
      <c r="AP16" s="1817"/>
      <c r="AQ16" s="1818"/>
      <c r="AR16" s="1816"/>
      <c r="AS16" s="1817"/>
      <c r="AT16" s="1820"/>
      <c r="AU16" s="1820"/>
      <c r="AV16" s="1820"/>
      <c r="AW16" s="1820"/>
      <c r="AX16" s="1821"/>
    </row>
    <row r="17" spans="1:50" ht="14.25" thickBo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ht="14.25" thickBot="1">
      <c r="A18" s="1459" t="s">
        <v>92</v>
      </c>
      <c r="B18" s="1459"/>
      <c r="C18" s="1459" t="s">
        <v>93</v>
      </c>
      <c r="D18" s="1459"/>
      <c r="E18" s="1461" t="s">
        <v>94</v>
      </c>
      <c r="F18" s="1462"/>
      <c r="G18" s="1465" t="str">
        <f>G10</f>
        <v>年度
（4月から翌年3月迄）</v>
      </c>
      <c r="H18" s="1465"/>
      <c r="I18" s="1465"/>
      <c r="J18" s="1442">
        <v>1</v>
      </c>
      <c r="K18" s="1443"/>
      <c r="L18" s="1444"/>
      <c r="M18" s="1442">
        <v>2</v>
      </c>
      <c r="N18" s="1443"/>
      <c r="O18" s="1444"/>
      <c r="P18" s="1442">
        <v>3</v>
      </c>
      <c r="Q18" s="1443"/>
      <c r="R18" s="1444"/>
      <c r="S18" s="1442">
        <v>4</v>
      </c>
      <c r="T18" s="1443"/>
      <c r="U18" s="1444"/>
      <c r="V18" s="1442">
        <v>5</v>
      </c>
      <c r="W18" s="1443"/>
      <c r="X18" s="1444"/>
      <c r="Y18" s="1442">
        <v>6</v>
      </c>
      <c r="Z18" s="1443"/>
      <c r="AA18" s="1444"/>
      <c r="AB18" s="1442">
        <v>7</v>
      </c>
      <c r="AC18" s="1443"/>
      <c r="AD18" s="1444"/>
      <c r="AE18" s="1442">
        <v>8</v>
      </c>
      <c r="AF18" s="1443"/>
      <c r="AG18" s="1444"/>
      <c r="AH18" s="1442">
        <v>9</v>
      </c>
      <c r="AI18" s="1443"/>
      <c r="AJ18" s="1444"/>
      <c r="AK18" s="1442">
        <v>10</v>
      </c>
      <c r="AL18" s="1443"/>
      <c r="AM18" s="1444"/>
      <c r="AN18" s="1442">
        <v>11</v>
      </c>
      <c r="AO18" s="1443"/>
      <c r="AP18" s="1444"/>
      <c r="AQ18" s="1445">
        <v>12</v>
      </c>
      <c r="AR18" s="1443"/>
      <c r="AS18" s="1444"/>
      <c r="AT18" s="1446" t="s">
        <v>95</v>
      </c>
      <c r="AU18" s="1446"/>
      <c r="AV18" s="1446"/>
      <c r="AW18" s="1446"/>
      <c r="AX18" s="1447"/>
    </row>
    <row r="19" spans="1:50" ht="13.5" customHeight="1" thickBot="1">
      <c r="A19" s="1460"/>
      <c r="B19" s="1460"/>
      <c r="C19" s="1460"/>
      <c r="D19" s="1460"/>
      <c r="E19" s="1463"/>
      <c r="F19" s="1464"/>
      <c r="G19" s="1466"/>
      <c r="H19" s="1466"/>
      <c r="I19" s="1466"/>
      <c r="J19" s="18" t="s">
        <v>96</v>
      </c>
      <c r="K19" s="19" t="s">
        <v>97</v>
      </c>
      <c r="L19" s="20" t="s">
        <v>98</v>
      </c>
      <c r="M19" s="18" t="s">
        <v>96</v>
      </c>
      <c r="N19" s="19" t="s">
        <v>97</v>
      </c>
      <c r="O19" s="20" t="s">
        <v>98</v>
      </c>
      <c r="P19" s="18" t="s">
        <v>96</v>
      </c>
      <c r="Q19" s="19" t="s">
        <v>97</v>
      </c>
      <c r="R19" s="20" t="s">
        <v>98</v>
      </c>
      <c r="S19" s="18" t="s">
        <v>96</v>
      </c>
      <c r="T19" s="19" t="s">
        <v>97</v>
      </c>
      <c r="U19" s="20" t="s">
        <v>98</v>
      </c>
      <c r="V19" s="18" t="s">
        <v>96</v>
      </c>
      <c r="W19" s="19" t="s">
        <v>97</v>
      </c>
      <c r="X19" s="20" t="s">
        <v>98</v>
      </c>
      <c r="Y19" s="18" t="s">
        <v>96</v>
      </c>
      <c r="Z19" s="19" t="s">
        <v>97</v>
      </c>
      <c r="AA19" s="20" t="s">
        <v>98</v>
      </c>
      <c r="AB19" s="18" t="s">
        <v>96</v>
      </c>
      <c r="AC19" s="19" t="s">
        <v>97</v>
      </c>
      <c r="AD19" s="20" t="s">
        <v>98</v>
      </c>
      <c r="AE19" s="18" t="s">
        <v>96</v>
      </c>
      <c r="AF19" s="19" t="s">
        <v>97</v>
      </c>
      <c r="AG19" s="20" t="s">
        <v>98</v>
      </c>
      <c r="AH19" s="18" t="s">
        <v>96</v>
      </c>
      <c r="AI19" s="19" t="s">
        <v>97</v>
      </c>
      <c r="AJ19" s="20" t="s">
        <v>98</v>
      </c>
      <c r="AK19" s="18" t="s">
        <v>96</v>
      </c>
      <c r="AL19" s="19" t="s">
        <v>97</v>
      </c>
      <c r="AM19" s="20" t="s">
        <v>98</v>
      </c>
      <c r="AN19" s="18" t="s">
        <v>96</v>
      </c>
      <c r="AO19" s="19" t="s">
        <v>97</v>
      </c>
      <c r="AP19" s="20" t="s">
        <v>98</v>
      </c>
      <c r="AQ19" s="21" t="s">
        <v>96</v>
      </c>
      <c r="AR19" s="19" t="s">
        <v>97</v>
      </c>
      <c r="AS19" s="20" t="s">
        <v>98</v>
      </c>
      <c r="AT19" s="1448"/>
      <c r="AU19" s="1448"/>
      <c r="AV19" s="1448"/>
      <c r="AW19" s="1448"/>
      <c r="AX19" s="1449"/>
    </row>
    <row r="20" spans="1:50" ht="15" thickTop="1">
      <c r="A20" s="1794"/>
      <c r="B20" s="1795"/>
      <c r="C20" s="1794"/>
      <c r="D20" s="1795"/>
      <c r="E20" s="1796"/>
      <c r="F20" s="22" t="s">
        <v>99</v>
      </c>
      <c r="G20" s="1450">
        <f>G4</f>
        <v>45748</v>
      </c>
      <c r="H20" s="1451"/>
      <c r="I20" s="1452"/>
      <c r="J20" s="1801"/>
      <c r="K20" s="1802"/>
      <c r="L20" s="1805"/>
      <c r="M20" s="1801"/>
      <c r="N20" s="1802"/>
      <c r="O20" s="1803"/>
      <c r="P20" s="1801"/>
      <c r="Q20" s="1802"/>
      <c r="R20" s="1803"/>
      <c r="S20" s="1801"/>
      <c r="T20" s="1802"/>
      <c r="U20" s="1803"/>
      <c r="V20" s="1801"/>
      <c r="W20" s="1802"/>
      <c r="X20" s="1803"/>
      <c r="Y20" s="1801"/>
      <c r="Z20" s="1802"/>
      <c r="AA20" s="1803"/>
      <c r="AB20" s="1801"/>
      <c r="AC20" s="1802"/>
      <c r="AD20" s="1803"/>
      <c r="AE20" s="1804"/>
      <c r="AF20" s="1802"/>
      <c r="AG20" s="1805"/>
      <c r="AH20" s="1801"/>
      <c r="AI20" s="1802"/>
      <c r="AJ20" s="1803"/>
      <c r="AK20" s="1804"/>
      <c r="AL20" s="1802"/>
      <c r="AM20" s="1805"/>
      <c r="AN20" s="1801"/>
      <c r="AO20" s="1802"/>
      <c r="AP20" s="1803"/>
      <c r="AQ20" s="1801"/>
      <c r="AR20" s="1802"/>
      <c r="AS20" s="1803"/>
      <c r="AT20" s="1806"/>
      <c r="AU20" s="1806"/>
      <c r="AV20" s="1806"/>
      <c r="AW20" s="1806"/>
      <c r="AX20" s="1807"/>
    </row>
    <row r="21" spans="1:50" ht="14.25">
      <c r="A21" s="1794"/>
      <c r="B21" s="1795"/>
      <c r="C21" s="1794"/>
      <c r="D21" s="1795"/>
      <c r="E21" s="1797"/>
      <c r="F21" s="23" t="s">
        <v>99</v>
      </c>
      <c r="G21" s="1453">
        <f t="shared" ref="G21:G24" si="0">G13</f>
        <v>46113</v>
      </c>
      <c r="H21" s="1454"/>
      <c r="I21" s="1455"/>
      <c r="J21" s="1808"/>
      <c r="K21" s="1809"/>
      <c r="L21" s="1812"/>
      <c r="M21" s="1808"/>
      <c r="N21" s="1809"/>
      <c r="O21" s="1810"/>
      <c r="P21" s="1808"/>
      <c r="Q21" s="1809"/>
      <c r="R21" s="1810"/>
      <c r="S21" s="1808"/>
      <c r="T21" s="1809"/>
      <c r="U21" s="1810"/>
      <c r="V21" s="1808"/>
      <c r="W21" s="1809"/>
      <c r="X21" s="1810"/>
      <c r="Y21" s="1808"/>
      <c r="Z21" s="1809"/>
      <c r="AA21" s="1810"/>
      <c r="AB21" s="1808"/>
      <c r="AC21" s="1809"/>
      <c r="AD21" s="1810"/>
      <c r="AE21" s="1811"/>
      <c r="AF21" s="1809"/>
      <c r="AG21" s="1812"/>
      <c r="AH21" s="1808"/>
      <c r="AI21" s="1809"/>
      <c r="AJ21" s="1810"/>
      <c r="AK21" s="1811"/>
      <c r="AL21" s="1809"/>
      <c r="AM21" s="1812"/>
      <c r="AN21" s="1808"/>
      <c r="AO21" s="1809"/>
      <c r="AP21" s="1810"/>
      <c r="AQ21" s="1808"/>
      <c r="AR21" s="1809"/>
      <c r="AS21" s="1810"/>
      <c r="AT21" s="1813"/>
      <c r="AU21" s="1813"/>
      <c r="AV21" s="1813"/>
      <c r="AW21" s="1813"/>
      <c r="AX21" s="1814"/>
    </row>
    <row r="22" spans="1:50" ht="14.25">
      <c r="A22" s="1794"/>
      <c r="B22" s="1795"/>
      <c r="C22" s="1794"/>
      <c r="D22" s="1795"/>
      <c r="E22" s="1797"/>
      <c r="F22" s="23" t="s">
        <v>99</v>
      </c>
      <c r="G22" s="1453">
        <f t="shared" si="0"/>
        <v>46478</v>
      </c>
      <c r="H22" s="1454"/>
      <c r="I22" s="1455"/>
      <c r="J22" s="1808"/>
      <c r="K22" s="1809"/>
      <c r="L22" s="1812"/>
      <c r="M22" s="1808"/>
      <c r="N22" s="1809"/>
      <c r="O22" s="1810"/>
      <c r="P22" s="1808"/>
      <c r="Q22" s="1809"/>
      <c r="R22" s="1810"/>
      <c r="S22" s="1808"/>
      <c r="T22" s="1809"/>
      <c r="U22" s="1810"/>
      <c r="V22" s="1808"/>
      <c r="W22" s="1809"/>
      <c r="X22" s="1810"/>
      <c r="Y22" s="1808"/>
      <c r="Z22" s="1809"/>
      <c r="AA22" s="1810"/>
      <c r="AB22" s="1808"/>
      <c r="AC22" s="1809"/>
      <c r="AD22" s="1810"/>
      <c r="AE22" s="1811"/>
      <c r="AF22" s="1809"/>
      <c r="AG22" s="1812"/>
      <c r="AH22" s="1808"/>
      <c r="AI22" s="1809"/>
      <c r="AJ22" s="1810"/>
      <c r="AK22" s="1811"/>
      <c r="AL22" s="1809"/>
      <c r="AM22" s="1812"/>
      <c r="AN22" s="1808"/>
      <c r="AO22" s="1809"/>
      <c r="AP22" s="1810"/>
      <c r="AQ22" s="1808"/>
      <c r="AR22" s="1809"/>
      <c r="AS22" s="1810"/>
      <c r="AT22" s="1813"/>
      <c r="AU22" s="1813"/>
      <c r="AV22" s="1813"/>
      <c r="AW22" s="1813"/>
      <c r="AX22" s="1814"/>
    </row>
    <row r="23" spans="1:50" ht="14.25">
      <c r="A23" s="1794"/>
      <c r="B23" s="1795"/>
      <c r="C23" s="1794"/>
      <c r="D23" s="1795"/>
      <c r="E23" s="1797"/>
      <c r="F23" s="23" t="s">
        <v>99</v>
      </c>
      <c r="G23" s="1453">
        <f t="shared" si="0"/>
        <v>46844</v>
      </c>
      <c r="H23" s="1454"/>
      <c r="I23" s="1455"/>
      <c r="J23" s="1808"/>
      <c r="K23" s="1809"/>
      <c r="L23" s="1812"/>
      <c r="M23" s="1808"/>
      <c r="N23" s="1809"/>
      <c r="O23" s="1810"/>
      <c r="P23" s="1808"/>
      <c r="Q23" s="1809"/>
      <c r="R23" s="1810"/>
      <c r="S23" s="1808"/>
      <c r="T23" s="1809"/>
      <c r="U23" s="1810"/>
      <c r="V23" s="1808"/>
      <c r="W23" s="1809"/>
      <c r="X23" s="1810"/>
      <c r="Y23" s="1808"/>
      <c r="Z23" s="1809"/>
      <c r="AA23" s="1810"/>
      <c r="AB23" s="1808"/>
      <c r="AC23" s="1809"/>
      <c r="AD23" s="1810"/>
      <c r="AE23" s="1811"/>
      <c r="AF23" s="1809"/>
      <c r="AG23" s="1812"/>
      <c r="AH23" s="1808"/>
      <c r="AI23" s="1809"/>
      <c r="AJ23" s="1810"/>
      <c r="AK23" s="1811"/>
      <c r="AL23" s="1809"/>
      <c r="AM23" s="1812"/>
      <c r="AN23" s="1808"/>
      <c r="AO23" s="1809"/>
      <c r="AP23" s="1810"/>
      <c r="AQ23" s="1808"/>
      <c r="AR23" s="1809"/>
      <c r="AS23" s="1810"/>
      <c r="AT23" s="1813"/>
      <c r="AU23" s="1813"/>
      <c r="AV23" s="1813"/>
      <c r="AW23" s="1813"/>
      <c r="AX23" s="1814"/>
    </row>
    <row r="24" spans="1:50" ht="15" thickBot="1">
      <c r="A24" s="1798"/>
      <c r="B24" s="1799"/>
      <c r="C24" s="1798"/>
      <c r="D24" s="1799"/>
      <c r="E24" s="1800"/>
      <c r="F24" s="24" t="s">
        <v>99</v>
      </c>
      <c r="G24" s="1456">
        <f t="shared" si="0"/>
        <v>47209</v>
      </c>
      <c r="H24" s="1457"/>
      <c r="I24" s="1458"/>
      <c r="J24" s="1815"/>
      <c r="K24" s="1816"/>
      <c r="L24" s="1819"/>
      <c r="M24" s="1815"/>
      <c r="N24" s="1816"/>
      <c r="O24" s="1817"/>
      <c r="P24" s="1815"/>
      <c r="Q24" s="1816"/>
      <c r="R24" s="1817"/>
      <c r="S24" s="1815"/>
      <c r="T24" s="1816"/>
      <c r="U24" s="1817"/>
      <c r="V24" s="1815"/>
      <c r="W24" s="1816"/>
      <c r="X24" s="1817"/>
      <c r="Y24" s="1815"/>
      <c r="Z24" s="1816"/>
      <c r="AA24" s="1817"/>
      <c r="AB24" s="1815"/>
      <c r="AC24" s="1816"/>
      <c r="AD24" s="1817"/>
      <c r="AE24" s="1818"/>
      <c r="AF24" s="1816"/>
      <c r="AG24" s="1819"/>
      <c r="AH24" s="1815"/>
      <c r="AI24" s="1816"/>
      <c r="AJ24" s="1817"/>
      <c r="AK24" s="1818"/>
      <c r="AL24" s="1816"/>
      <c r="AM24" s="1819"/>
      <c r="AN24" s="1815"/>
      <c r="AO24" s="1816"/>
      <c r="AP24" s="1817"/>
      <c r="AQ24" s="1815"/>
      <c r="AR24" s="1816"/>
      <c r="AS24" s="1817"/>
      <c r="AT24" s="1820"/>
      <c r="AU24" s="1820"/>
      <c r="AV24" s="1820"/>
      <c r="AW24" s="1820"/>
      <c r="AX24" s="1821"/>
    </row>
    <row r="25" spans="1:50" ht="14.2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 ht="14.25" customHeight="1" thickBot="1">
      <c r="A26" s="1459" t="s">
        <v>92</v>
      </c>
      <c r="B26" s="1459"/>
      <c r="C26" s="1459" t="s">
        <v>93</v>
      </c>
      <c r="D26" s="1459"/>
      <c r="E26" s="1461" t="s">
        <v>94</v>
      </c>
      <c r="F26" s="1462"/>
      <c r="G26" s="1465" t="str">
        <f>G18</f>
        <v>年度
（4月から翌年3月迄）</v>
      </c>
      <c r="H26" s="1465"/>
      <c r="I26" s="1465"/>
      <c r="J26" s="1442">
        <v>1</v>
      </c>
      <c r="K26" s="1443"/>
      <c r="L26" s="1444"/>
      <c r="M26" s="1442">
        <v>2</v>
      </c>
      <c r="N26" s="1443"/>
      <c r="O26" s="1444"/>
      <c r="P26" s="1442">
        <v>3</v>
      </c>
      <c r="Q26" s="1443"/>
      <c r="R26" s="1444"/>
      <c r="S26" s="1442">
        <v>4</v>
      </c>
      <c r="T26" s="1443"/>
      <c r="U26" s="1444"/>
      <c r="V26" s="1442">
        <v>5</v>
      </c>
      <c r="W26" s="1443"/>
      <c r="X26" s="1444"/>
      <c r="Y26" s="1442">
        <v>6</v>
      </c>
      <c r="Z26" s="1443"/>
      <c r="AA26" s="1444"/>
      <c r="AB26" s="1442">
        <v>7</v>
      </c>
      <c r="AC26" s="1443"/>
      <c r="AD26" s="1444"/>
      <c r="AE26" s="1442">
        <v>8</v>
      </c>
      <c r="AF26" s="1443"/>
      <c r="AG26" s="1444"/>
      <c r="AH26" s="1442">
        <v>9</v>
      </c>
      <c r="AI26" s="1443"/>
      <c r="AJ26" s="1444"/>
      <c r="AK26" s="1442">
        <v>10</v>
      </c>
      <c r="AL26" s="1443"/>
      <c r="AM26" s="1444"/>
      <c r="AN26" s="1442">
        <v>11</v>
      </c>
      <c r="AO26" s="1443"/>
      <c r="AP26" s="1444"/>
      <c r="AQ26" s="1445">
        <v>12</v>
      </c>
      <c r="AR26" s="1443"/>
      <c r="AS26" s="1444"/>
      <c r="AT26" s="1446" t="s">
        <v>95</v>
      </c>
      <c r="AU26" s="1446"/>
      <c r="AV26" s="1446"/>
      <c r="AW26" s="1446"/>
      <c r="AX26" s="1447"/>
    </row>
    <row r="27" spans="1:50" ht="13.5" customHeight="1" thickBot="1">
      <c r="A27" s="1460"/>
      <c r="B27" s="1460"/>
      <c r="C27" s="1460"/>
      <c r="D27" s="1460"/>
      <c r="E27" s="1463"/>
      <c r="F27" s="1464"/>
      <c r="G27" s="1466"/>
      <c r="H27" s="1466"/>
      <c r="I27" s="1466"/>
      <c r="J27" s="18" t="s">
        <v>96</v>
      </c>
      <c r="K27" s="19" t="s">
        <v>97</v>
      </c>
      <c r="L27" s="20" t="s">
        <v>98</v>
      </c>
      <c r="M27" s="18" t="s">
        <v>96</v>
      </c>
      <c r="N27" s="19" t="s">
        <v>97</v>
      </c>
      <c r="O27" s="20" t="s">
        <v>98</v>
      </c>
      <c r="P27" s="18" t="s">
        <v>96</v>
      </c>
      <c r="Q27" s="19" t="s">
        <v>97</v>
      </c>
      <c r="R27" s="20" t="s">
        <v>98</v>
      </c>
      <c r="S27" s="18" t="s">
        <v>96</v>
      </c>
      <c r="T27" s="19" t="s">
        <v>97</v>
      </c>
      <c r="U27" s="20" t="s">
        <v>98</v>
      </c>
      <c r="V27" s="18" t="s">
        <v>96</v>
      </c>
      <c r="W27" s="19" t="s">
        <v>97</v>
      </c>
      <c r="X27" s="20" t="s">
        <v>98</v>
      </c>
      <c r="Y27" s="18" t="s">
        <v>96</v>
      </c>
      <c r="Z27" s="19" t="s">
        <v>97</v>
      </c>
      <c r="AA27" s="20" t="s">
        <v>98</v>
      </c>
      <c r="AB27" s="18" t="s">
        <v>96</v>
      </c>
      <c r="AC27" s="19" t="s">
        <v>97</v>
      </c>
      <c r="AD27" s="20" t="s">
        <v>98</v>
      </c>
      <c r="AE27" s="18" t="s">
        <v>96</v>
      </c>
      <c r="AF27" s="19" t="s">
        <v>97</v>
      </c>
      <c r="AG27" s="20" t="s">
        <v>98</v>
      </c>
      <c r="AH27" s="18" t="s">
        <v>96</v>
      </c>
      <c r="AI27" s="19" t="s">
        <v>97</v>
      </c>
      <c r="AJ27" s="20" t="s">
        <v>98</v>
      </c>
      <c r="AK27" s="18" t="s">
        <v>96</v>
      </c>
      <c r="AL27" s="19" t="s">
        <v>97</v>
      </c>
      <c r="AM27" s="20" t="s">
        <v>98</v>
      </c>
      <c r="AN27" s="18" t="s">
        <v>96</v>
      </c>
      <c r="AO27" s="19" t="s">
        <v>97</v>
      </c>
      <c r="AP27" s="20" t="s">
        <v>98</v>
      </c>
      <c r="AQ27" s="21" t="s">
        <v>96</v>
      </c>
      <c r="AR27" s="19" t="s">
        <v>97</v>
      </c>
      <c r="AS27" s="20" t="s">
        <v>98</v>
      </c>
      <c r="AT27" s="1448"/>
      <c r="AU27" s="1448"/>
      <c r="AV27" s="1448"/>
      <c r="AW27" s="1448"/>
      <c r="AX27" s="1449"/>
    </row>
    <row r="28" spans="1:50" ht="15" thickTop="1">
      <c r="A28" s="1794"/>
      <c r="B28" s="1795"/>
      <c r="C28" s="1794"/>
      <c r="D28" s="1795"/>
      <c r="E28" s="1822"/>
      <c r="F28" s="22" t="s">
        <v>99</v>
      </c>
      <c r="G28" s="1450">
        <f>G4</f>
        <v>45748</v>
      </c>
      <c r="H28" s="1451"/>
      <c r="I28" s="1452"/>
      <c r="J28" s="1801"/>
      <c r="K28" s="1802"/>
      <c r="L28" s="1803"/>
      <c r="M28" s="1801"/>
      <c r="N28" s="1802"/>
      <c r="O28" s="1803"/>
      <c r="P28" s="1801"/>
      <c r="Q28" s="1802"/>
      <c r="R28" s="1803"/>
      <c r="S28" s="1801"/>
      <c r="T28" s="1802"/>
      <c r="U28" s="1803"/>
      <c r="V28" s="1801"/>
      <c r="W28" s="1802"/>
      <c r="X28" s="1803"/>
      <c r="Y28" s="1801"/>
      <c r="Z28" s="1802"/>
      <c r="AA28" s="1803"/>
      <c r="AB28" s="1801"/>
      <c r="AC28" s="1802"/>
      <c r="AD28" s="1803"/>
      <c r="AE28" s="1804"/>
      <c r="AF28" s="1802"/>
      <c r="AG28" s="1805"/>
      <c r="AH28" s="1801"/>
      <c r="AI28" s="1802"/>
      <c r="AJ28" s="1803"/>
      <c r="AK28" s="1804"/>
      <c r="AL28" s="1802"/>
      <c r="AM28" s="1805"/>
      <c r="AN28" s="1801"/>
      <c r="AO28" s="1802"/>
      <c r="AP28" s="1803"/>
      <c r="AQ28" s="1804"/>
      <c r="AR28" s="1802"/>
      <c r="AS28" s="1803"/>
      <c r="AT28" s="1806"/>
      <c r="AU28" s="1806"/>
      <c r="AV28" s="1806"/>
      <c r="AW28" s="1806"/>
      <c r="AX28" s="1807"/>
    </row>
    <row r="29" spans="1:50" ht="14.25">
      <c r="A29" s="1794"/>
      <c r="B29" s="1795"/>
      <c r="C29" s="1794"/>
      <c r="D29" s="1795"/>
      <c r="E29" s="1797"/>
      <c r="F29" s="23" t="s">
        <v>99</v>
      </c>
      <c r="G29" s="1453">
        <f>G21</f>
        <v>46113</v>
      </c>
      <c r="H29" s="1454"/>
      <c r="I29" s="1455"/>
      <c r="J29" s="1808"/>
      <c r="K29" s="1809"/>
      <c r="L29" s="1810"/>
      <c r="M29" s="1808"/>
      <c r="N29" s="1809"/>
      <c r="O29" s="1810"/>
      <c r="P29" s="1808"/>
      <c r="Q29" s="1809"/>
      <c r="R29" s="1810"/>
      <c r="S29" s="1808"/>
      <c r="T29" s="1809"/>
      <c r="U29" s="1810"/>
      <c r="V29" s="1808"/>
      <c r="W29" s="1809"/>
      <c r="X29" s="1810"/>
      <c r="Y29" s="1808"/>
      <c r="Z29" s="1809"/>
      <c r="AA29" s="1810"/>
      <c r="AB29" s="1808"/>
      <c r="AC29" s="1809"/>
      <c r="AD29" s="1810"/>
      <c r="AE29" s="1811"/>
      <c r="AF29" s="1809"/>
      <c r="AG29" s="1812"/>
      <c r="AH29" s="1808"/>
      <c r="AI29" s="1809"/>
      <c r="AJ29" s="1810"/>
      <c r="AK29" s="1811"/>
      <c r="AL29" s="1809"/>
      <c r="AM29" s="1812"/>
      <c r="AN29" s="1808"/>
      <c r="AO29" s="1809"/>
      <c r="AP29" s="1810"/>
      <c r="AQ29" s="1811"/>
      <c r="AR29" s="1809"/>
      <c r="AS29" s="1810"/>
      <c r="AT29" s="1813"/>
      <c r="AU29" s="1813"/>
      <c r="AV29" s="1813"/>
      <c r="AW29" s="1813"/>
      <c r="AX29" s="1814"/>
    </row>
    <row r="30" spans="1:50" ht="14.25">
      <c r="A30" s="1794"/>
      <c r="B30" s="1795"/>
      <c r="C30" s="1794"/>
      <c r="D30" s="1795"/>
      <c r="E30" s="1797"/>
      <c r="F30" s="23" t="s">
        <v>99</v>
      </c>
      <c r="G30" s="1453">
        <f t="shared" ref="G30:G32" si="1">G22</f>
        <v>46478</v>
      </c>
      <c r="H30" s="1454"/>
      <c r="I30" s="1455"/>
      <c r="J30" s="1808"/>
      <c r="K30" s="1809"/>
      <c r="L30" s="1810"/>
      <c r="M30" s="1808"/>
      <c r="N30" s="1809"/>
      <c r="O30" s="1810"/>
      <c r="P30" s="1808"/>
      <c r="Q30" s="1809"/>
      <c r="R30" s="1810"/>
      <c r="S30" s="1808"/>
      <c r="T30" s="1809"/>
      <c r="U30" s="1810"/>
      <c r="V30" s="1808"/>
      <c r="W30" s="1809"/>
      <c r="X30" s="1810"/>
      <c r="Y30" s="1808"/>
      <c r="Z30" s="1809"/>
      <c r="AA30" s="1810"/>
      <c r="AB30" s="1808"/>
      <c r="AC30" s="1809"/>
      <c r="AD30" s="1810"/>
      <c r="AE30" s="1811"/>
      <c r="AF30" s="1809"/>
      <c r="AG30" s="1812"/>
      <c r="AH30" s="1808"/>
      <c r="AI30" s="1809"/>
      <c r="AJ30" s="1810"/>
      <c r="AK30" s="1811"/>
      <c r="AL30" s="1809"/>
      <c r="AM30" s="1812"/>
      <c r="AN30" s="1808"/>
      <c r="AO30" s="1809"/>
      <c r="AP30" s="1810"/>
      <c r="AQ30" s="1811"/>
      <c r="AR30" s="1809"/>
      <c r="AS30" s="1810"/>
      <c r="AT30" s="1813"/>
      <c r="AU30" s="1813"/>
      <c r="AV30" s="1813"/>
      <c r="AW30" s="1813"/>
      <c r="AX30" s="1814"/>
    </row>
    <row r="31" spans="1:50" ht="14.25">
      <c r="A31" s="1794"/>
      <c r="B31" s="1795"/>
      <c r="C31" s="1794"/>
      <c r="D31" s="1795"/>
      <c r="E31" s="1797"/>
      <c r="F31" s="23" t="s">
        <v>99</v>
      </c>
      <c r="G31" s="1453">
        <f t="shared" si="1"/>
        <v>46844</v>
      </c>
      <c r="H31" s="1454"/>
      <c r="I31" s="1455"/>
      <c r="J31" s="1808"/>
      <c r="K31" s="1809"/>
      <c r="L31" s="1810"/>
      <c r="M31" s="1808"/>
      <c r="N31" s="1809"/>
      <c r="O31" s="1810"/>
      <c r="P31" s="1808"/>
      <c r="Q31" s="1809"/>
      <c r="R31" s="1810"/>
      <c r="S31" s="1808"/>
      <c r="T31" s="1809"/>
      <c r="U31" s="1810"/>
      <c r="V31" s="1808"/>
      <c r="W31" s="1809"/>
      <c r="X31" s="1810"/>
      <c r="Y31" s="1808"/>
      <c r="Z31" s="1809"/>
      <c r="AA31" s="1810"/>
      <c r="AB31" s="1808"/>
      <c r="AC31" s="1809"/>
      <c r="AD31" s="1810"/>
      <c r="AE31" s="1811"/>
      <c r="AF31" s="1809"/>
      <c r="AG31" s="1812"/>
      <c r="AH31" s="1808"/>
      <c r="AI31" s="1809"/>
      <c r="AJ31" s="1810"/>
      <c r="AK31" s="1811"/>
      <c r="AL31" s="1809"/>
      <c r="AM31" s="1812"/>
      <c r="AN31" s="1808"/>
      <c r="AO31" s="1809"/>
      <c r="AP31" s="1810"/>
      <c r="AQ31" s="1811"/>
      <c r="AR31" s="1809"/>
      <c r="AS31" s="1810"/>
      <c r="AT31" s="1813"/>
      <c r="AU31" s="1813"/>
      <c r="AV31" s="1813"/>
      <c r="AW31" s="1813"/>
      <c r="AX31" s="1814"/>
    </row>
    <row r="32" spans="1:50" ht="15" thickBot="1">
      <c r="A32" s="1798"/>
      <c r="B32" s="1799"/>
      <c r="C32" s="1798"/>
      <c r="D32" s="1799"/>
      <c r="E32" s="1800"/>
      <c r="F32" s="24" t="s">
        <v>99</v>
      </c>
      <c r="G32" s="1456">
        <f t="shared" si="1"/>
        <v>47209</v>
      </c>
      <c r="H32" s="1457"/>
      <c r="I32" s="1458"/>
      <c r="J32" s="1815"/>
      <c r="K32" s="1816"/>
      <c r="L32" s="1817"/>
      <c r="M32" s="1815"/>
      <c r="N32" s="1816"/>
      <c r="O32" s="1817"/>
      <c r="P32" s="1815"/>
      <c r="Q32" s="1816"/>
      <c r="R32" s="1817"/>
      <c r="S32" s="1815"/>
      <c r="T32" s="1816"/>
      <c r="U32" s="1817"/>
      <c r="V32" s="1815"/>
      <c r="W32" s="1816"/>
      <c r="X32" s="1817"/>
      <c r="Y32" s="1815"/>
      <c r="Z32" s="1816"/>
      <c r="AA32" s="1817"/>
      <c r="AB32" s="1815"/>
      <c r="AC32" s="1816"/>
      <c r="AD32" s="1817"/>
      <c r="AE32" s="1818"/>
      <c r="AF32" s="1816"/>
      <c r="AG32" s="1819"/>
      <c r="AH32" s="1815"/>
      <c r="AI32" s="1816"/>
      <c r="AJ32" s="1817"/>
      <c r="AK32" s="1818"/>
      <c r="AL32" s="1816"/>
      <c r="AM32" s="1819"/>
      <c r="AN32" s="1815"/>
      <c r="AO32" s="1816"/>
      <c r="AP32" s="1817"/>
      <c r="AQ32" s="1818"/>
      <c r="AR32" s="1816"/>
      <c r="AS32" s="1817"/>
      <c r="AT32" s="1820"/>
      <c r="AU32" s="1820"/>
      <c r="AV32" s="1820"/>
      <c r="AW32" s="1820"/>
      <c r="AX32" s="1821"/>
    </row>
    <row r="33" spans="1:52" ht="14.25" thickBo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1:52" ht="14.25" customHeight="1" thickBot="1">
      <c r="A34" s="1459" t="s">
        <v>92</v>
      </c>
      <c r="B34" s="1459"/>
      <c r="C34" s="1459" t="s">
        <v>93</v>
      </c>
      <c r="D34" s="1459"/>
      <c r="E34" s="1461" t="s">
        <v>94</v>
      </c>
      <c r="F34" s="1462"/>
      <c r="G34" s="1465" t="str">
        <f>G26</f>
        <v>年度
（4月から翌年3月迄）</v>
      </c>
      <c r="H34" s="1465"/>
      <c r="I34" s="1465"/>
      <c r="J34" s="1442">
        <v>1</v>
      </c>
      <c r="K34" s="1443"/>
      <c r="L34" s="1444"/>
      <c r="M34" s="1442">
        <v>2</v>
      </c>
      <c r="N34" s="1443"/>
      <c r="O34" s="1444"/>
      <c r="P34" s="1442">
        <v>3</v>
      </c>
      <c r="Q34" s="1443"/>
      <c r="R34" s="1444"/>
      <c r="S34" s="1442">
        <v>4</v>
      </c>
      <c r="T34" s="1443"/>
      <c r="U34" s="1444"/>
      <c r="V34" s="1442">
        <v>5</v>
      </c>
      <c r="W34" s="1443"/>
      <c r="X34" s="1444"/>
      <c r="Y34" s="1442">
        <v>6</v>
      </c>
      <c r="Z34" s="1443"/>
      <c r="AA34" s="1444"/>
      <c r="AB34" s="1442">
        <v>7</v>
      </c>
      <c r="AC34" s="1443"/>
      <c r="AD34" s="1444"/>
      <c r="AE34" s="1442">
        <v>8</v>
      </c>
      <c r="AF34" s="1443"/>
      <c r="AG34" s="1444"/>
      <c r="AH34" s="1442">
        <v>9</v>
      </c>
      <c r="AI34" s="1443"/>
      <c r="AJ34" s="1444"/>
      <c r="AK34" s="1442">
        <v>10</v>
      </c>
      <c r="AL34" s="1443"/>
      <c r="AM34" s="1444"/>
      <c r="AN34" s="1442">
        <v>11</v>
      </c>
      <c r="AO34" s="1443"/>
      <c r="AP34" s="1444"/>
      <c r="AQ34" s="1445">
        <v>12</v>
      </c>
      <c r="AR34" s="1443"/>
      <c r="AS34" s="1444"/>
      <c r="AT34" s="1446" t="s">
        <v>95</v>
      </c>
      <c r="AU34" s="1446"/>
      <c r="AV34" s="1446"/>
      <c r="AW34" s="1446"/>
      <c r="AX34" s="1447"/>
    </row>
    <row r="35" spans="1:52" ht="13.5" customHeight="1" thickBot="1">
      <c r="A35" s="1460"/>
      <c r="B35" s="1460"/>
      <c r="C35" s="1460"/>
      <c r="D35" s="1460"/>
      <c r="E35" s="1463"/>
      <c r="F35" s="1464"/>
      <c r="G35" s="1466"/>
      <c r="H35" s="1466"/>
      <c r="I35" s="1466"/>
      <c r="J35" s="18" t="s">
        <v>96</v>
      </c>
      <c r="K35" s="19" t="s">
        <v>97</v>
      </c>
      <c r="L35" s="20" t="s">
        <v>98</v>
      </c>
      <c r="M35" s="18" t="s">
        <v>96</v>
      </c>
      <c r="N35" s="19" t="s">
        <v>97</v>
      </c>
      <c r="O35" s="20" t="s">
        <v>98</v>
      </c>
      <c r="P35" s="18" t="s">
        <v>96</v>
      </c>
      <c r="Q35" s="19" t="s">
        <v>97</v>
      </c>
      <c r="R35" s="20" t="s">
        <v>98</v>
      </c>
      <c r="S35" s="18" t="s">
        <v>96</v>
      </c>
      <c r="T35" s="19" t="s">
        <v>97</v>
      </c>
      <c r="U35" s="20" t="s">
        <v>98</v>
      </c>
      <c r="V35" s="18" t="s">
        <v>96</v>
      </c>
      <c r="W35" s="19" t="s">
        <v>97</v>
      </c>
      <c r="X35" s="20" t="s">
        <v>98</v>
      </c>
      <c r="Y35" s="18" t="s">
        <v>96</v>
      </c>
      <c r="Z35" s="19" t="s">
        <v>97</v>
      </c>
      <c r="AA35" s="20" t="s">
        <v>98</v>
      </c>
      <c r="AB35" s="18" t="s">
        <v>96</v>
      </c>
      <c r="AC35" s="19" t="s">
        <v>97</v>
      </c>
      <c r="AD35" s="20" t="s">
        <v>98</v>
      </c>
      <c r="AE35" s="18" t="s">
        <v>96</v>
      </c>
      <c r="AF35" s="19" t="s">
        <v>97</v>
      </c>
      <c r="AG35" s="20" t="s">
        <v>98</v>
      </c>
      <c r="AH35" s="18" t="s">
        <v>96</v>
      </c>
      <c r="AI35" s="19" t="s">
        <v>97</v>
      </c>
      <c r="AJ35" s="20" t="s">
        <v>98</v>
      </c>
      <c r="AK35" s="18" t="s">
        <v>96</v>
      </c>
      <c r="AL35" s="19" t="s">
        <v>97</v>
      </c>
      <c r="AM35" s="20" t="s">
        <v>98</v>
      </c>
      <c r="AN35" s="18" t="s">
        <v>96</v>
      </c>
      <c r="AO35" s="19" t="s">
        <v>97</v>
      </c>
      <c r="AP35" s="20" t="s">
        <v>98</v>
      </c>
      <c r="AQ35" s="21" t="s">
        <v>96</v>
      </c>
      <c r="AR35" s="19" t="s">
        <v>97</v>
      </c>
      <c r="AS35" s="20" t="s">
        <v>98</v>
      </c>
      <c r="AT35" s="1448"/>
      <c r="AU35" s="1448"/>
      <c r="AV35" s="1448"/>
      <c r="AW35" s="1448"/>
      <c r="AX35" s="1449"/>
    </row>
    <row r="36" spans="1:52" ht="15" thickTop="1">
      <c r="A36" s="1794"/>
      <c r="B36" s="1795"/>
      <c r="C36" s="1794"/>
      <c r="D36" s="1795"/>
      <c r="E36" s="1822"/>
      <c r="F36" s="22" t="s">
        <v>99</v>
      </c>
      <c r="G36" s="1450">
        <f>G12</f>
        <v>45748</v>
      </c>
      <c r="H36" s="1451"/>
      <c r="I36" s="1452"/>
      <c r="J36" s="1801"/>
      <c r="K36" s="1802"/>
      <c r="L36" s="1805"/>
      <c r="M36" s="1801"/>
      <c r="N36" s="1802"/>
      <c r="O36" s="1803"/>
      <c r="P36" s="1801"/>
      <c r="Q36" s="1802"/>
      <c r="R36" s="1803"/>
      <c r="S36" s="1801"/>
      <c r="T36" s="1802"/>
      <c r="U36" s="1803"/>
      <c r="V36" s="1801"/>
      <c r="W36" s="1802"/>
      <c r="X36" s="1803"/>
      <c r="Y36" s="1801"/>
      <c r="Z36" s="1802"/>
      <c r="AA36" s="1803"/>
      <c r="AB36" s="1801"/>
      <c r="AC36" s="1802"/>
      <c r="AD36" s="1803"/>
      <c r="AE36" s="1804"/>
      <c r="AF36" s="1802"/>
      <c r="AG36" s="1805"/>
      <c r="AH36" s="1801"/>
      <c r="AI36" s="1802"/>
      <c r="AJ36" s="1803"/>
      <c r="AK36" s="1804"/>
      <c r="AL36" s="1802"/>
      <c r="AM36" s="1805"/>
      <c r="AN36" s="1801"/>
      <c r="AO36" s="1802"/>
      <c r="AP36" s="1803"/>
      <c r="AQ36" s="1801"/>
      <c r="AR36" s="1802"/>
      <c r="AS36" s="1803"/>
      <c r="AT36" s="1806"/>
      <c r="AU36" s="1806"/>
      <c r="AV36" s="1806"/>
      <c r="AW36" s="1806"/>
      <c r="AX36" s="1807"/>
    </row>
    <row r="37" spans="1:52" ht="14.25">
      <c r="A37" s="1794"/>
      <c r="B37" s="1795"/>
      <c r="C37" s="1794"/>
      <c r="D37" s="1795"/>
      <c r="E37" s="1797"/>
      <c r="F37" s="23" t="s">
        <v>99</v>
      </c>
      <c r="G37" s="1453">
        <f>G29</f>
        <v>46113</v>
      </c>
      <c r="H37" s="1454"/>
      <c r="I37" s="1455"/>
      <c r="J37" s="1808"/>
      <c r="K37" s="1809"/>
      <c r="L37" s="1812"/>
      <c r="M37" s="1808"/>
      <c r="N37" s="1809"/>
      <c r="O37" s="1810"/>
      <c r="P37" s="1808"/>
      <c r="Q37" s="1809"/>
      <c r="R37" s="1810"/>
      <c r="S37" s="1808"/>
      <c r="T37" s="1809"/>
      <c r="U37" s="1810"/>
      <c r="V37" s="1808"/>
      <c r="W37" s="1809"/>
      <c r="X37" s="1810"/>
      <c r="Y37" s="1808"/>
      <c r="Z37" s="1809"/>
      <c r="AA37" s="1810"/>
      <c r="AB37" s="1808"/>
      <c r="AC37" s="1809"/>
      <c r="AD37" s="1810"/>
      <c r="AE37" s="1811"/>
      <c r="AF37" s="1809"/>
      <c r="AG37" s="1812"/>
      <c r="AH37" s="1808"/>
      <c r="AI37" s="1809"/>
      <c r="AJ37" s="1810"/>
      <c r="AK37" s="1811"/>
      <c r="AL37" s="1809"/>
      <c r="AM37" s="1812"/>
      <c r="AN37" s="1808"/>
      <c r="AO37" s="1809"/>
      <c r="AP37" s="1810"/>
      <c r="AQ37" s="1808"/>
      <c r="AR37" s="1809"/>
      <c r="AS37" s="1810"/>
      <c r="AT37" s="1813"/>
      <c r="AU37" s="1813"/>
      <c r="AV37" s="1813"/>
      <c r="AW37" s="1813"/>
      <c r="AX37" s="1814"/>
    </row>
    <row r="38" spans="1:52" ht="14.25">
      <c r="A38" s="1794"/>
      <c r="B38" s="1795"/>
      <c r="C38" s="1794"/>
      <c r="D38" s="1795"/>
      <c r="E38" s="1797"/>
      <c r="F38" s="23" t="s">
        <v>99</v>
      </c>
      <c r="G38" s="1453">
        <f t="shared" ref="G38:G40" si="2">G30</f>
        <v>46478</v>
      </c>
      <c r="H38" s="1454"/>
      <c r="I38" s="1455"/>
      <c r="J38" s="1808"/>
      <c r="K38" s="1809"/>
      <c r="L38" s="1812"/>
      <c r="M38" s="1808"/>
      <c r="N38" s="1809"/>
      <c r="O38" s="1810"/>
      <c r="P38" s="1808"/>
      <c r="Q38" s="1809"/>
      <c r="R38" s="1810"/>
      <c r="S38" s="1808"/>
      <c r="T38" s="1809"/>
      <c r="U38" s="1810"/>
      <c r="V38" s="1808"/>
      <c r="W38" s="1809"/>
      <c r="X38" s="1810"/>
      <c r="Y38" s="1808"/>
      <c r="Z38" s="1809"/>
      <c r="AA38" s="1810"/>
      <c r="AB38" s="1808"/>
      <c r="AC38" s="1809"/>
      <c r="AD38" s="1810"/>
      <c r="AE38" s="1811"/>
      <c r="AF38" s="1809"/>
      <c r="AG38" s="1812"/>
      <c r="AH38" s="1808"/>
      <c r="AI38" s="1809"/>
      <c r="AJ38" s="1810"/>
      <c r="AK38" s="1811"/>
      <c r="AL38" s="1809"/>
      <c r="AM38" s="1812"/>
      <c r="AN38" s="1808"/>
      <c r="AO38" s="1809"/>
      <c r="AP38" s="1810"/>
      <c r="AQ38" s="1808"/>
      <c r="AR38" s="1809"/>
      <c r="AS38" s="1810"/>
      <c r="AT38" s="1813"/>
      <c r="AU38" s="1813"/>
      <c r="AV38" s="1813"/>
      <c r="AW38" s="1813"/>
      <c r="AX38" s="1814"/>
    </row>
    <row r="39" spans="1:52" ht="14.25">
      <c r="A39" s="1794"/>
      <c r="B39" s="1795"/>
      <c r="C39" s="1794"/>
      <c r="D39" s="1795"/>
      <c r="E39" s="1797"/>
      <c r="F39" s="23" t="s">
        <v>99</v>
      </c>
      <c r="G39" s="1453">
        <f t="shared" si="2"/>
        <v>46844</v>
      </c>
      <c r="H39" s="1454"/>
      <c r="I39" s="1455"/>
      <c r="J39" s="1808"/>
      <c r="K39" s="1809"/>
      <c r="L39" s="1812"/>
      <c r="M39" s="1808"/>
      <c r="N39" s="1809"/>
      <c r="O39" s="1810"/>
      <c r="P39" s="1808"/>
      <c r="Q39" s="1809"/>
      <c r="R39" s="1810"/>
      <c r="S39" s="1808"/>
      <c r="T39" s="1809"/>
      <c r="U39" s="1810"/>
      <c r="V39" s="1808"/>
      <c r="W39" s="1809"/>
      <c r="X39" s="1810"/>
      <c r="Y39" s="1808"/>
      <c r="Z39" s="1809"/>
      <c r="AA39" s="1810"/>
      <c r="AB39" s="1808"/>
      <c r="AC39" s="1809"/>
      <c r="AD39" s="1810"/>
      <c r="AE39" s="1811"/>
      <c r="AF39" s="1809"/>
      <c r="AG39" s="1812"/>
      <c r="AH39" s="1808"/>
      <c r="AI39" s="1809"/>
      <c r="AJ39" s="1810"/>
      <c r="AK39" s="1811"/>
      <c r="AL39" s="1809"/>
      <c r="AM39" s="1812"/>
      <c r="AN39" s="1808"/>
      <c r="AO39" s="1809"/>
      <c r="AP39" s="1810"/>
      <c r="AQ39" s="1808"/>
      <c r="AR39" s="1809"/>
      <c r="AS39" s="1810"/>
      <c r="AT39" s="1813"/>
      <c r="AU39" s="1813"/>
      <c r="AV39" s="1813"/>
      <c r="AW39" s="1813"/>
      <c r="AX39" s="1814"/>
    </row>
    <row r="40" spans="1:52" ht="15" thickBot="1">
      <c r="A40" s="1798"/>
      <c r="B40" s="1799"/>
      <c r="C40" s="1798"/>
      <c r="D40" s="1799"/>
      <c r="E40" s="1800"/>
      <c r="F40" s="24" t="s">
        <v>99</v>
      </c>
      <c r="G40" s="1456">
        <f t="shared" si="2"/>
        <v>47209</v>
      </c>
      <c r="H40" s="1457"/>
      <c r="I40" s="1458"/>
      <c r="J40" s="1815"/>
      <c r="K40" s="1816"/>
      <c r="L40" s="1819"/>
      <c r="M40" s="1815"/>
      <c r="N40" s="1816"/>
      <c r="O40" s="1817"/>
      <c r="P40" s="1815"/>
      <c r="Q40" s="1816"/>
      <c r="R40" s="1817"/>
      <c r="S40" s="1815"/>
      <c r="T40" s="1816"/>
      <c r="U40" s="1817"/>
      <c r="V40" s="1815"/>
      <c r="W40" s="1816"/>
      <c r="X40" s="1817"/>
      <c r="Y40" s="1815"/>
      <c r="Z40" s="1816"/>
      <c r="AA40" s="1817"/>
      <c r="AB40" s="1815"/>
      <c r="AC40" s="1816"/>
      <c r="AD40" s="1817"/>
      <c r="AE40" s="1818"/>
      <c r="AF40" s="1816"/>
      <c r="AG40" s="1819"/>
      <c r="AH40" s="1815"/>
      <c r="AI40" s="1816"/>
      <c r="AJ40" s="1817"/>
      <c r="AK40" s="1818"/>
      <c r="AL40" s="1816"/>
      <c r="AM40" s="1819"/>
      <c r="AN40" s="1815"/>
      <c r="AO40" s="1816"/>
      <c r="AP40" s="1817"/>
      <c r="AQ40" s="1815"/>
      <c r="AR40" s="1816"/>
      <c r="AS40" s="1817"/>
      <c r="AT40" s="1820"/>
      <c r="AU40" s="1820"/>
      <c r="AV40" s="1820"/>
      <c r="AW40" s="1820"/>
      <c r="AX40" s="1821"/>
    </row>
    <row r="41" spans="1:52" ht="14.25" thickBot="1">
      <c r="A41" s="16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Z41" s="139"/>
    </row>
    <row r="42" spans="1:52" ht="14.25" customHeight="1" thickBot="1">
      <c r="A42" s="1459" t="s">
        <v>92</v>
      </c>
      <c r="B42" s="1459"/>
      <c r="C42" s="1459" t="s">
        <v>93</v>
      </c>
      <c r="D42" s="1459"/>
      <c r="E42" s="1461" t="s">
        <v>94</v>
      </c>
      <c r="F42" s="1462"/>
      <c r="G42" s="1465" t="str">
        <f>G34</f>
        <v>年度
（4月から翌年3月迄）</v>
      </c>
      <c r="H42" s="1465"/>
      <c r="I42" s="1465"/>
      <c r="J42" s="1442">
        <v>1</v>
      </c>
      <c r="K42" s="1443"/>
      <c r="L42" s="1444"/>
      <c r="M42" s="1442">
        <v>2</v>
      </c>
      <c r="N42" s="1443"/>
      <c r="O42" s="1444"/>
      <c r="P42" s="1442">
        <v>3</v>
      </c>
      <c r="Q42" s="1443"/>
      <c r="R42" s="1444"/>
      <c r="S42" s="1442">
        <v>4</v>
      </c>
      <c r="T42" s="1443"/>
      <c r="U42" s="1444"/>
      <c r="V42" s="1442">
        <v>5</v>
      </c>
      <c r="W42" s="1443"/>
      <c r="X42" s="1444"/>
      <c r="Y42" s="1442">
        <v>6</v>
      </c>
      <c r="Z42" s="1443"/>
      <c r="AA42" s="1444"/>
      <c r="AB42" s="1442">
        <v>7</v>
      </c>
      <c r="AC42" s="1443"/>
      <c r="AD42" s="1444"/>
      <c r="AE42" s="1442">
        <v>8</v>
      </c>
      <c r="AF42" s="1443"/>
      <c r="AG42" s="1444"/>
      <c r="AH42" s="1442">
        <v>9</v>
      </c>
      <c r="AI42" s="1443"/>
      <c r="AJ42" s="1444"/>
      <c r="AK42" s="1442">
        <v>10</v>
      </c>
      <c r="AL42" s="1443"/>
      <c r="AM42" s="1444"/>
      <c r="AN42" s="1442">
        <v>11</v>
      </c>
      <c r="AO42" s="1443"/>
      <c r="AP42" s="1444"/>
      <c r="AQ42" s="1445">
        <v>12</v>
      </c>
      <c r="AR42" s="1443"/>
      <c r="AS42" s="1444"/>
      <c r="AT42" s="1446" t="s">
        <v>95</v>
      </c>
      <c r="AU42" s="1446"/>
      <c r="AV42" s="1446"/>
      <c r="AW42" s="1446"/>
      <c r="AX42" s="1447"/>
    </row>
    <row r="43" spans="1:52" ht="13.5" customHeight="1" thickBot="1">
      <c r="A43" s="1460"/>
      <c r="B43" s="1460"/>
      <c r="C43" s="1460"/>
      <c r="D43" s="1460"/>
      <c r="E43" s="1463"/>
      <c r="F43" s="1464"/>
      <c r="G43" s="1466"/>
      <c r="H43" s="1466"/>
      <c r="I43" s="1466"/>
      <c r="J43" s="18" t="s">
        <v>96</v>
      </c>
      <c r="K43" s="19" t="s">
        <v>97</v>
      </c>
      <c r="L43" s="20" t="s">
        <v>98</v>
      </c>
      <c r="M43" s="18" t="s">
        <v>96</v>
      </c>
      <c r="N43" s="19" t="s">
        <v>97</v>
      </c>
      <c r="O43" s="20" t="s">
        <v>98</v>
      </c>
      <c r="P43" s="18" t="s">
        <v>96</v>
      </c>
      <c r="Q43" s="19" t="s">
        <v>97</v>
      </c>
      <c r="R43" s="20" t="s">
        <v>98</v>
      </c>
      <c r="S43" s="18" t="s">
        <v>96</v>
      </c>
      <c r="T43" s="19" t="s">
        <v>97</v>
      </c>
      <c r="U43" s="20" t="s">
        <v>98</v>
      </c>
      <c r="V43" s="18" t="s">
        <v>96</v>
      </c>
      <c r="W43" s="19" t="s">
        <v>97</v>
      </c>
      <c r="X43" s="20" t="s">
        <v>98</v>
      </c>
      <c r="Y43" s="18" t="s">
        <v>96</v>
      </c>
      <c r="Z43" s="19" t="s">
        <v>97</v>
      </c>
      <c r="AA43" s="20" t="s">
        <v>98</v>
      </c>
      <c r="AB43" s="18" t="s">
        <v>96</v>
      </c>
      <c r="AC43" s="19" t="s">
        <v>97</v>
      </c>
      <c r="AD43" s="20" t="s">
        <v>98</v>
      </c>
      <c r="AE43" s="18" t="s">
        <v>96</v>
      </c>
      <c r="AF43" s="19" t="s">
        <v>97</v>
      </c>
      <c r="AG43" s="20" t="s">
        <v>98</v>
      </c>
      <c r="AH43" s="18" t="s">
        <v>96</v>
      </c>
      <c r="AI43" s="19" t="s">
        <v>97</v>
      </c>
      <c r="AJ43" s="20" t="s">
        <v>98</v>
      </c>
      <c r="AK43" s="18" t="s">
        <v>96</v>
      </c>
      <c r="AL43" s="19" t="s">
        <v>97</v>
      </c>
      <c r="AM43" s="20" t="s">
        <v>98</v>
      </c>
      <c r="AN43" s="18" t="s">
        <v>96</v>
      </c>
      <c r="AO43" s="19" t="s">
        <v>97</v>
      </c>
      <c r="AP43" s="20" t="s">
        <v>98</v>
      </c>
      <c r="AQ43" s="21" t="s">
        <v>96</v>
      </c>
      <c r="AR43" s="19" t="s">
        <v>97</v>
      </c>
      <c r="AS43" s="20" t="s">
        <v>98</v>
      </c>
      <c r="AT43" s="1448"/>
      <c r="AU43" s="1448"/>
      <c r="AV43" s="1448"/>
      <c r="AW43" s="1448"/>
      <c r="AX43" s="1449"/>
    </row>
    <row r="44" spans="1:52" ht="15" thickTop="1">
      <c r="A44" s="1794"/>
      <c r="B44" s="1795"/>
      <c r="C44" s="1794"/>
      <c r="D44" s="1795"/>
      <c r="E44" s="1796"/>
      <c r="F44" s="22" t="s">
        <v>99</v>
      </c>
      <c r="G44" s="1450">
        <f>G36</f>
        <v>45748</v>
      </c>
      <c r="H44" s="1451"/>
      <c r="I44" s="1452"/>
      <c r="J44" s="1801"/>
      <c r="K44" s="1802"/>
      <c r="L44" s="1803"/>
      <c r="M44" s="1801"/>
      <c r="N44" s="1802"/>
      <c r="O44" s="1803"/>
      <c r="P44" s="1801"/>
      <c r="Q44" s="1802"/>
      <c r="R44" s="1803"/>
      <c r="S44" s="1801"/>
      <c r="T44" s="1802"/>
      <c r="U44" s="1803"/>
      <c r="V44" s="1801"/>
      <c r="W44" s="1802"/>
      <c r="X44" s="1803"/>
      <c r="Y44" s="1801"/>
      <c r="Z44" s="1802"/>
      <c r="AA44" s="1803"/>
      <c r="AB44" s="1801"/>
      <c r="AC44" s="1802"/>
      <c r="AD44" s="1803"/>
      <c r="AE44" s="1804"/>
      <c r="AF44" s="1802"/>
      <c r="AG44" s="1805"/>
      <c r="AH44" s="1801"/>
      <c r="AI44" s="1802"/>
      <c r="AJ44" s="1803"/>
      <c r="AK44" s="1804"/>
      <c r="AL44" s="1802"/>
      <c r="AM44" s="1805"/>
      <c r="AN44" s="1801"/>
      <c r="AO44" s="1802"/>
      <c r="AP44" s="1803"/>
      <c r="AQ44" s="1804"/>
      <c r="AR44" s="1802"/>
      <c r="AS44" s="1803"/>
      <c r="AT44" s="1806"/>
      <c r="AU44" s="1806"/>
      <c r="AV44" s="1806"/>
      <c r="AW44" s="1806"/>
      <c r="AX44" s="1807"/>
    </row>
    <row r="45" spans="1:52" ht="14.25">
      <c r="A45" s="1794"/>
      <c r="B45" s="1795"/>
      <c r="C45" s="1794"/>
      <c r="D45" s="1795"/>
      <c r="E45" s="1797"/>
      <c r="F45" s="23" t="s">
        <v>99</v>
      </c>
      <c r="G45" s="1453">
        <f>G37</f>
        <v>46113</v>
      </c>
      <c r="H45" s="1454"/>
      <c r="I45" s="1455"/>
      <c r="J45" s="1808"/>
      <c r="K45" s="1809"/>
      <c r="L45" s="1810"/>
      <c r="M45" s="1808"/>
      <c r="N45" s="1809"/>
      <c r="O45" s="1810"/>
      <c r="P45" s="1808"/>
      <c r="Q45" s="1809"/>
      <c r="R45" s="1810"/>
      <c r="S45" s="1808"/>
      <c r="T45" s="1809"/>
      <c r="U45" s="1810"/>
      <c r="V45" s="1808"/>
      <c r="W45" s="1809"/>
      <c r="X45" s="1810"/>
      <c r="Y45" s="1808"/>
      <c r="Z45" s="1809"/>
      <c r="AA45" s="1810"/>
      <c r="AB45" s="1808"/>
      <c r="AC45" s="1809"/>
      <c r="AD45" s="1810"/>
      <c r="AE45" s="1811"/>
      <c r="AF45" s="1809"/>
      <c r="AG45" s="1812"/>
      <c r="AH45" s="1808"/>
      <c r="AI45" s="1809"/>
      <c r="AJ45" s="1810"/>
      <c r="AK45" s="1811"/>
      <c r="AL45" s="1809"/>
      <c r="AM45" s="1812"/>
      <c r="AN45" s="1808"/>
      <c r="AO45" s="1809"/>
      <c r="AP45" s="1810"/>
      <c r="AQ45" s="1811"/>
      <c r="AR45" s="1809"/>
      <c r="AS45" s="1810"/>
      <c r="AT45" s="1813"/>
      <c r="AU45" s="1813"/>
      <c r="AV45" s="1813"/>
      <c r="AW45" s="1813"/>
      <c r="AX45" s="1814"/>
    </row>
    <row r="46" spans="1:52" ht="14.25">
      <c r="A46" s="1794"/>
      <c r="B46" s="1795"/>
      <c r="C46" s="1794"/>
      <c r="D46" s="1795"/>
      <c r="E46" s="1797"/>
      <c r="F46" s="23" t="s">
        <v>99</v>
      </c>
      <c r="G46" s="1453">
        <f>G38</f>
        <v>46478</v>
      </c>
      <c r="H46" s="1454"/>
      <c r="I46" s="1455"/>
      <c r="J46" s="1808"/>
      <c r="K46" s="1809"/>
      <c r="L46" s="1810"/>
      <c r="M46" s="1808"/>
      <c r="N46" s="1809"/>
      <c r="O46" s="1810"/>
      <c r="P46" s="1808"/>
      <c r="Q46" s="1809"/>
      <c r="R46" s="1810"/>
      <c r="S46" s="1808"/>
      <c r="T46" s="1809"/>
      <c r="U46" s="1810"/>
      <c r="V46" s="1808"/>
      <c r="W46" s="1809"/>
      <c r="X46" s="1810"/>
      <c r="Y46" s="1808"/>
      <c r="Z46" s="1809"/>
      <c r="AA46" s="1810"/>
      <c r="AB46" s="1808"/>
      <c r="AC46" s="1809"/>
      <c r="AD46" s="1810"/>
      <c r="AE46" s="1811"/>
      <c r="AF46" s="1809"/>
      <c r="AG46" s="1812"/>
      <c r="AH46" s="1808"/>
      <c r="AI46" s="1809"/>
      <c r="AJ46" s="1810"/>
      <c r="AK46" s="1811"/>
      <c r="AL46" s="1809"/>
      <c r="AM46" s="1812"/>
      <c r="AN46" s="1808"/>
      <c r="AO46" s="1809"/>
      <c r="AP46" s="1810"/>
      <c r="AQ46" s="1811"/>
      <c r="AR46" s="1809"/>
      <c r="AS46" s="1810"/>
      <c r="AT46" s="1813"/>
      <c r="AU46" s="1813"/>
      <c r="AV46" s="1813"/>
      <c r="AW46" s="1813"/>
      <c r="AX46" s="1814"/>
    </row>
    <row r="47" spans="1:52" ht="14.25">
      <c r="A47" s="1794"/>
      <c r="B47" s="1795"/>
      <c r="C47" s="1794"/>
      <c r="D47" s="1795"/>
      <c r="E47" s="1797"/>
      <c r="F47" s="23" t="s">
        <v>99</v>
      </c>
      <c r="G47" s="1453">
        <f>G39</f>
        <v>46844</v>
      </c>
      <c r="H47" s="1454"/>
      <c r="I47" s="1455"/>
      <c r="J47" s="1808"/>
      <c r="K47" s="1809"/>
      <c r="L47" s="1810"/>
      <c r="M47" s="1808"/>
      <c r="N47" s="1809"/>
      <c r="O47" s="1810"/>
      <c r="P47" s="1808"/>
      <c r="Q47" s="1809"/>
      <c r="R47" s="1810"/>
      <c r="S47" s="1808"/>
      <c r="T47" s="1809"/>
      <c r="U47" s="1810"/>
      <c r="V47" s="1808"/>
      <c r="W47" s="1809"/>
      <c r="X47" s="1810"/>
      <c r="Y47" s="1808"/>
      <c r="Z47" s="1809"/>
      <c r="AA47" s="1810"/>
      <c r="AB47" s="1808"/>
      <c r="AC47" s="1809"/>
      <c r="AD47" s="1810"/>
      <c r="AE47" s="1811"/>
      <c r="AF47" s="1809"/>
      <c r="AG47" s="1812"/>
      <c r="AH47" s="1808"/>
      <c r="AI47" s="1809"/>
      <c r="AJ47" s="1810"/>
      <c r="AK47" s="1811"/>
      <c r="AL47" s="1809"/>
      <c r="AM47" s="1812"/>
      <c r="AN47" s="1808"/>
      <c r="AO47" s="1809"/>
      <c r="AP47" s="1810"/>
      <c r="AQ47" s="1811"/>
      <c r="AR47" s="1809"/>
      <c r="AS47" s="1810"/>
      <c r="AT47" s="1813"/>
      <c r="AU47" s="1813"/>
      <c r="AV47" s="1813"/>
      <c r="AW47" s="1813"/>
      <c r="AX47" s="1814"/>
    </row>
    <row r="48" spans="1:52" ht="15" thickBot="1">
      <c r="A48" s="1798"/>
      <c r="B48" s="1799"/>
      <c r="C48" s="1798"/>
      <c r="D48" s="1799"/>
      <c r="E48" s="1800"/>
      <c r="F48" s="24" t="s">
        <v>99</v>
      </c>
      <c r="G48" s="1456">
        <f>G40</f>
        <v>47209</v>
      </c>
      <c r="H48" s="1457"/>
      <c r="I48" s="1458"/>
      <c r="J48" s="1815"/>
      <c r="K48" s="1816"/>
      <c r="L48" s="1817"/>
      <c r="M48" s="1815"/>
      <c r="N48" s="1816"/>
      <c r="O48" s="1817"/>
      <c r="P48" s="1815"/>
      <c r="Q48" s="1816"/>
      <c r="R48" s="1817"/>
      <c r="S48" s="1815"/>
      <c r="T48" s="1816"/>
      <c r="U48" s="1817"/>
      <c r="V48" s="1815"/>
      <c r="W48" s="1816"/>
      <c r="X48" s="1817"/>
      <c r="Y48" s="1815"/>
      <c r="Z48" s="1816"/>
      <c r="AA48" s="1817"/>
      <c r="AB48" s="1815"/>
      <c r="AC48" s="1816"/>
      <c r="AD48" s="1817"/>
      <c r="AE48" s="1818"/>
      <c r="AF48" s="1816"/>
      <c r="AG48" s="1819"/>
      <c r="AH48" s="1815"/>
      <c r="AI48" s="1816"/>
      <c r="AJ48" s="1817"/>
      <c r="AK48" s="1818"/>
      <c r="AL48" s="1816"/>
      <c r="AM48" s="1819"/>
      <c r="AN48" s="1815"/>
      <c r="AO48" s="1816"/>
      <c r="AP48" s="1817"/>
      <c r="AQ48" s="1818"/>
      <c r="AR48" s="1816"/>
      <c r="AS48" s="1817"/>
      <c r="AT48" s="1820"/>
      <c r="AU48" s="1820"/>
      <c r="AV48" s="1820"/>
      <c r="AW48" s="1820"/>
      <c r="AX48" s="1821"/>
    </row>
  </sheetData>
  <sheetProtection algorithmName="SHA-512" hashValue="th0Ua9odaLQGoEtvx7ATPRFenP8rju2/oxJuqp7HbGgyQ+/SIgzZUanwdPR/ZbXOq8JTuyUAkCTq2HDTBVMiNw==" saltValue="5QnwHE1/JjWCBHvcudoSEQ==" spinCount="100000" sheet="1" objects="1" scenarios="1" selectLockedCells="1"/>
  <mergeCells count="175">
    <mergeCell ref="AT30:AX30"/>
    <mergeCell ref="G31:I31"/>
    <mergeCell ref="AT31:AX31"/>
    <mergeCell ref="G32:I32"/>
    <mergeCell ref="AT32:AX32"/>
    <mergeCell ref="AN26:AP26"/>
    <mergeCell ref="AQ26:AS26"/>
    <mergeCell ref="AT26:AX27"/>
    <mergeCell ref="A28:B32"/>
    <mergeCell ref="C28:D32"/>
    <mergeCell ref="G28:I28"/>
    <mergeCell ref="AT28:AX28"/>
    <mergeCell ref="G29:I29"/>
    <mergeCell ref="AT29:AX29"/>
    <mergeCell ref="G30:I30"/>
    <mergeCell ref="V26:X26"/>
    <mergeCell ref="Y26:AA26"/>
    <mergeCell ref="AB26:AD26"/>
    <mergeCell ref="AE26:AG26"/>
    <mergeCell ref="AH26:AJ26"/>
    <mergeCell ref="AK26:AM26"/>
    <mergeCell ref="A26:B27"/>
    <mergeCell ref="C26:D27"/>
    <mergeCell ref="E26:F27"/>
    <mergeCell ref="G26:I27"/>
    <mergeCell ref="J26:L26"/>
    <mergeCell ref="M26:O26"/>
    <mergeCell ref="P26:R26"/>
    <mergeCell ref="S26:U26"/>
    <mergeCell ref="A20:B24"/>
    <mergeCell ref="C20:D24"/>
    <mergeCell ref="G20:I20"/>
    <mergeCell ref="G21:I21"/>
    <mergeCell ref="G22:I22"/>
    <mergeCell ref="G23:I23"/>
    <mergeCell ref="AQ18:AS18"/>
    <mergeCell ref="AT18:AX19"/>
    <mergeCell ref="M18:O18"/>
    <mergeCell ref="P18:R18"/>
    <mergeCell ref="S18:U18"/>
    <mergeCell ref="V18:X18"/>
    <mergeCell ref="Y18:AA18"/>
    <mergeCell ref="AB18:AD18"/>
    <mergeCell ref="G24:I24"/>
    <mergeCell ref="AT24:AX24"/>
    <mergeCell ref="AT20:AX20"/>
    <mergeCell ref="AT21:AX21"/>
    <mergeCell ref="AT22:AX22"/>
    <mergeCell ref="AT23:AX23"/>
    <mergeCell ref="A18:B19"/>
    <mergeCell ref="C18:D19"/>
    <mergeCell ref="E18:F19"/>
    <mergeCell ref="G18:I19"/>
    <mergeCell ref="J18:L18"/>
    <mergeCell ref="AE18:AG18"/>
    <mergeCell ref="AH18:AJ18"/>
    <mergeCell ref="AK18:AM18"/>
    <mergeCell ref="AN18:AP18"/>
    <mergeCell ref="A12:B16"/>
    <mergeCell ref="C12:D16"/>
    <mergeCell ref="G12:I12"/>
    <mergeCell ref="AT12:AX12"/>
    <mergeCell ref="G13:I13"/>
    <mergeCell ref="AT13:AX13"/>
    <mergeCell ref="G14:I14"/>
    <mergeCell ref="V10:X10"/>
    <mergeCell ref="Y10:AA10"/>
    <mergeCell ref="AB10:AD10"/>
    <mergeCell ref="AE10:AG10"/>
    <mergeCell ref="AH10:AJ10"/>
    <mergeCell ref="AK10:AM10"/>
    <mergeCell ref="AT14:AX14"/>
    <mergeCell ref="G15:I15"/>
    <mergeCell ref="AT15:AX15"/>
    <mergeCell ref="G16:I16"/>
    <mergeCell ref="AT16:AX16"/>
    <mergeCell ref="G8:I8"/>
    <mergeCell ref="AT8:AX8"/>
    <mergeCell ref="A10:B11"/>
    <mergeCell ref="C10:D11"/>
    <mergeCell ref="E10:F11"/>
    <mergeCell ref="G10:I11"/>
    <mergeCell ref="J10:L10"/>
    <mergeCell ref="M10:O10"/>
    <mergeCell ref="P10:R10"/>
    <mergeCell ref="S10:U10"/>
    <mergeCell ref="A4:B8"/>
    <mergeCell ref="C4:D8"/>
    <mergeCell ref="G4:I4"/>
    <mergeCell ref="AT4:AX4"/>
    <mergeCell ref="G5:I5"/>
    <mergeCell ref="AT5:AX5"/>
    <mergeCell ref="G6:I6"/>
    <mergeCell ref="AT6:AX6"/>
    <mergeCell ref="G7:I7"/>
    <mergeCell ref="AT7:AX7"/>
    <mergeCell ref="AN10:AP10"/>
    <mergeCell ref="AQ10:AS10"/>
    <mergeCell ref="AT10:AX11"/>
    <mergeCell ref="AN2:AP2"/>
    <mergeCell ref="AQ2:AS2"/>
    <mergeCell ref="AT2:AX3"/>
    <mergeCell ref="M2:O2"/>
    <mergeCell ref="P2:R2"/>
    <mergeCell ref="S2:U2"/>
    <mergeCell ref="V2:X2"/>
    <mergeCell ref="Y2:AA2"/>
    <mergeCell ref="AB2:AD2"/>
    <mergeCell ref="A1:E1"/>
    <mergeCell ref="A2:B3"/>
    <mergeCell ref="C2:D3"/>
    <mergeCell ref="E2:F3"/>
    <mergeCell ref="G2:I3"/>
    <mergeCell ref="J2:L2"/>
    <mergeCell ref="AE2:AG2"/>
    <mergeCell ref="AH2:AJ2"/>
    <mergeCell ref="AK2:AM2"/>
    <mergeCell ref="AK34:AM34"/>
    <mergeCell ref="AN34:AP34"/>
    <mergeCell ref="AQ34:AS34"/>
    <mergeCell ref="AT34:AX35"/>
    <mergeCell ref="A36:B40"/>
    <mergeCell ref="C36:D40"/>
    <mergeCell ref="G36:I36"/>
    <mergeCell ref="AT36:AX36"/>
    <mergeCell ref="G37:I37"/>
    <mergeCell ref="AT37:AX37"/>
    <mergeCell ref="G38:I38"/>
    <mergeCell ref="AT38:AX38"/>
    <mergeCell ref="G39:I39"/>
    <mergeCell ref="AT39:AX39"/>
    <mergeCell ref="G40:I40"/>
    <mergeCell ref="AT40:AX40"/>
    <mergeCell ref="A34:B35"/>
    <mergeCell ref="C34:D35"/>
    <mergeCell ref="E34:F35"/>
    <mergeCell ref="G34:I35"/>
    <mergeCell ref="J34:L34"/>
    <mergeCell ref="M34:O34"/>
    <mergeCell ref="P34:R34"/>
    <mergeCell ref="S34:U34"/>
    <mergeCell ref="V42:X42"/>
    <mergeCell ref="Y34:AA34"/>
    <mergeCell ref="AB34:AD34"/>
    <mergeCell ref="AE34:AG34"/>
    <mergeCell ref="AH34:AJ34"/>
    <mergeCell ref="V34:X34"/>
    <mergeCell ref="Y42:AA42"/>
    <mergeCell ref="AB42:AD42"/>
    <mergeCell ref="AE42:AG42"/>
    <mergeCell ref="AH42:AJ42"/>
    <mergeCell ref="AK42:AM42"/>
    <mergeCell ref="AN42:AP42"/>
    <mergeCell ref="AQ42:AS42"/>
    <mergeCell ref="AT42:AX43"/>
    <mergeCell ref="A44:B48"/>
    <mergeCell ref="C44:D48"/>
    <mergeCell ref="G44:I44"/>
    <mergeCell ref="AT44:AX44"/>
    <mergeCell ref="G45:I45"/>
    <mergeCell ref="AT45:AX45"/>
    <mergeCell ref="G46:I46"/>
    <mergeCell ref="AT46:AX46"/>
    <mergeCell ref="G47:I47"/>
    <mergeCell ref="AT47:AX47"/>
    <mergeCell ref="G48:I48"/>
    <mergeCell ref="AT48:AX48"/>
    <mergeCell ref="A42:B43"/>
    <mergeCell ref="C42:D43"/>
    <mergeCell ref="E42:F43"/>
    <mergeCell ref="G42:I43"/>
    <mergeCell ref="J42:L42"/>
    <mergeCell ref="M42:O42"/>
    <mergeCell ref="P42:R42"/>
    <mergeCell ref="S42:U42"/>
  </mergeCells>
  <phoneticPr fontId="5"/>
  <dataValidations count="1">
    <dataValidation type="list" allowBlank="1" showInputMessage="1" showErrorMessage="1" sqref="J4:AS8 J12:AS16 J20:AS24 J28:AS32 J36:AS40 J44:AS48" xr:uid="{EEF397E0-7881-429A-A657-02C39B3C9206}">
      <formula1>"●,□,△"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所得計算(法人用)</vt:lpstr>
      <vt:lpstr>添付資料表紙</vt:lpstr>
      <vt:lpstr>再認定様式１</vt:lpstr>
      <vt:lpstr>再認定様式２</vt:lpstr>
      <vt:lpstr>再認定様式３</vt:lpstr>
      <vt:lpstr>作型表(耕種のみ)</vt:lpstr>
      <vt:lpstr>再認定様式１!Print_Area</vt:lpstr>
      <vt:lpstr>再認定様式２!Print_Area</vt:lpstr>
      <vt:lpstr>再認定様式３!Print_Area</vt:lpstr>
      <vt:lpstr>'作型表(耕種のみ)'!Print_Area</vt:lpstr>
      <vt:lpstr>申請書!Print_Area</vt:lpstr>
      <vt:lpstr>添付資料表紙!Print_Area</vt:lpstr>
      <vt:lpstr>'作型表(耕種のみ)'!Print_Titles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山城　紗奈</cp:lastModifiedBy>
  <cp:lastPrinted>2024-04-05T02:55:01Z</cp:lastPrinted>
  <dcterms:created xsi:type="dcterms:W3CDTF">2019-05-31T06:51:33Z</dcterms:created>
  <dcterms:modified xsi:type="dcterms:W3CDTF">2024-04-09T08:26:26Z</dcterms:modified>
</cp:coreProperties>
</file>