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政策課\３．企画経営係\１．企画経営\１．経営計画（経営戦略）・経営分析等\１．経営比較分析表\３．農業集落排水事業\R5\提出用\"/>
    </mc:Choice>
  </mc:AlternateContent>
  <workbookProtection workbookAlgorithmName="SHA-512" workbookHashValue="oKgzwt3Tez2wwTf6bWwgswyOsdNZQgxsX71NL+N9zD71D/LGgDWAzz9mdGzTCJsThtkpjNTOzvtSqM+nHabgfw==" workbookSaltValue="C9mdHjeBz9VnlVDnkhe8LQ==" workbookSpinCount="100000" lockStructure="1"/>
  <bookViews>
    <workbookView xWindow="0" yWindow="0" windowWidth="28800"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<sst xmlns="http://schemas.openxmlformats.org/spreadsheetml/2006/main" count="236" uniqueCount="119">
  <si>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</si>
  <si>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</si>
  <si>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</si>
  <si>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</si>
  <si>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</si>
  <si>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</si>
  <si>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</si>
  <si>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</si>
  <si>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</si>
  <si>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</si>
  <si>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</si>
  <si>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</si>
  <si>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</si>
  <si>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</si>
  <si>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</si>
  <si>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</si>
  <si>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</si>
  <si>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</si>
  <si>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</si>
  <si>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</si>
  <si>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</si>
  <si>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</si>
  <si>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</si>
  <si>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</si>
  <si>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</si>
  <si>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</si>
  <si>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</si>
  <si>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</si>
  <si>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</si>
  <si>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</si>
  <si>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</si>
  <si>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</si>
  <si>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</si>
  <si>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</si>
  <si>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</si>
  <si>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</si>
  <si>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</si>
  <si>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</si>
  <si>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</si>
  <si>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</si>
  <si>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</si>
  <si>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</si>
  <si>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</si>
  <si>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</si>
  <si>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</si>
  <si>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</si>
  <si>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</si>
  <si>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</si>
  <si>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</si>
  <si>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</si>
  <si>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</si>
  <si>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</si>
  <si>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</si>
  <si>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</si>
  <si>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</si>
  <si>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</si>
  <si>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</si>
  <si>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</si>
  <si>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</si>
  <si>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</si>
  <si>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</si>
  <si>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</si>
  <si>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</si>
  <si>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</si>
  <si>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</si>
  <si>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</si>
  <si>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</si>
  <si>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</si>
  <si>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</si>
  <si>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</si>
  <si>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</si>
  <si>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</si>
  <si>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</si>
  <si>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</si>
  <si>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</si>
  <si>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</si>
  <si>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</si>
  <si>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</si>
  <si>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</si>
  <si>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</si>
  <si>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</si>
  <si>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</si>
  <si>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</si>
  <si>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</si>
  <si>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</si>
  <si>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</si>
  <si>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</si>
  <si>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</si>
  <si>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</si>
  <si>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</si>
  <si>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</si>
  <si>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</si>
  <si>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</si>
  <si>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</si>
  <si>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</si>
  <si>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</si>
  <si>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</si>
  <si>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</si>
  <si>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</si>
  <si>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</si>
  <si>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</si>
  <si>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</si>
  <si>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</si>
  <si>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</si>
  <si>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</si>
  <si>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</si>
  <si>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</si>
  <si>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</si>
  <si>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</si>
  <si>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</si>
  <si>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</si>
  <si>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</si>
  <si>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</si>
  <si>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</si>
  <si>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</si>
  <si>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</si>
  <si>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① 収益的収支比率は100％以上である。しかし、使用料収入が費用の３％程度であるため、費用の大部分を一般会計からの繰入金で賄っており、実質的には赤字状態が続いている。
④　企業債残高対事業規模比率は地方債残高（15,308千円）に対し一般会計負担額（分流式による）が控除されるため、0％である。
⑤　経費回収率は9.39％となっており、類似団体平均値より大幅に低い。汚水処理費用を使用料収入で賄えていないため、一般会計繰入金に大きく依存した経営状況にある。
⑥　汚水処理原価は汚水処理に係るコストを表した指標であるが、類似団体平均値より約2.8倍と高い水準にある。類似団体平均値と比較して、有収水量が大幅に少ないことが原因であり、水洗化率の低さも要因にあげられる。
⑦　施設利用率は14.94％で施設処理能力に比べて施設利用状況が低く、類似団体平均値より低い水準にある。接続率向上により利用状況を高める必要があり、未接続世帯への接続促進に加え、移住促進や産業振興対策などの離島振興は不可欠である。
⑧　水洗化率（接続率）は類似団体平均値より大幅に低い。公共水域の水質保全や健全な事業経営の観点から、未接続世帯に対して接続補助金などを活用し、継続的に水洗化の必要性と下水道への切替え接続を促す努力が必要である。
</t>
    <phoneticPr fontId="4"/>
  </si>
  <si>
    <t>③　管渠改善率は、農業集落排水施設の供用開始が平成15年で２０年を経過した状況にあるため、管渠の修繕、改良、更新など、管渠の老朽化は特に見られていないが、電気・機械設備などの汚水処理施設は、老朽化対策を講じていく必要がある。</t>
    <phoneticPr fontId="4"/>
  </si>
  <si>
    <t>当該施設は、離島である津堅地区の農業生産と生活環境を守り、公共用水域の水質を保全するため整備されたが、経営的には離島という地理的条件に加え、老齢人口が多く、人口減少及び低い水洗化率の課題を抱えており、一般会計からの繰入金に大きく依存するなど、事業経営の採算性は大変厳しい状況にある。また、既存施設は、平成15年の供用開始から２０年を経過しているため、ストックマネジメントの手法を導入し、既存施設の長寿命化を図り、施設機能の適正な維持、効率的な管理に努めなければならない。
　維持管理については業務が類似する公共下水道と連携した運営に切り替え経費の節減に取り組んでおり、平成30年度策定の経営戦略の進捗管理を図り、経費の節減、接続促進に努め、市の津堅島振興への取り組みに注視しながら、一般会計からの繰入金を受けて、現行の事業経営を継続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</si>
</sst>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A-4D9A-A1C8-D181E75CF2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BCA-4D9A-A1C8-D181E75CF2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14.52</c:v>
                </c:pt>
                <c:pt idx="1">
                  <c:v>12.45</c:v>
                </c:pt>
                <c:pt idx="2">
                  <c:v>12.45</c:v>
                </c:pt>
                <c:pt idx="3">
                  <c:v>14.11</c:v>
                </c:pt>
                <c:pt idx="4">
                  <c:v>14.94</c:v>
                </c:pt>
              </c:numCache>
            </c:numRef>
          </c:val>
          <c:extLst>
            <c:ext xmlns:c16="http://schemas.microsoft.com/office/drawing/2014/chart" uri="{C3380CC4-5D6E-409C-BE32-E72D297353CC}">
              <c16:uniqueId val="{00000000-204A-4EED-87E2-BF6DC50215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04A-4EED-87E2-BF6DC50215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33.25</c:v>
                </c:pt>
                <c:pt idx="1">
                  <c:v>35.19</c:v>
                </c:pt>
                <c:pt idx="2">
                  <c:v>36.270000000000003</c:v>
                </c:pt>
                <c:pt idx="3">
                  <c:v>36.71</c:v>
                </c:pt>
                <c:pt idx="4">
                  <c:v>39.08</c:v>
                </c:pt>
              </c:numCache>
            </c:numRef>
          </c:val>
          <c:extLst>
            <c:ext xmlns:c16="http://schemas.microsoft.com/office/drawing/2014/chart" uri="{C3380CC4-5D6E-409C-BE32-E72D297353CC}">
              <c16:uniqueId val="{00000000-C2BD-4F10-AB76-3ECC2205C7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2BD-4F10-AB76-3ECC2205C7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94.12</c:v>
                </c:pt>
                <c:pt idx="1">
                  <c:v>83.63</c:v>
                </c:pt>
                <c:pt idx="2">
                  <c:v>79.58</c:v>
                </c:pt>
                <c:pt idx="3">
                  <c:v>88.9</c:v>
                </c:pt>
                <c:pt idx="4">
                  <c:v>111.3</c:v>
                </c:pt>
              </c:numCache>
            </c:numRef>
          </c:val>
          <c:extLst>
            <c:ext xmlns:c16="http://schemas.microsoft.com/office/drawing/2014/chart" uri="{C3380CC4-5D6E-409C-BE32-E72D297353CC}">
              <c16:uniqueId val="{00000000-BDB0-44E5-B556-3202C8CA46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0-44E5-B556-3202C8CA46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D-43F5-B85C-CA1969B20F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D-43F5-B85C-CA1969B20F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1-4EF4-87E1-540D16C3AD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1-4EF4-87E1-540D16C3AD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E-4707-9A7E-1C572455B9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E-4707-9A7E-1C572455B9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B-4414-B21B-C84C747F0F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B-4414-B21B-C84C747F0F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76-417B-854F-0334F88203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476-417B-854F-0334F88203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6.46</c:v>
                </c:pt>
                <c:pt idx="1">
                  <c:v>8.36</c:v>
                </c:pt>
                <c:pt idx="2">
                  <c:v>7.79</c:v>
                </c:pt>
                <c:pt idx="3">
                  <c:v>9.18</c:v>
                </c:pt>
                <c:pt idx="4">
                  <c:v>9.39</c:v>
                </c:pt>
              </c:numCache>
            </c:numRef>
          </c:val>
          <c:extLst>
            <c:ext xmlns:c16="http://schemas.microsoft.com/office/drawing/2014/chart" uri="{C3380CC4-5D6E-409C-BE32-E72D297353CC}">
              <c16:uniqueId val="{00000000-1310-4752-85A2-3EC47C0281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310-4752-85A2-3EC47C0281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1322.86</c:v>
                </c:pt>
                <c:pt idx="1">
                  <c:v>995.77</c:v>
                </c:pt>
                <c:pt idx="2">
                  <c:v>1088.71</c:v>
                </c:pt>
                <c:pt idx="3">
                  <c:v>915.68</c:v>
                </c:pt>
                <c:pt idx="4">
                  <c:v>758.49</c:v>
                </c:pt>
              </c:numCache>
            </c:numRef>
          </c:val>
          <c:extLst>
            <c:ext xmlns:c16="http://schemas.microsoft.com/office/drawing/2014/chart" uri="{C3380CC4-5D6E-409C-BE32-E72D297353CC}">
              <c16:uniqueId val="{00000000-2C0A-41BA-AF74-94ECAC8C0A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C0A-41BA-AF74-94ECAC8C0A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うるま市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126515</v>
      </c>
      <c r="AM8" s="54"/>
      <c r="AN8" s="54"/>
      <c r="AO8" s="54"/>
      <c r="AP8" s="54"/>
      <c r="AQ8" s="54"/>
      <c r="AR8" s="54"/>
      <c r="AS8" s="54"/>
      <c r="AT8" s="53">
        <f>データ!T6</f>
        <v>87.03</v>
      </c>
      <c r="AU8" s="53"/>
      <c r="AV8" s="53"/>
      <c r="AW8" s="53"/>
      <c r="AX8" s="53"/>
      <c r="AY8" s="53"/>
      <c r="AZ8" s="53"/>
      <c r="BA8" s="53"/>
      <c r="BB8" s="53">
        <f>データ!U6</f>
        <v>1453.69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0.28000000000000003</v>
      </c>
      <c r="Q10" s="53"/>
      <c r="R10" s="53"/>
      <c r="S10" s="53"/>
      <c r="T10" s="53"/>
      <c r="U10" s="53"/>
      <c r="V10" s="53"/>
      <c r="W10" s="53">
        <f>データ!Q6</f>
        <v>100</v>
      </c>
      <c r="X10" s="53"/>
      <c r="Y10" s="53"/>
      <c r="Z10" s="53"/>
      <c r="AA10" s="53"/>
      <c r="AB10" s="53"/>
      <c r="AC10" s="53"/>
      <c r="AD10" s="54">
        <f>データ!R6</f>
        <v>1166</v>
      </c>
      <c r="AE10" s="54"/>
      <c r="AF10" s="54"/>
      <c r="AG10" s="54"/>
      <c r="AH10" s="54"/>
      <c r="AI10" s="54"/>
      <c r="AJ10" s="54"/>
      <c r="AK10" s="2"/>
      <c r="AL10" s="54">
        <f>データ!V6</f>
        <v>348</v>
      </c>
      <c r="AM10" s="54"/>
      <c r="AN10" s="54"/>
      <c r="AO10" s="54"/>
      <c r="AP10" s="54"/>
      <c r="AQ10" s="54"/>
      <c r="AR10" s="54"/>
      <c r="AS10" s="54"/>
      <c r="AT10" s="53">
        <f>データ!W6</f>
        <v>0.27</v>
      </c>
      <c r="AU10" s="53"/>
      <c r="AV10" s="53"/>
      <c r="AW10" s="53"/>
      <c r="AX10" s="53"/>
      <c r="AY10" s="53"/>
      <c r="AZ10" s="53"/>
      <c r="BA10" s="53"/>
      <c r="BB10" s="53">
        <f>データ!X6</f>
        <v>1288.8900000000001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UwUjAGuPdhaC5oz+RB4Bhw/eYfVyXUr07pqYYVTdietjx0pPKxOcJNA9l3mt26j/YAseBWWryIEpYhwZDGJpYw==" saltValue="t3h6F0SH3uE2AdhUvfa8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472131</v>
      </c>
      <c r="D6" s="19">
        <f t="shared" si="3"/>
        <v>47</v>
      </c>
      <c r="E6" s="19">
        <f t="shared" si="3"/>
        <v>17</v>
      </c>
      <c r="F6" s="19">
        <f t="shared" si="3"/>
        <v>5</v>
      </c>
      <c r="G6" s="19">
        <f t="shared" si="3"/>
        <v>0</v>
      </c>
      <c r="H6" s="19" t="str">
        <f t="shared" si="3"/>
        <v>沖縄県　うるま市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0.28000000000000003</v>
      </c>
      <c r="Q6" s="20">
        <f t="shared" si="3"/>
        <v>100</v>
      </c>
      <c r="R6" s="20">
        <f t="shared" si="3"/>
        <v>1166</v>
      </c>
      <c r="S6" s="20">
        <f t="shared" si="3"/>
        <v>126515</v>
      </c>
      <c r="T6" s="20">
        <f t="shared" si="3"/>
        <v>87.03</v>
      </c>
      <c r="U6" s="20">
        <f t="shared" si="3"/>
        <v>1453.69</v>
      </c>
      <c r="V6" s="20">
        <f t="shared" si="3"/>
        <v>348</v>
      </c>
      <c r="W6" s="20">
        <f t="shared" si="3"/>
        <v>0.27</v>
      </c>
      <c r="X6" s="20">
        <f t="shared" si="3"/>
        <v>1288.8900000000001</v>
      </c>
      <c r="Y6" s="21">
        <f>IF(Y7="",NA(),Y7)</f>
        <v>94.12</v>
      </c>
      <c r="Z6" s="21">
        <f t="shared" ref="Z6:AH6" si="4">IF(Z7="",NA(),Z7)</f>
        <v>83.63</v>
      </c>
      <c r="AA6" s="21">
        <f t="shared" si="4"/>
        <v>79.58</v>
      </c>
      <c r="AB6" s="21">
        <f t="shared" si="4"/>
        <v>88.9</v>
      </c>
      <c r="AC6" s="21">
        <f t="shared" si="4"/>
        <v>111.3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6.46</v>
      </c>
      <c r="BR6" s="21">
        <f t="shared" ref="BR6:BZ6" si="8">IF(BR7="",NA(),BR7)</f>
        <v>8.36</v>
      </c>
      <c r="BS6" s="21">
        <f t="shared" si="8"/>
        <v>7.79</v>
      </c>
      <c r="BT6" s="21">
        <f t="shared" si="8"/>
        <v>9.18</v>
      </c>
      <c r="BU6" s="21">
        <f t="shared" si="8"/>
        <v>9.39</v>
      </c>
      <c r="BV6" s="21">
        <f t="shared" si="8"/>
        <v>57.31</v>
      </c>
      <c r="BW6" s="21">
        <f t="shared" si="8"/>
        <v>57.08</v>
      </c>
      <c r="BX6" s="21">
        <f t="shared" si="8"/>
        <v>56.26</v>
      </c>
      <c r="BY6" s="21">
        <f t="shared" si="8"/>
        <v>52.94</v>
      </c>
      <c r="BZ6" s="21">
        <f t="shared" si="8"/>
        <v>52.05</v>
      </c>
      <c r="CA6" s="20" t="str">
        <f>IF(CA7="","",IF(CA7="-","【-】","【"&amp;SUBSTITUTE(TEXT(CA7,"#,##0.00"),"-","△")&amp;"】"))</f>
        <v>【56.93】</v>
      </c>
      <c r="CB6" s="21">
        <f>IF(CB7="",NA(),CB7)</f>
        <v>1322.86</v>
      </c>
      <c r="CC6" s="21">
        <f t="shared" ref="CC6:CK6" si="9">IF(CC7="",NA(),CC7)</f>
        <v>995.77</v>
      </c>
      <c r="CD6" s="21">
        <f t="shared" si="9"/>
        <v>1088.71</v>
      </c>
      <c r="CE6" s="21">
        <f t="shared" si="9"/>
        <v>915.68</v>
      </c>
      <c r="CF6" s="21">
        <f t="shared" si="9"/>
        <v>758.49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14.52</v>
      </c>
      <c r="CN6" s="21">
        <f t="shared" ref="CN6:CV6" si="10">IF(CN7="",NA(),CN7)</f>
        <v>12.45</v>
      </c>
      <c r="CO6" s="21">
        <f t="shared" si="10"/>
        <v>12.45</v>
      </c>
      <c r="CP6" s="21">
        <f t="shared" si="10"/>
        <v>14.11</v>
      </c>
      <c r="CQ6" s="21">
        <f t="shared" si="10"/>
        <v>14.94</v>
      </c>
      <c r="CR6" s="21">
        <f t="shared" si="10"/>
        <v>50.14</v>
      </c>
      <c r="CS6" s="21">
        <f t="shared" si="10"/>
        <v>54.83</v>
      </c>
      <c r="CT6" s="21">
        <f t="shared" si="10"/>
        <v>66.53</v>
      </c>
      <c r="CU6" s="21">
        <f t="shared" si="10"/>
        <v>52.35</v>
      </c>
      <c r="CV6" s="21">
        <f t="shared" si="10"/>
        <v>46.25</v>
      </c>
      <c r="CW6" s="20" t="str">
        <f>IF(CW7="","",IF(CW7="-","【-】","【"&amp;SUBSTITUTE(TEXT(CW7,"#,##0.00"),"-","△")&amp;"】"))</f>
        <v>【49.87】</v>
      </c>
      <c r="CX6" s="21">
        <f>IF(CX7="",NA(),CX7)</f>
        <v>33.25</v>
      </c>
      <c r="CY6" s="21">
        <f t="shared" ref="CY6:DG6" si="11">IF(CY7="",NA(),CY7)</f>
        <v>35.19</v>
      </c>
      <c r="CZ6" s="21">
        <f t="shared" si="11"/>
        <v>36.270000000000003</v>
      </c>
      <c r="DA6" s="21">
        <f t="shared" si="11"/>
        <v>36.71</v>
      </c>
      <c r="DB6" s="21">
        <f t="shared" si="11"/>
        <v>39.08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472131</v>
      </c>
      <c r="D7" s="23">
        <v>47</v>
      </c>
      <c r="E7" s="23">
        <v>17</v>
      </c>
      <c r="F7" s="23">
        <v>5</v>
      </c>
      <c r="G7" s="23">
        <v>0</v>
      </c>
      <c r="H7" s="23" t="s">
        <v>98</v>
      </c>
      <c r="I7" s="23" t="s">
        <v>99</v>
      </c>
      <c r="J7" s="23" t="s">
        <v>100</v>
      </c>
      <c r="K7" s="23" t="s">
        <v>101</v>
      </c>
      <c r="L7" s="23" t="s">
        <v>102</v>
      </c>
      <c r="M7" s="23" t="s">
        <v>103</v>
      </c>
      <c r="N7" s="24" t="s">
        <v>104</v>
      </c>
      <c r="O7" s="24" t="s">
        <v>105</v>
      </c>
      <c r="P7" s="24">
        <v>0.28000000000000003</v>
      </c>
      <c r="Q7" s="24">
        <v>100</v>
      </c>
      <c r="R7" s="24">
        <v>1166</v>
      </c>
      <c r="S7" s="24">
        <v>126515</v>
      </c>
      <c r="T7" s="24">
        <v>87.03</v>
      </c>
      <c r="U7" s="24">
        <v>1453.69</v>
      </c>
      <c r="V7" s="24">
        <v>348</v>
      </c>
      <c r="W7" s="24">
        <v>0.27</v>
      </c>
      <c r="X7" s="24">
        <v>1288.8900000000001</v>
      </c>
      <c r="Y7" s="24">
        <v>94.12</v>
      </c>
      <c r="Z7" s="24">
        <v>83.63</v>
      </c>
      <c r="AA7" s="24">
        <v>79.58</v>
      </c>
      <c r="AB7" s="24">
        <v>88.9</v>
      </c>
      <c r="AC7" s="24">
        <v>111.3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6.46</v>
      </c>
      <c r="BR7" s="24">
        <v>8.36</v>
      </c>
      <c r="BS7" s="24">
        <v>7.79</v>
      </c>
      <c r="BT7" s="24">
        <v>9.18</v>
      </c>
      <c r="BU7" s="24">
        <v>9.39</v>
      </c>
      <c r="BV7" s="24">
        <v>57.31</v>
      </c>
      <c r="BW7" s="24">
        <v>57.08</v>
      </c>
      <c r="BX7" s="24">
        <v>56.26</v>
      </c>
      <c r="BY7" s="24">
        <v>52.94</v>
      </c>
      <c r="BZ7" s="24">
        <v>52.05</v>
      </c>
      <c r="CA7" s="24">
        <v>56.93</v>
      </c>
      <c r="CB7" s="24">
        <v>1322.86</v>
      </c>
      <c r="CC7" s="24">
        <v>995.77</v>
      </c>
      <c r="CD7" s="24">
        <v>1088.71</v>
      </c>
      <c r="CE7" s="24">
        <v>915.68</v>
      </c>
      <c r="CF7" s="24">
        <v>758.49</v>
      </c>
      <c r="CG7" s="24">
        <v>273.52</v>
      </c>
      <c r="CH7" s="24">
        <v>274.99</v>
      </c>
      <c r="CI7" s="24">
        <v>282.08999999999997</v>
      </c>
      <c r="CJ7" s="24">
        <v>303.27999999999997</v>
      </c>
      <c r="CK7" s="24">
        <v>301.86</v>
      </c>
      <c r="CL7" s="24">
        <v>271.14999999999998</v>
      </c>
      <c r="CM7" s="24">
        <v>14.52</v>
      </c>
      <c r="CN7" s="24">
        <v>12.45</v>
      </c>
      <c r="CO7" s="24">
        <v>12.45</v>
      </c>
      <c r="CP7" s="24">
        <v>14.11</v>
      </c>
      <c r="CQ7" s="24">
        <v>14.94</v>
      </c>
      <c r="CR7" s="24">
        <v>50.14</v>
      </c>
      <c r="CS7" s="24">
        <v>54.83</v>
      </c>
      <c r="CT7" s="24">
        <v>66.53</v>
      </c>
      <c r="CU7" s="24">
        <v>52.35</v>
      </c>
      <c r="CV7" s="24">
        <v>46.25</v>
      </c>
      <c r="CW7" s="24">
        <v>49.87</v>
      </c>
      <c r="CX7" s="24">
        <v>33.25</v>
      </c>
      <c r="CY7" s="24">
        <v>35.19</v>
      </c>
      <c r="CZ7" s="24">
        <v>36.270000000000003</v>
      </c>
      <c r="DA7" s="24">
        <v>36.71</v>
      </c>
      <c r="DB7" s="24">
        <v>39.08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棚原　久規</cp:lastModifiedBy>
  <dcterms:created xsi:type="dcterms:W3CDTF">2025-01-24T07:37:15Z</dcterms:created>
  <dcterms:modified xsi:type="dcterms:W3CDTF">2025-01-29T00:23:24Z</dcterms:modified>
  <cp:category/>
</cp:coreProperties>
</file>